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olejsiS\OneDrive - SZ\Dokumenty\data 2025\Chodov zastřešení\do výběrka\"/>
    </mc:Choice>
  </mc:AlternateContent>
  <bookViews>
    <workbookView xWindow="0" yWindow="0" windowWidth="0" windowHeight="0"/>
  </bookViews>
  <sheets>
    <sheet name="Rekapitulace" sheetId="12" r:id="rId1"/>
    <sheet name="SO 01-21-01" sheetId="2" r:id="rId2"/>
    <sheet name="SO 01-31-01" sheetId="3" r:id="rId3"/>
    <sheet name="SO 01-20-02" sheetId="4" r:id="rId4"/>
    <sheet name="SO 01-20-01" sheetId="5" r:id="rId5"/>
    <sheet name="SO 01-77-01" sheetId="6" r:id="rId6"/>
    <sheet name="SO 01-77-02" sheetId="7" r:id="rId7"/>
    <sheet name="SO 01-78-01" sheetId="8" r:id="rId8"/>
    <sheet name="SO 01-86-01" sheetId="9" r:id="rId9"/>
    <sheet name="SO 01-86-02" sheetId="10" r:id="rId10"/>
    <sheet name="SO 98-98" sheetId="11" r:id="rId11"/>
  </sheets>
  <calcPr/>
</workbook>
</file>

<file path=xl/calcChain.xml><?xml version="1.0" encoding="utf-8"?>
<calcChain xmlns="http://schemas.openxmlformats.org/spreadsheetml/2006/main">
  <c i="11" l="1" r="M3"/>
  <c i="10" r="M3"/>
  <c i="9" r="M3"/>
  <c i="8" r="M3"/>
  <c i="7" r="M3"/>
  <c i="6" r="M3"/>
  <c i="5" r="M3"/>
  <c i="4" r="M3"/>
  <c i="3" r="M3"/>
  <c i="2" r="M3"/>
  <c i="12" r="C7"/>
  <c r="C6"/>
  <c r="F24"/>
  <c r="D24"/>
  <c r="C24"/>
  <c r="E25"/>
  <c r="F25"/>
  <c r="D25"/>
  <c r="C25"/>
  <c r="E24"/>
  <c r="F21"/>
  <c r="D21"/>
  <c r="C21"/>
  <c r="E23"/>
  <c r="F23"/>
  <c r="D23"/>
  <c r="C23"/>
  <c r="E22"/>
  <c r="F22"/>
  <c r="D22"/>
  <c r="C22"/>
  <c r="E21"/>
  <c r="F16"/>
  <c r="D16"/>
  <c r="C16"/>
  <c r="E20"/>
  <c r="F20"/>
  <c r="D20"/>
  <c r="C20"/>
  <c r="E19"/>
  <c r="F19"/>
  <c r="D19"/>
  <c r="C19"/>
  <c r="E18"/>
  <c r="F18"/>
  <c r="D18"/>
  <c r="C18"/>
  <c r="E17"/>
  <c r="F17"/>
  <c r="D17"/>
  <c r="C17"/>
  <c r="E16"/>
  <c r="F14"/>
  <c r="D14"/>
  <c r="C14"/>
  <c r="E15"/>
  <c r="F15"/>
  <c r="D15"/>
  <c r="C15"/>
  <c r="E14"/>
  <c r="F12"/>
  <c r="D12"/>
  <c r="C12"/>
  <c r="E13"/>
  <c r="F13"/>
  <c r="D13"/>
  <c r="C13"/>
  <c r="E12"/>
  <c r="F10"/>
  <c r="D10"/>
  <c r="C10"/>
  <c r="E11"/>
  <c r="F11"/>
  <c r="D11"/>
  <c r="C11"/>
  <c r="E10"/>
  <c i="11" r="T7"/>
  <c r="M8"/>
  <c r="L8"/>
  <c r="M22"/>
  <c r="L22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10" r="T7"/>
  <c r="M8"/>
  <c r="L8"/>
  <c r="M22"/>
  <c r="L22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9" r="T7"/>
  <c r="M8"/>
  <c r="L8"/>
  <c r="M26"/>
  <c r="L26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76"/>
  <c r="L76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M59"/>
  <c r="L59"/>
  <c r="AA72"/>
  <c r="O72"/>
  <c r="M72"/>
  <c r="I72"/>
  <c r="AA68"/>
  <c r="O68"/>
  <c r="M68"/>
  <c r="I68"/>
  <c r="AA64"/>
  <c r="O64"/>
  <c r="M64"/>
  <c r="I64"/>
  <c r="AA60"/>
  <c r="O60"/>
  <c r="M60"/>
  <c r="I60"/>
  <c r="M30"/>
  <c r="L30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18"/>
  <c r="L18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6" r="T7"/>
  <c r="M8"/>
  <c r="L8"/>
  <c r="M18"/>
  <c r="L18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5" r="T7"/>
  <c r="M8"/>
  <c r="L8"/>
  <c r="M188"/>
  <c r="L188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M163"/>
  <c r="L163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M126"/>
  <c r="L126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M77"/>
  <c r="L77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60"/>
  <c r="L60"/>
  <c r="AA73"/>
  <c r="O73"/>
  <c r="M73"/>
  <c r="I73"/>
  <c r="AA69"/>
  <c r="O69"/>
  <c r="M69"/>
  <c r="I69"/>
  <c r="AA65"/>
  <c r="O65"/>
  <c r="M65"/>
  <c r="I65"/>
  <c r="AA61"/>
  <c r="O61"/>
  <c r="M61"/>
  <c r="I61"/>
  <c r="M55"/>
  <c r="L55"/>
  <c r="AA56"/>
  <c r="O56"/>
  <c r="M56"/>
  <c r="I56"/>
  <c r="M18"/>
  <c r="L18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4" r="T7"/>
  <c r="M8"/>
  <c r="L8"/>
  <c r="M272"/>
  <c r="L272"/>
  <c r="AA321"/>
  <c r="O321"/>
  <c r="M321"/>
  <c r="I321"/>
  <c r="AA317"/>
  <c r="O317"/>
  <c r="M317"/>
  <c r="I317"/>
  <c r="AA313"/>
  <c r="O313"/>
  <c r="M313"/>
  <c r="I313"/>
  <c r="AA309"/>
  <c r="O309"/>
  <c r="M309"/>
  <c r="I309"/>
  <c r="AA305"/>
  <c r="O305"/>
  <c r="M305"/>
  <c r="I305"/>
  <c r="AA301"/>
  <c r="O301"/>
  <c r="M301"/>
  <c r="I301"/>
  <c r="AA297"/>
  <c r="O297"/>
  <c r="M297"/>
  <c r="I297"/>
  <c r="AA293"/>
  <c r="O293"/>
  <c r="M293"/>
  <c r="I293"/>
  <c r="AA289"/>
  <c r="O289"/>
  <c r="M289"/>
  <c r="I289"/>
  <c r="AA285"/>
  <c r="O285"/>
  <c r="M285"/>
  <c r="I285"/>
  <c r="AA281"/>
  <c r="O281"/>
  <c r="M281"/>
  <c r="I281"/>
  <c r="AA277"/>
  <c r="O277"/>
  <c r="M277"/>
  <c r="I277"/>
  <c r="AA273"/>
  <c r="O273"/>
  <c r="M273"/>
  <c r="I273"/>
  <c r="M243"/>
  <c r="L243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M182"/>
  <c r="L182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M121"/>
  <c r="L121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M104"/>
  <c r="L104"/>
  <c r="AA117"/>
  <c r="O117"/>
  <c r="M117"/>
  <c r="I117"/>
  <c r="AA113"/>
  <c r="O113"/>
  <c r="M113"/>
  <c r="I113"/>
  <c r="AA109"/>
  <c r="O109"/>
  <c r="M109"/>
  <c r="I109"/>
  <c r="AA105"/>
  <c r="O105"/>
  <c r="M105"/>
  <c r="I105"/>
  <c r="M55"/>
  <c r="L55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M22"/>
  <c r="L22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3" r="T7"/>
  <c r="M8"/>
  <c r="L8"/>
  <c r="M109"/>
  <c r="L109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M68"/>
  <c r="L68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M59"/>
  <c r="L59"/>
  <c r="AA64"/>
  <c r="O64"/>
  <c r="M64"/>
  <c r="I64"/>
  <c r="AA60"/>
  <c r="O60"/>
  <c r="M60"/>
  <c r="I60"/>
  <c r="M22"/>
  <c r="L22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2" r="T7"/>
  <c r="M8"/>
  <c r="L8"/>
  <c r="M98"/>
  <c r="L98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M85"/>
  <c r="L85"/>
  <c r="AA94"/>
  <c r="O94"/>
  <c r="M94"/>
  <c r="I94"/>
  <c r="AA90"/>
  <c r="O90"/>
  <c r="M90"/>
  <c r="I90"/>
  <c r="AA86"/>
  <c r="O86"/>
  <c r="M86"/>
  <c r="I86"/>
  <c r="M72"/>
  <c r="L72"/>
  <c r="AA81"/>
  <c r="O81"/>
  <c r="M81"/>
  <c r="I81"/>
  <c r="AA77"/>
  <c r="O77"/>
  <c r="M77"/>
  <c r="I77"/>
  <c r="AA73"/>
  <c r="O73"/>
  <c r="M73"/>
  <c r="I73"/>
  <c r="M63"/>
  <c r="L63"/>
  <c r="AA68"/>
  <c r="O68"/>
  <c r="M68"/>
  <c r="I68"/>
  <c r="AA64"/>
  <c r="O64"/>
  <c r="M64"/>
  <c r="I64"/>
  <c r="M30"/>
  <c r="L30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<sst xmlns="http://schemas.openxmlformats.org/spreadsheetml/2006/main">
  <si>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</si>
  <si>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3273214993</t>
  </si>
  <si>
    <t>Prodloužení podchodu v Žst. Chodov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</si>
  <si>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</si>
  <si>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</si>
  <si>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</si>
  <si>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</si>
  <si>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</si>
  <si>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</si>
  <si>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</si>
  <si>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</si>
  <si>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</si>
  <si>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D.2.1.4</t>
  </si>
  <si>
    <t>Mosty, propustky, zdi</t>
  </si>
  <si>
    <t xml:space="preserve">  SO 01-21-01</t>
  </si>
  <si>
    <t>Prodloužení propustku</t>
  </si>
  <si>
    <t>D.2.1.6</t>
  </si>
  <si>
    <t>Potrubní vedení</t>
  </si>
  <si>
    <t xml:space="preserve">  SO 01-31-01</t>
  </si>
  <si>
    <t>Žst. Chodov, Kanalizační přípojka</t>
  </si>
  <si>
    <t>D.2.1.8</t>
  </si>
  <si>
    <t>Pozemní komunikace</t>
  </si>
  <si>
    <t xml:space="preserve">  SO 01-20-02</t>
  </si>
  <si>
    <t>Přístupový chodník do podchodu</t>
  </si>
  <si>
    <t>D.2.2.2</t>
  </si>
  <si>
    <t>Zastřešení nástupišť, přístřešky na nástupištích</t>
  </si>
  <si>
    <t xml:space="preserve">  SO 01-20-01</t>
  </si>
  <si>
    <t>Žst. Chodov, Výměna zastřešení - zastřešení vstupu do podchodu</t>
  </si>
  <si>
    <t xml:space="preserve">  SO 01-77-01</t>
  </si>
  <si>
    <t>Žst. Chodov, Orientační systém</t>
  </si>
  <si>
    <t xml:space="preserve">  SO 01-77-02</t>
  </si>
  <si>
    <t xml:space="preserve">  SO 01-78-01</t>
  </si>
  <si>
    <t>Žst. Chodov, Demolice stávajícího zastřešení vstupu</t>
  </si>
  <si>
    <t>D.2.3.6</t>
  </si>
  <si>
    <t>Rozvodny vn, nn, osvětlení a dálkové ovládání odpojovačů</t>
  </si>
  <si>
    <t xml:space="preserve">  SO 01-86-01</t>
  </si>
  <si>
    <t>Žst. Chodov, Osvětlení prodloužení podchodu</t>
  </si>
  <si>
    <t xml:space="preserve">  SO 01-86-02</t>
  </si>
  <si>
    <t>Žst. Chodov, Osvětlení přístupového chodníku</t>
  </si>
  <si>
    <t>D.9.8</t>
  </si>
  <si>
    <t>SO 98-98 – Všeobecný objekt</t>
  </si>
  <si>
    <t xml:space="preserve">  SO 98-98</t>
  </si>
  <si>
    <t>Všeobecný objekt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</si>
  <si>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</si>
  <si>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</si>
  <si>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</si>
  <si>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</si>
  <si>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</si>
  <si>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</si>
  <si>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</si>
  <si>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</si>
  <si>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</si>
  <si>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</si>
  <si>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</si>
  <si>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</si>
  <si>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</si>
  <si>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</si>
  <si>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</si>
  <si>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</si>
  <si>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</si>
  <si>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</si>
  <si>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</si>
  <si>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</si>
  <si>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</si>
  <si>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SO 01-21-01</t>
  </si>
  <si>
    <t>SD</t>
  </si>
  <si>
    <t>0</t>
  </si>
  <si>
    <t>Všeobecné konstrukce a práce</t>
  </si>
  <si>
    <t>P</t>
  </si>
  <si>
    <t>014211</t>
  </si>
  <si>
    <t/>
  </si>
  <si>
    <t>POPLATKY ZA ZEMNÍK - ORNICE</t>
  </si>
  <si>
    <t>M3</t>
  </si>
  <si>
    <t>OTSKP</t>
  </si>
  <si>
    <t>PP</t>
  </si>
  <si>
    <t>nákup ornice pro ohumusování</t>
  </si>
  <si>
    <t>VV</t>
  </si>
  <si>
    <t xml:space="preserve">2,85=2,850 [A]    dle pol. 125736 _x000d_
Celkem 2,85 = 2,850000_x000d_</t>
  </si>
  <si>
    <t>TS</t>
  </si>
  <si>
    <t>zahrnuje veškeré poplatky majiteli zemníku související s nákupem zeminy (nikoliv s otvírkou zemníku)</t>
  </si>
  <si>
    <t>015111-01</t>
  </si>
  <si>
    <t>R</t>
  </si>
  <si>
    <t xml:space="preserve">POPLATKY ZA LIKVIDACI ODPADŮ NEKONTAMINOVANÝCH - 17 05 04  VYTĚŽENÉ ZEMINY A HORNINY -  I. TŘÍDA TĚŽITELNOSTI</t>
  </si>
  <si>
    <t>T</t>
  </si>
  <si>
    <t>R-položka</t>
  </si>
  <si>
    <t>Zemina a kamení neuvedené pod číslem 17 05 03</t>
  </si>
  <si>
    <t xml:space="preserve">22,8*1,8=41,040 [A]    zemina dle pol. 17120 - objem x hmotnost _x000d_
Celkem 41,04 = 41,040000_x000d_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</si>
  <si>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</si>
  <si>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</si>
  <si>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</si>
  <si>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beton, železobeton</t>
  </si>
  <si>
    <t xml:space="preserve">0,09*3=0,270 [A]    panely PZD - hmotnost 90 kg/kus x 3 ks 
1,36*2,4=3,264 [B]    stáv. bet. šachta - objem x hm. 2,4 t/m3 
4,0*0,3=1,200 [C]   bet. propustek - dl. x hm. cca 300 kg/bm 
9,87*2,5=24,675 [D]    bet. čelo stáv. propustku - objem x hm. 2,5 t/m3 
Celkem: A+B+C+D=29,409 [E] _x000d_
Celkem 29,409 = 29,409000_x000d_</t>
  </si>
  <si>
    <t>015141</t>
  </si>
  <si>
    <t>POPLATKY ZA LIKVIDACI ODPADŮ NEKONTAMINOVANÝCH - Kamenné a betonové zdivo (beton frakce 10 - 50 cm)</t>
  </si>
  <si>
    <t>betonové zdivo s lomovým kamenem</t>
  </si>
  <si>
    <t xml:space="preserve">4,368*2,6=11,357 [A]   vybourané čelo a vtok propustku - objem x hm. 2,6 t/m3 _x000d_
Celkem 11,357 = 11,357000_x000d_</t>
  </si>
  <si>
    <t>015240</t>
  </si>
  <si>
    <t xml:space="preserve">POPLATKY ZA LIKVIDACI ODPADŮ NEKONTAMINOVANÝCH - 20 03 99  ODPAD PODOBNÝ KOMUNÁLNÍMU ODPADU</t>
  </si>
  <si>
    <t>plastové potrubí</t>
  </si>
  <si>
    <t xml:space="preserve">19,0*0,008=0,152 [A]    vybourané potrubí DN 250 - délka dle pol. 969245 x hmotnost cca 8 kg/bm 
Množství bude upřesněno dle skutečného stavu! _x000d_
Celkem 0,152 = 0,152000_x000d_</t>
  </si>
  <si>
    <t>1</t>
  </si>
  <si>
    <t>Zemní práce</t>
  </si>
  <si>
    <t>11511</t>
  </si>
  <si>
    <t>ČERPÁNÍ VODY DO 500 L/MIN</t>
  </si>
  <si>
    <t>HOD</t>
  </si>
  <si>
    <t>odčerpání vody ze stávající šachty Š1 před jejím vybouráním</t>
  </si>
  <si>
    <t>Položka čerpání vody na povrchu zahrnuje i potrubí, pohotovost záložní čerpací soupravy a zřízení čerpací jímky. Součástí položky je také následná demontáž a likvidace těchto zařízení</t>
  </si>
  <si>
    <t>125736</t>
  </si>
  <si>
    <t>VYKOPÁVKY ZE ZEMNÍKŮ A SKLÁDEK TŘ. I, ODVOZ DO 12KM</t>
  </si>
  <si>
    <t>natěžení a dovoz ornice pro ohumusování</t>
  </si>
  <si>
    <t xml:space="preserve">1,0*0,15*19,0=2,850 [A]    š. x tl. x dl. _x000d_
Celkem 2,85 = 2,850000_x000d_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</si>
  <si>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</si>
  <si>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132736</t>
  </si>
  <si>
    <t>HLOUBENÍ RÝH ŠÍŘ DO 2M PAŽ I NEPAŽ TŘ. I, ODVOZ DO 12KM</t>
  </si>
  <si>
    <t>výkop pro novou trubku DN 250</t>
  </si>
  <si>
    <t xml:space="preserve">19,0*1,0*1,2=22,800 [A]    délka x š. x v. _x000d_
Celkem 22,8 = 22,800000_x000d_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</si>
  <si>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</si>
  <si>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</si>
  <si>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</si>
  <si>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skládka</t>
  </si>
  <si>
    <t xml:space="preserve">22,8=22,800 [A]    výkop dle pol. 132736 _x000d_
Celkem 22,8 = 22,800000_x000d_</t>
  </si>
  <si>
    <t xml:space="preserve"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</si>
  <si>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</si>
  <si>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</si>
  <si>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hutněný zásyp potrubí DN 250 ze ŠP, hutněný po vrstvách, zrno max. 40 mm</t>
  </si>
  <si>
    <t xml:space="preserve">(1.2-0.1-0.45-0.15)*1.0*19.0=9,500 [A]    (výška výkopu - další konstr. vrstvy) x š. x dl. _x000d_
Celkem 9,5 = 9,500000_x000d_</t>
  </si>
  <si>
    <t xml:space="preserve"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</si>
  <si>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</si>
  <si>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</si>
  <si>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potrubí DN 250 ze ŠP, zrno max. 40 mm, výška obsypu 450 mm</t>
  </si>
  <si>
    <t>(1.00*0.45-0.25^2*3.14/4)*19.00=7,618 [A] _x000d_
Celkem 7,618 = 7,618000_x000d_</t>
  </si>
  <si>
    <t xml:space="preserve"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</si>
  <si>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18232</t>
  </si>
  <si>
    <t>ROZPROSTŘENÍ ORNICE V ROVINĚ V TL DO 0,15M</t>
  </si>
  <si>
    <t>M2</t>
  </si>
  <si>
    <t>ohumusování v tl. 150 mm po zásypu rýhy</t>
  </si>
  <si>
    <t xml:space="preserve">1,0*19,0=19,000 [A]    š. x dl. _x000d_
Celkem 19 = 19,000000_x000d_</t>
  </si>
  <si>
    <t>položka zahrnuje: 
nutné přemístění ornice z dočasných skládek vzdálených do 50m 
rozprostření ornice v předepsané tloušťce v rovině a ve svahu do 1:5</t>
  </si>
  <si>
    <t>18241</t>
  </si>
  <si>
    <t>ZALOŽENÍ TRÁVNÍKU RUČNÍM VÝSEVEM</t>
  </si>
  <si>
    <t>vč. zalití a ošetření trávníku dle tech. specifikace položky</t>
  </si>
  <si>
    <t>Zahrnuje dodání předepsané travní směsi, její výsev na ornici, zalévání, první pokosení, to vše bez ohledu na sklon terénu</t>
  </si>
  <si>
    <t>3</t>
  </si>
  <si>
    <t>Svislé konstrukce</t>
  </si>
  <si>
    <t>386325</t>
  </si>
  <si>
    <t>KOMPLETNÍ KONSTRUKCE JÍMEK ZE ŽELEZOBETONU C30/37</t>
  </si>
  <si>
    <t>nová šachta Š1 vč. izolace proti zemní vlhkosti 1x PN + 2x ALP, vč. výplně a těsnění spar, vč. napojení všech stávajících a nových potrubí, při betonáži je nutné počítat ještě s napojením rubové drenáže</t>
  </si>
  <si>
    <t xml:space="preserve">3,1*0,25*(1,5*2+1,0*2)+1,0*1,0*0,25=4,125 [A]    stěny šachty - v. x tl. x součet šířek + dno _x000d_
Celkem 4,125 = 4,125000_x000d_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</si>
  <si>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</si>
  <si>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386366</t>
  </si>
  <si>
    <t>VÝZTUŽ KOMPL KONSTR JÍMEK Z KARI SÍTÍ</t>
  </si>
  <si>
    <t>výztuž šachty Š1 - KARI d10/100/100 při obou površích</t>
  </si>
  <si>
    <t xml:space="preserve">2*((4*1.50)*3.10*12.24*1.2+1,50*1,50)/1000*1,2=0,661 [A]    1m2=12,24 kg,  +20% na prostřih _x000d_
Celkem 0,661 = 0,661000_x000d_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</si>
  <si>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</si>
  <si>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4</t>
  </si>
  <si>
    <t>Vodorovné konstrukce</t>
  </si>
  <si>
    <t>411125</t>
  </si>
  <si>
    <t>STROPY Z DÍLCŮ ŽELEZOBET DO C30/37</t>
  </si>
  <si>
    <t>panely PZD 149/29/9 pro zastropení šachty Š1</t>
  </si>
  <si>
    <t xml:space="preserve">1,5*0,3*0,09*5=0,203 [A]    dl. x š. x tl. x 5 ks _x000d_
Celkem 0,203 = 0,203000_x000d_</t>
  </si>
  <si>
    <t>- dodání dílce požadovaného tvaru a vlastností, jeho skladování, doprava a osazení do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</si>
  <si>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451311</t>
  </si>
  <si>
    <t>PODKL A VÝPLŇ VRSTVY Z PROST BET DO C8/10</t>
  </si>
  <si>
    <t>podkladní beton tl. 100 mm pod novou šachtu Š1</t>
  </si>
  <si>
    <t xml:space="preserve">1,7*1,7*0,1=0,289 [A]    š. x dl. x tl. _x000d_
Celkem 0,289 = 0,289000_x000d_</t>
  </si>
  <si>
    <t>45157</t>
  </si>
  <si>
    <t>PODKLADNÍ A VÝPLŇOVÉ VRSTVY Z KAMENIVA TĚŽENÉHO</t>
  </si>
  <si>
    <t>lože ze ŠP tl. 100 mm se zhutněním pod nové potrubí DN 250</t>
  </si>
  <si>
    <t>1,0*0,1*19,0=1,900 [A] _x000d_
Celkem 1,9 = 1,900000_x000d_</t>
  </si>
  <si>
    <t>položka zahrnuje dodávku předepsaného kameniva, mimostaveništní a vnitrostaveništní dopravu a jeho uložení 
není-li v zadávací dokumentaci uvedeno jinak, jedná se o nakupovaný materiál</t>
  </si>
  <si>
    <t>8</t>
  </si>
  <si>
    <t>Potrubí</t>
  </si>
  <si>
    <t>87444</t>
  </si>
  <si>
    <t>POTRUBÍ Z TRUB PLASTOVÝCH ODPADNÍCH DN DO 250MM</t>
  </si>
  <si>
    <t>M</t>
  </si>
  <si>
    <t>nové potrubí PE DN 250, vč. tvarovek, napojení na nové šachty a napojení na stávající potrubí DN 250</t>
  </si>
  <si>
    <t>3,8+14,5+1,05=19,350 [A] _x000d_
Celkem 19,35 = 19,350000_x000d_</t>
  </si>
  <si>
    <t xml:space="preserve"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</si>
  <si>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894846</t>
  </si>
  <si>
    <t>ŠACHTY KANALIZAČNÍ PLASTOVÉ D 400MM</t>
  </si>
  <si>
    <t>KUS</t>
  </si>
  <si>
    <t xml:space="preserve">šachta Š2, plastová PE DN400,  (šachtové dno+trubka+poklop)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</si>
  <si>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</si>
  <si>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89915</t>
  </si>
  <si>
    <t>STUPADLA (A POD)</t>
  </si>
  <si>
    <t>ocelové stupačky pro šachtu Š1 vč. ukotvení</t>
  </si>
  <si>
    <t>- Položka zahrnuje veškerý materiál, výrobky a polotovary, včetně mimostaveništní a vnitrostaveništní dopravy (rovněž přesuny), včetně naložení a složení,případně s uložením.</t>
  </si>
  <si>
    <t>9</t>
  </si>
  <si>
    <t>Ostatní konstrukce a práce</t>
  </si>
  <si>
    <t>966116</t>
  </si>
  <si>
    <t>BOURÁNÍ KONSTRUKCÍ Z BETON DÍLCŮ S ODVOZEM DO 12KM</t>
  </si>
  <si>
    <t xml:space="preserve">ostranění stávajících ŽB konstrukcí,  odvoz a uložení na skládku</t>
  </si>
  <si>
    <t xml:space="preserve">0,375*3=1,125 [A]   panely PZD ze stávající šachty - objem 1 ks panelu x 3 ks (1ks= 90kg) 
(1,2*1,0*4)*0,25+0,8*0,8*0,25=1,360 [B]    odhad - stáv. šachta - (š. x v. x 4 stěny) x tl. stěn + dno  
Celkem: A+B=2,485 [C] _x000d_
Celkem 2,485 = 2,485000_x000d_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</si>
  <si>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</si>
  <si>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966136</t>
  </si>
  <si>
    <t>BOURÁNÍ KONSTRUKCÍ Z KAMENE NA MC S ODVOZEM DO 12KM</t>
  </si>
  <si>
    <t>vybourání kam. čela a vtoku stávajícího propustku, odvoz a uložení na skládku</t>
  </si>
  <si>
    <t xml:space="preserve">2,6*1,5*1,0=3,900 [A]    čelo - š. x v. x tl. 
2,6*0,6*0,3=0,468 [B]    vtok - dtto 
Celkem: A+B=4,368 [C] _x000d_
Celkem 4,368 = 4,368000_x000d_</t>
  </si>
  <si>
    <t>966166</t>
  </si>
  <si>
    <t>BOURÁNÍ KONSTRUKCÍ ZE ŽELEZOBETONU S ODVOZEM DO 12KM</t>
  </si>
  <si>
    <t>vybourání ŽB čela stávajícího propustku, odvoz a uložení na skládku</t>
  </si>
  <si>
    <t xml:space="preserve">4,7*3,0*0,7=9,870 [A]    dl. x výška vč. základu x tl. _x000d_
Celkem 9,87 = 9,870000_x000d_</t>
  </si>
  <si>
    <t>966346</t>
  </si>
  <si>
    <t>BOURÁNÍ PROPUSTŮ Z TRUB DN DO 400MM</t>
  </si>
  <si>
    <t>vybourání bet. roury DN 400 - stávající propustek, odvoz a uložení na skládku</t>
  </si>
  <si>
    <t>položka zahrnuje: 
- odstranění trub včetně případného obetonování a lože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 
- nezahrnuje bourání čel, vtokových a výtokových jímek, odstranění zábradlí</t>
  </si>
  <si>
    <t>969245</t>
  </si>
  <si>
    <t>VYBOURÁNÍ POTRUBÍ DN DO 300MM KANALIZAČ</t>
  </si>
  <si>
    <t xml:space="preserve">ostranění stávající trubky PE DN 250,  odvoz a uložení na skládku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</si>
  <si>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</si>
  <si>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SO 01-31-01</t>
  </si>
  <si>
    <t>R015111-1-bg</t>
  </si>
  <si>
    <t>zemina z výkopu</t>
  </si>
  <si>
    <t xml:space="preserve">67,54*1,8=121,572 [A]    zemina dle pol. 132736 - objem x hmotnost _x000d_
Celkem 121,572 = 121,572000_x000d_</t>
  </si>
  <si>
    <t>2024_OTSKP</t>
  </si>
  <si>
    <t xml:space="preserve">1,0*2,3=2,300 [A]    vybouraná stáv. HV - cca objem x hmotnost _x000d_
Celkem 2,3 = 2,300000_x000d_</t>
  </si>
  <si>
    <t xml:space="preserve">60,0*0,007=0,420 [A]    vybourané potrubí DN 200 - délka dle pol. 969234 x cca hmotnost 7 kg/bm 
Množství bude upřesněno dle skutečného stavu! _x000d_
Celkem 0,42 = 0,420000_x000d_</t>
  </si>
  <si>
    <t>čerpání pro snížení HPV vč. zřízení a odstranění čerpací jímky z kanalizačních skruží</t>
  </si>
  <si>
    <t xml:space="preserve">2*7*24=336,000 [A]     čerpání 2 týdny x 24 hod _x000d_
Celkem 336 = 336,000000_x000d_</t>
  </si>
  <si>
    <t>12980</t>
  </si>
  <si>
    <t>ČIŠTĚNÍ ULIČNÍCH VPUSTÍ</t>
  </si>
  <si>
    <t>čištění stávající vpusti, vč. odvozu odpadu, uložení na skládku a skládkovného</t>
  </si>
  <si>
    <t xml:space="preserve"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</si>
  <si>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12993</t>
  </si>
  <si>
    <t>ČIŠTĚNÍ POTRUBÍ DN DO 200MM</t>
  </si>
  <si>
    <t>proplach a vyčištění stávajícího zaneseného potrubí, vč. odvozu odpadu, uložení na skládku a skládkovného</t>
  </si>
  <si>
    <t>Hloubení rýh zapažených, vč. zřízení a odstranění pažení a rozepření, urovnání dna do předepsaného profilu a spádu, odvoz na skládku</t>
  </si>
  <si>
    <t xml:space="preserve">Celkem výkop 
"A"   25,82+7,27+2,88+3,52=39,490 [A] 
HV    8,72+3,67=12,390 [B] 
BP    2,43=2,430 [C] 
ACO 1+2    10,03+3,2=13,230 [D] 
Celkem výkop: A+B+C+D=67,540 [E] _x000d_
Celkem 67,54 = 67,540000_x000d_</t>
  </si>
  <si>
    <t xml:space="preserve">67,54=67,540 [A]    dle pol. 132736 _x000d_
Celkem 67,54 = 67,540000_x000d_</t>
  </si>
  <si>
    <t>zásyp z vhodné nenamrzavé zeminy</t>
  </si>
  <si>
    <t xml:space="preserve">67,54-(5,13+23,355+12,59)=26,465 [A]    celkem výkop, odečten podsyp, obsyp a objem vložených konstrukcí _x000d_
Celkem 26,465 = 26,465000_x000d_</t>
  </si>
  <si>
    <t>Obsyp potrubí a šachet ze ŠD fr. 8/16</t>
  </si>
  <si>
    <t xml:space="preserve">13,29+4,92+1,265+2,81+1,07=23,355 [A]    součet objemů _x000d_
Celkem 23,355 = 23,355000_x000d_</t>
  </si>
  <si>
    <t>18214</t>
  </si>
  <si>
    <t>ÚPRAVA POVRCHŮ SROVNÁNÍM ÚZEMÍ V TL DO 0,25M</t>
  </si>
  <si>
    <t>urovnání terénu pod svahem nad potrubím po zásypu podél chodníku a u vpusti HV1</t>
  </si>
  <si>
    <t>položka zahrnuje srovnání výškových rozdílů terénu</t>
  </si>
  <si>
    <t>18247</t>
  </si>
  <si>
    <t>OŠETŘOVÁNÍ TRÁVNÍKU</t>
  </si>
  <si>
    <t>vyčištění a pokosení travnaté plochy nad horskou vpustí HV1</t>
  </si>
  <si>
    <t>Zahrnuje pokosení se shrabáním, naložení shrabků na dopravní prostředek, s odvozem a se složením, to vše bez ohledu na sklon terénu 
zahrnuje nutné zalití a hnojení</t>
  </si>
  <si>
    <t>45152</t>
  </si>
  <si>
    <t>PODKLADNÍ A VÝPLŇOVÉ VRSTVY Z KAMENIVA DRCENÉHO</t>
  </si>
  <si>
    <t>Lože pod potrubí a šachty tl. 100 mm - ŠD fr. 8/16</t>
  </si>
  <si>
    <t xml:space="preserve">2,97+1,05+0,27+0,59+0,25=5,130 [A]    součet objemů _x000d_
Celkem 5,13 = 5,130000_x000d_</t>
  </si>
  <si>
    <t>46452</t>
  </si>
  <si>
    <t>POHOZ DNA A SVAHŮ Z KAMENIVA DRCENÉHO</t>
  </si>
  <si>
    <t>posyp hrubým drceným kamenivem 32/63, š. 0,6 m pod svahem podél chodníku pro zachycení a utlumení stékající vody při průtrži</t>
  </si>
  <si>
    <t xml:space="preserve">60,0*0,5*0,15=4,500 [A]    dl. x š. x tl. _x000d_
Celkem 4,5 = 4,500000_x000d_</t>
  </si>
  <si>
    <t>87427</t>
  </si>
  <si>
    <t>POTRUBÍ Z TRUB PLASTOVÝCH ODPADNÍCH DN DO 100MM</t>
  </si>
  <si>
    <t xml:space="preserve">potrubí kanalizační z PVC hladkého plnostěnného, tuhost třídy SN 10, do  DN 110, sklon do 20 %, vč. tvarovek 
kompletní provedení vč. spojů, těsnění a napojení do ostatních konstrukcí dle TS položky</t>
  </si>
  <si>
    <t>87433</t>
  </si>
  <si>
    <t>POTRUBÍ Z TRUB PLASTOVÝCH ODPADNÍCH DN DO 150MM</t>
  </si>
  <si>
    <t xml:space="preserve">potrubí kanalizační z PVC hladkého plnostěnného , tuhost třídy SN 10, do  DN 160, sklon do 20 %, vč. tvarovek 
kompletní provedení vč. spojů, těsnění a napojení do ostatních konstrukcí dle TS položky</t>
  </si>
  <si>
    <t>87434</t>
  </si>
  <si>
    <t>POTRUBÍ Z TRUB PLASTOVÝCH ODPADNÍCH DN DO 200MM</t>
  </si>
  <si>
    <t>potrubí kanalizační z PVC hladkého plnostěnného, tuhost třídy SN 10, do DN 200, vč. 3 ks 15° kolen DN 200 
kompletní provedení vč. spojů, těsnění a napojení do ostatních konstrukcí dle TS položky</t>
  </si>
  <si>
    <t xml:space="preserve">2,9+49,5+10,5+2,7=65,600 [A]    nová porubí - součet délek dle situace 
2*1,5=3,000 [B]    propojení stávajících potrubí na novou DŠ1 
Celkem: A+B=68,600 [C] _x000d_
Celkem 68,6 = 68,600000_x000d_</t>
  </si>
  <si>
    <t>R891613-bg</t>
  </si>
  <si>
    <t>KLAPKY DN DO 200MM</t>
  </si>
  <si>
    <t>koncová žabí klapka na plast. potrubí DN 200</t>
  </si>
  <si>
    <t>- Položka zahrnuje kompletní montáž dle technologického předpisu, dodávku armatury, veškerou mimostaveništní a vnitrostaveništní dopravu.</t>
  </si>
  <si>
    <t>894171</t>
  </si>
  <si>
    <t>ŠACHTY KANALIZAČ Z BETON DÍLCŮ NA POTRUBÍ DN DO 1000MM</t>
  </si>
  <si>
    <t>Skružové šachty DŠ 1, DŠ 4 - DN 1000 s kalovým dnem pro DN 200, vč. rámů a litinových poklopů DN 600 - D400 pro třídu zatížení D400, vč. 6 ks navrtávek a propojení na stávající potrubí (dle TZ a výkresové dokumentace)</t>
  </si>
  <si>
    <t xml:space="preserve">položka zahrnuje: 
- poklopy s rámem, mříže s rámem, stupadla, žebříky, stropy z bet. dílců a pod. 
- předepsané betonové skruže, prefabrikované nebo monolitické betonové dno 
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- předepsané podkladní konstrukce</t>
  </si>
  <si>
    <t>kontrolní a čistící plastová šachty D02,D03 - DN 400 pro potrubí DN 200, vč dnové částí, trubkového těla a poklopu s prstencem</t>
  </si>
  <si>
    <t>89722</t>
  </si>
  <si>
    <t>VPUSŤ KANALIZAČNÍ HORSKÁ KOMPLETNÍ Z BETON DÍLCŮ</t>
  </si>
  <si>
    <t>nová horská vpusť HV1 - horská vpust 900/1500 mm, vč. dvojité litinové mříže s rámem 
Kompletní dodávka a montáž dle výkresové dokumentace</t>
  </si>
  <si>
    <t xml:space="preserve"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</si>
  <si>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R89924-bg</t>
  </si>
  <si>
    <t>ÚPRAVA ŠACHET</t>
  </si>
  <si>
    <t>KPL</t>
  </si>
  <si>
    <t>úprava stávajících prostupů ve stávající kontrolní šachtě ČS</t>
  </si>
  <si>
    <t>- položka úpravy zahrnuje všechny nutné práce a materiály</t>
  </si>
  <si>
    <t>89944</t>
  </si>
  <si>
    <t>VÝŘEZ, VÝSEK, ÚTES NA POTRUBÍ DN DO 200MM</t>
  </si>
  <si>
    <t>výsek na stávajícím potrubí DN 200 v místě DŠ1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</si>
  <si>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</si>
  <si>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899641</t>
  </si>
  <si>
    <t>TLAKOVÉ ZKOUŠKY POTRUBÍ DN DO 200MM</t>
  </si>
  <si>
    <t>Tlaková zkouška vodou na potrubí 110- 200 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</si>
  <si>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</si>
  <si>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914122</t>
  </si>
  <si>
    <t>DOPRAVNÍ ZNAČKY ZÁKLADNÍ VELIKOSTI OCELOVÉ FÓLIE TŘ 1 - MONTÁŽ S PŘEMÍSTĚNÍM</t>
  </si>
  <si>
    <t>přesunutí stávající dopravní informativní značky vč. sloupku mimo trasu kanalizace</t>
  </si>
  <si>
    <t>položka zahrnuje: 
- dopravu demontované značky z dočasné skládky 
- osazení a montáž značky na místě určeném projektem 
- nutnou opravu poškozených částí 
nezahrnuje dodávku značky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</si>
  <si>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</si>
  <si>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</si>
  <si>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</si>
  <si>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R93541-1-bg</t>
  </si>
  <si>
    <t>ŽLABY Z DÍLCŮ Z POLYMERBETONU SVĚTLÉ ŠÍŘKY DO 100MM VČETNĚ MŘÍŽÍ</t>
  </si>
  <si>
    <t xml:space="preserve">liniové odvodnění bez spádu DN100, uložení do bet. podkladu v rámci vybet. vany  
vč. propojení žlabu s potrubím a zajištění prostupu ŽB křídlem vodotěsnou prostupkou</t>
  </si>
  <si>
    <t>položka zahrnuje: 
-dodávku a uložení dílců žlabu z předepsaného materiálu předepsaných rozměrů včetně mříže 
- spárování, úpravy vtoku a výtoku 
- nezahrnuje nutné zemní práce, předepsané lože, obetonování 
- měří se v metrech běžných délky osy žlabu, odečítají se čistící kusy a vpustě</t>
  </si>
  <si>
    <t>R93542-1-bg</t>
  </si>
  <si>
    <t>ŽLABY Z DÍLCŮ Z POLYMERBETONU SVĚTLÉ ŠÍŘKY DO 150MM VČETNĚ MŘÍŽÍ</t>
  </si>
  <si>
    <t>liniové odvodnění bez spádu DN150, uložení do bet. podkladu v rámci vybet vany 
vč. propojení žlabu s potrubím a zajištění prostupu ŽB křídlem vodotěsnou prostupkou</t>
  </si>
  <si>
    <t>R96689-bg</t>
  </si>
  <si>
    <t>VYBOURÁNÍ HORSKÝCH VPUSTÍ KOMPLETNÍCH</t>
  </si>
  <si>
    <t>odstranění stávající horské vpusti vč. odvozu a uložení na skládku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</si>
  <si>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</si>
  <si>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969234</t>
  </si>
  <si>
    <t>VYBOURÁNÍ POTRUBÍ DN DO 200MM KANALIZAČ</t>
  </si>
  <si>
    <t>vytrhání stávajích potrubí do DN 200, vč. odvozu a uložení na skládku</t>
  </si>
  <si>
    <t>SO 01-20-02</t>
  </si>
  <si>
    <t xml:space="preserve">1680,837*1,8=3 025,507 [A]    zemina z výkopů a vrtů dle pol. 17120 -  - objem x hmotnost _x000d_
Celkem 3025,507 = 3025,507000_x000d_</t>
  </si>
  <si>
    <t xml:space="preserve">0,926*2,4=2,222 [A]    podkladní beton pod rozebranou žulovou dlažbou - objem dle pol. 966156 x hmotnost _x000d_
Celkem 2,222 = 2,222000_x000d_</t>
  </si>
  <si>
    <t>015170</t>
  </si>
  <si>
    <t xml:space="preserve">POPLATKY ZA LIKVIDACI ODPADŮ NEKONTAMINOVANÝCH - 17 02 01  DŘEVO PO STAVEBNÍM POUŽITÍ, Z DEMOLIC</t>
  </si>
  <si>
    <t xml:space="preserve">38,08*0,65=24,752 [A]    výdřeva pro zápory - objem x hmotnost 650 kg/m3 _x000d_
Celkem 24,752 = 24,752000_x000d_</t>
  </si>
  <si>
    <t>112016</t>
  </si>
  <si>
    <t>KÁCENÍ STROMŮ D KMENE DO 0,5M S ODSTRANĚNÍM PAŘEZŮ, ODVOZ DO 12KM</t>
  </si>
  <si>
    <t>vč. likvidace odpadu dle tech. specifikace položky nebo dle pokynů investora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</si>
  <si>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</si>
  <si>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131736</t>
  </si>
  <si>
    <t>HLOUBENÍ JAM ZAPAŽ I NEPAŽ TŘ. I, ODVOZ DO 12KM</t>
  </si>
  <si>
    <t>výkopy vč. odvozu na skládku</t>
  </si>
  <si>
    <t xml:space="preserve">1624,7=1 624,700 [A]    dle 3D  modelu _x000d_
Celkem 1624,7 = 1624,700000_x000d_</t>
  </si>
  <si>
    <t>zemina z výkopů a z vrtů</t>
  </si>
  <si>
    <t xml:space="preserve">1624,7=1 624,700 [A]    zemina z výkopů 
(3,14*0,1*0,1)*433,5=13,612 [B]    zemina z vrtů pro kotvy 
(3,15*0,15*0,15)*600=42,525 [C]    zemina z vrtů pro zápory 
Celkem: A+B+C=1 680,837 [D] _x000d_
Celkem 1680,837 = 1680,837000_x000d_</t>
  </si>
  <si>
    <t>17193</t>
  </si>
  <si>
    <t>VYLEHČENÝ NÁSYP Z EXTRUDOVANÉHO POLYSTYRENU (XPS)</t>
  </si>
  <si>
    <t>extrudovaný polystyren pro vytvoření spádu na ploché střeše, průměrná tl. 60 mm</t>
  </si>
  <si>
    <t xml:space="preserve">(36.50-2*0.25)*4.75*0,06=10,260 [A]    dl. x š. x průměrná tl. _x000d_
Celkem 10,26 = 10,260000_x000d_</t>
  </si>
  <si>
    <t xml:space="preserve">položka zahrnuje: 
- kompletní provedení násypu včetně dodávky extrudovaného polystyrenu 
- doprava mimostaveništní i vnitrostaveništní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</si>
  <si>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zásyp boků konstrukce zastřešení nad drenáží z vhodné zeminy, hutněno po vrstvách</t>
  </si>
  <si>
    <t xml:space="preserve">11,5*7,0=80,500 [A]    zásyp za čelní stěnou -  průměrná plocha z podél. řezu x šířka mezi pažením 
3,0*8,0=24,000 [B]   zásyp výkopu u vstupu do podchodu - plocha z podél. řezu x š. výkopu 
3,0*26,0=78,000 [C]    zásyp v místě prodloužení proustku - plocha z podél. řezu x délka výkopu 
0,9*1,0*34,94+0,9*0,9*(34,94-3,9)=56,588 [D]    zásyp drenáže část 1 - š. x průměr. výška x dl. 
0,9+1,9*(27,47-1,8)=49,673 [E]    zásyp drenáže část 2 - dtto 
Celkem: A+B+C+D+E=288,761 [F] _x000d_
Celkem 288,761 = 288,761000_x000d_</t>
  </si>
  <si>
    <t>18110</t>
  </si>
  <si>
    <t>ÚPRAVA PLÁNĚ SE ZHUTNĚNÍM V HORNINĚ TŘ. I</t>
  </si>
  <si>
    <t>urovnání a přehutnění základové spáry</t>
  </si>
  <si>
    <t>37*7+31*4,5=398,500 [A] _x000d_
Celkem 398,5 = 398,500000_x000d_</t>
  </si>
  <si>
    <t>položka zahrnuje úpravu pláně včetně vyrovnání výškových rozdílů. Míru zhutnění určuje projekt.</t>
  </si>
  <si>
    <t>182411</t>
  </si>
  <si>
    <t>EXTENZIVNÍ ZELENÁ STŘECHA</t>
  </si>
  <si>
    <t xml:space="preserve">zelená extenzivní střecha celkové tloušťky 70 mm  
kompletní dodávka a provedení vč. vegetační vrstvy se zvýšenou vodopropustností (extenzivní střešní substrát bez vyplavitelných částic) a vegetace 
Konkrétní skladbu navrhne zhotovitel a předloží ke schválení investorovi</t>
  </si>
  <si>
    <t>(34,64-2*0,50)*(4,75-2*0,50)+(28,34-2*0,25-2*0,50)*(2,65-2*0,50)=170,436 [A] _x000d_
Celkem 170,436 = 170,436000_x000d_</t>
  </si>
  <si>
    <t>184B14-01</t>
  </si>
  <si>
    <t>VYSAZOVÁNÍ STROMŮ LISTNATÝCH S BALEM OBVOD KMENE DO 14CM, PODCHOZÍ VÝŠ MIN 2,2M</t>
  </si>
  <si>
    <t>náhradní výsadba 5 ks lípy srdčité (Tilia cordata ´Greenspire´) o vel. 12-14 cm na p.p.č. 1155/1 v k.ú. Dolní Chodov s realizací ve vhodném agrotechnickém termínu s dodržením technologických a výsadbových postupů 
Přesné místo bude určeno orgánem ochrany přírody a krajiny před výsadbou.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</si>
  <si>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
Obvod kmene se měří ve výšce 1,00m nad zemí. 
položka zahrnuje veškerý materiál, výrobky a polotovary, včetně mimostaveništní a vnitrostaveništní dopravy (rovněž přesuny), včetně naložení a složení, případně s uložením</t>
  </si>
  <si>
    <t>2</t>
  </si>
  <si>
    <t>Základy</t>
  </si>
  <si>
    <t>21461C</t>
  </si>
  <si>
    <t>SEPARAČNÍ GEOTEXTILIE DO 300G/M2</t>
  </si>
  <si>
    <t>drenážní geotextilie pro obaleni drenážní trubky DN 150 za rubem zdí</t>
  </si>
  <si>
    <t>(3,14*0,15)*95,3=44,886 [A] _x000d_
Celkem 44,886 = 44,886000_x000d_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</si>
  <si>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</si>
  <si>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22594</t>
  </si>
  <si>
    <t>ZÁPOROVÉ PAŽENÍ Z KOVU TRVALÉ</t>
  </si>
  <si>
    <t>Zápory HEA vč. zabetonování a obsypu 
Ocelové převázky budou po dokončení stavby odstraněny - viz pol. 22694</t>
  </si>
  <si>
    <t xml:space="preserve">4,555=4,555 [A]    HEA 160 dl. 7,5 m/ks 
7,230=7,230 [B]    HEA 160 dl. 10,0 m/ks 
4,561=4,561 [C]    HEA 140 dl. 7,7 m/ks 
Celkem: A+B+C=16,346 [D] _x000d_
Celkem 16,346 = 16,346000_x000d_</t>
  </si>
  <si>
    <t>položka zahrnuje dodávku ocelových zápor, jejich osazení do připravených vrtů včetně zabetonování konců a obsypu, případně jejich zaberanění. Ocelová převázka se započítá do výsledné hmotnosti.</t>
  </si>
  <si>
    <t>22694</t>
  </si>
  <si>
    <t>ZÁPOROVÉ PAŽENÍ Z KOVU DOČASNÉ</t>
  </si>
  <si>
    <t xml:space="preserve">Převázky dl. 1,74 ks/ks  
vč. postupného odstraňování a odvozu  při zásypu výkopů po dokončení stavby</t>
  </si>
  <si>
    <t xml:space="preserve">1,592+1,470=3,062 [A]    UPE 270 
0,947+1,263+0,737=2,947 [B]    UPE 240 
mezisoučet: A+B=6,009 [C] 
C*0,05=0,300 [D]    5% na spojovací materiál 
Celkem: C+D=6,309 [E] _x000d_
Celkem 6,309 = 6,309000_x000d_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</si>
  <si>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</si>
  <si>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</t>
  </si>
  <si>
    <t>VÝDŘEVA ZÁPOROVÉHO PAŽENÍ DOČASNÁ (KUBATURA)</t>
  </si>
  <si>
    <t>vč. postupného odstraňování při zásypu výkopů po dokončení stavby, vč. odvozu a uložení na skládku</t>
  </si>
  <si>
    <t xml:space="preserve">476*0,08=38,080 [A]    celková plocha dle výkresu výkopů x tl. výdřevy _x000d_
Celkem 38,08 = 38,080000_x000d_</t>
  </si>
  <si>
    <t>položka zahrnuje osazení pažin bez ohledu na druh, jejich opotřebení a jejich odstranění</t>
  </si>
  <si>
    <t>26114</t>
  </si>
  <si>
    <t>VRTY PRO KOTVENÍ, INJEKTÁŽ A MIKROPILOTY NA POVRCHU TŘ. I D DO 200MM</t>
  </si>
  <si>
    <t>vrty pro kotvy záporového pažení, vč. odvozu vyvrtané zeminy na skládku</t>
  </si>
  <si>
    <t xml:space="preserve">8,0*(22+12)+8,5*(12+7)=433,500 [A]    dl. x součet délek dle výkresu pažení _x000d_
Celkem 433,5 = 433,500000_x000d_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</si>
  <si>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</si>
  <si>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264115</t>
  </si>
  <si>
    <t>VRTY PRO PILOTY TŘ. I D DO 300MM</t>
  </si>
  <si>
    <t xml:space="preserve">vrty pro zápory, vč. odvozu vyvrtané zeminy na skládku  
úroveň vrtání z ul. Hrnčířské +435,60 m.n.m. 
úroveň vrtání od kolejí +433,80 m.n.m.</t>
  </si>
  <si>
    <t xml:space="preserve">7,5*21=157,500 [A]    HEA 160 dl. 7,5 m x ks 
10,0*25=250,000 [B]    HEA 160 dl. 10,0 m x ks 
7,7*25=192,500 [C]    HEA 140 dl. 7,7 m x ks 
Celkem: A+B+C=600,000 [D] _x000d_
Celkem 600 = 600,000000_x000d_</t>
  </si>
  <si>
    <t>položka zahrnuje: 
- zřízení vrtu, svislou a vodorovnou dopravu zeminy bez uložení na skládku, vrtací práce zapaž. i nepaž. vrtu 
- čerpání vody z vrtu, vyčištění vrtu 
- zabezpečení vrtacích prací 
- dopravu, nájem, provoz a přemístění, montáž a demontáž vrtacích zařízení a dalších mechanismů 
- lešení a podpěrné konstrukce pro práci a manipulaci s vrtacím zařízení a dalších mechanismů 
- vrtací plošiny vč. zemních prací, zpevnění, odvodnění a pod. 
- v případě zapažení dočasnými pažnicemi jejich opotřebení 
- v případě zapažení suspenzí veškeré hospodaření s ní 
- nezahrnuje zapažení trvalými pažnicemi 
- nezahrnuje uložení zeminy na skládku a poplatek za skládku 
nevykazuje se hluché vrtání</t>
  </si>
  <si>
    <t>272325</t>
  </si>
  <si>
    <t>ZÁKLADY ZE ŽELEZOBETONU DO C30/37</t>
  </si>
  <si>
    <t>základová deska z betonu C 30/37, vč. izolace proti zemní vlhkosti (asfaltový penetračně adhezní nátěr) a vč. těsnění a výplně pracovních a dilatačních spar</t>
  </si>
  <si>
    <t xml:space="preserve">dle 3D modelu 
76,1=76,100 [A]    část 1 (v kubatuře základů je započítána i kubatura čerpací jímky) 
27,3=27,300 [B]    část 2 
Celkem: A+B=103,400 [C] _x000d_
Celkem 103,4 = 103,400000_x000d_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</si>
  <si>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</si>
  <si>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27232A</t>
  </si>
  <si>
    <t>ZÁKLADY ZE ŽELEZOBETONU DO C20/25</t>
  </si>
  <si>
    <t>konstrukční betonový podklad pod izolaci C20/25</t>
  </si>
  <si>
    <t xml:space="preserve">20+6.8+10+8.6+8.6+9.7=63,700 [A]    dle 3D  modelu _x000d_
Celkem 63,7 = 63,700000_x000d_</t>
  </si>
  <si>
    <t>272365</t>
  </si>
  <si>
    <t>VÝZTUŽ ZÁKLADŮ Z OCELI 10505, B500B</t>
  </si>
  <si>
    <t xml:space="preserve">16,503=16,503 [A]    část 1 
5,694=5,694 [B]    část 2 
Celkem: A+B=22,197 [C] _x000d_
Celkem 22,197 = 22,197000_x000d_</t>
  </si>
  <si>
    <t>272366</t>
  </si>
  <si>
    <t>VÝZTUŽ ZÁKLADŮ Z KARI SÍTÍ</t>
  </si>
  <si>
    <t>výztuž konstrukčního betonu pod izolaci</t>
  </si>
  <si>
    <t xml:space="preserve">hmotnost KARI sítě 1,98 kg/m2 
425*1,98/1000=0,842 [A]    plocha sítě x hmotnost _x000d_
Celkem 0,842 = 0,842000_x000d_</t>
  </si>
  <si>
    <t>285376</t>
  </si>
  <si>
    <t>KOTVENÍ NA POVRCHU Z PŘEDPÍNACÍ VÝZTUŽE DL. DO 8M</t>
  </si>
  <si>
    <t>kotvy 2x 15.5, 1570/1770</t>
  </si>
  <si>
    <t xml:space="preserve">dle výkresu výztuže 
22+12=34,000 [A]    kotvy dl. 8,0 m 
7=7,000 [B]    kotvy dl. 8,5 m 
Celkem: A+B=41,000 [C] _x000d_
Celkem 41 = 41,000000_x000d_</t>
  </si>
  <si>
    <t>položka zahrnuje dodávku předepsané kotvy, případně její protikorozní úpravu, její osazení do vrtu, zainjektování a napnutí, případně opěrné desky 
nezahrnuje vrty</t>
  </si>
  <si>
    <t>kotvy 3x 15.5, 1570/1770</t>
  </si>
  <si>
    <t xml:space="preserve">dle výkresu výztuže 
12=12,000 [A]    kotvy dl. 8,5 m _x000d_
Celkem 12 = 12,000000_x000d_</t>
  </si>
  <si>
    <t>311325</t>
  </si>
  <si>
    <t>ZDI A STĚNY PODP A VOL ZE ŽELEZOBET DO C30/37</t>
  </si>
  <si>
    <t>stěny podchodu z betonu C 30/37, vč. izolace zasypaných částí konstrukce proti zemní vlhkosti (asfaltový penetračně adhezní nátěr) a vč. těsnění a výplně pracovních a dilatačních spar</t>
  </si>
  <si>
    <t xml:space="preserve">dle 3D modelu 
134,0=134,000 [A]    část 1 
50,0=50,000 [B]    část 2 
Celkem: A+B=184,000 [C] _x000d_
Celkem 184 = 184,000000_x000d_</t>
  </si>
  <si>
    <t>311365</t>
  </si>
  <si>
    <t>VÝZTUŽ ZDÍ A STĚN PODP A VOL Z OCELI 10505, B500B</t>
  </si>
  <si>
    <t xml:space="preserve">19,634=19,634 [A]    část 1 
7,50=7,500 [B]    část 2 
Celkem: A+B=27,134 [C] _x000d_
Celkem 27,134 = 27,134000_x000d_</t>
  </si>
  <si>
    <t>34294</t>
  </si>
  <si>
    <t>STĚNY A PŘÍČKY VÝPLŇ A ODDĚL Z KOVU</t>
  </si>
  <si>
    <t>opláštění zTahokovu (typ dle investora) 
Kompletní dodávka a montáž vč. ukotvení, PKO a vč. pomocných konstrukcí a prací dle tech. specifikace položky</t>
  </si>
  <si>
    <t xml:space="preserve">1,708=1,708 [A]    Tahokov - dle výkresu ocelové konstrukce 
A*0,05=-0,085 [B]    rezerva 5% na šrouby, sváry a kotevní přípravky 
Celkem: A+B=1,623 [C] _x000d_
Celkem 1,623 = 1,623000_x000d_</t>
  </si>
  <si>
    <t xml:space="preserve"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druhy protikorozní ochrany a nátěry konstrukcí, 
- zvláštní spojovací prostředky, rozebíratelnost konstrukce, 
- ochranná opatření před účinky bludných proudů 
- ochranu před přepětím.</t>
  </si>
  <si>
    <t>348945</t>
  </si>
  <si>
    <t>ZÁBRADLÍ A ZÁBRADEL ZÍDKY Z NEREZ OCELI</t>
  </si>
  <si>
    <t>madla z nerezové oceli A2 vč. zavíčkování konců madel a vč. ukotvení pomocí dodatečně vrtaných kotevních prvků a vrtů</t>
  </si>
  <si>
    <t xml:space="preserve">dle výkresu 
0,842=0,842 [A]    madla 
0,067=0,067 [B]    kotevní prvky (416 ks) 
mezisoučet: A+B=0,909 [C] 
C*0,03=0,027 [D]  rezerva 3% na svary 
Celkem: C+D=0,936 [E] _x000d_
Celkem 0,936 = 0,936000_x000d_</t>
  </si>
  <si>
    <t>41393A</t>
  </si>
  <si>
    <t>STROPNÍ NOSNÁ KONSTRUKCE Z OCELI S 235</t>
  </si>
  <si>
    <t xml:space="preserve">ocelová nosná konstrukce S 235 JR dle ČSN 10025+A1   
Kompletní dodávka a montáž ocelové nosné konstrukce vč. PKO, ukotvení do stávající konstrukce (vč. vrtů a podlití polymerbetonem) a vč. pomocných konstrukcí a prací dle tech. specifikace položky</t>
  </si>
  <si>
    <t xml:space="preserve">dle výkresu ocelové konstrukce: 
0,899=0,899 [A]    profily T 60 
1,021=1,021 [B]    sloupy SHS 60x4 a SHS 70x4 
0,280=0,280 [C]    plechy 
0,160=0,160 [D]    šrouby 
Celkem: A+B+C+D=2,360 [E] 
E*0,1=0,236 [F]    rezerva 10% na kotevní přípravky 
Celkem: D+E+F=2,756 [G] _x000d_
Celkem 2,756 = 2,756000_x000d_</t>
  </si>
  <si>
    <t>421325</t>
  </si>
  <si>
    <t>MOSTNÍ NOSNÉ DESKOVÉ KONSTRUKCE ZE ŽELEZOBETONU C30/37</t>
  </si>
  <si>
    <t>nové zastřešení z betonu C 30/37 - XC3, XF3 vč. izolace proti vlhkosti (asfaltový penetračně adhezní nátěr) a vč. těsnění a výplně pracovních a dilatačních spar</t>
  </si>
  <si>
    <t xml:space="preserve">dle 3D modelu 
49,50=49,500 [A]    část 1 
23,90=23,900 [B]    část 2 
Celkem: A+B=73,400 [C] _x000d_
Celkem 73,4 = 73,400000_x000d_</t>
  </si>
  <si>
    <t>421360</t>
  </si>
  <si>
    <t>VÝZTUŽ MOSTNÍ NOSNÉ DESKOVÉ KONSTR Z OCELI</t>
  </si>
  <si>
    <t>smykové lišty s trny HDB -12/155-2/280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</si>
  <si>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74. 
- povrchovou antikorozní úpravu výztuže, 
- separaci výztuže, 
- osazení měřících zařízení a úpravy pro ně, 
- osazení měřících skříní nebo míst pro měření bludných proudů.</t>
  </si>
  <si>
    <t>421365</t>
  </si>
  <si>
    <t>VÝZTUŽ MOSTNÍ DESKOVÉ KONSTRUKCE Z OCELI 10505, B500B</t>
  </si>
  <si>
    <t>výztuž zastřešení, vč. závitových tyčí a matic pro osazení fasádních sloupků</t>
  </si>
  <si>
    <t xml:space="preserve">9,163=9,163 [A]    část 1 
4,50=4,500 [B]    část 2 
Celkem: A+B=13,663 [C] _x000d_
Celkem 13,663 = 13,663000_x000d_</t>
  </si>
  <si>
    <t>43131A</t>
  </si>
  <si>
    <t>SCHODIŠŤ KONSTR Z PROST BETONU DO C20/25</t>
  </si>
  <si>
    <t>podkladní vrstvy z betonu C 20/25 tl. cca 250 mm pro vytvoření schodišťových stupňů</t>
  </si>
  <si>
    <t xml:space="preserve">0,25*1,8*(4,5+4,2)=3,915 [A]    tl. x š. x součet délek _x000d_
Celkem 3,915 = 3,915000_x000d_</t>
  </si>
  <si>
    <t>43419</t>
  </si>
  <si>
    <t>SCHODIŠŤOVÉ STUPNĚ, Z DÍLCŮ KAMENNÝCH</t>
  </si>
  <si>
    <t>obklad schodišťových stupňů žulovými deskami tl. 20 mm vč. těsnění spar</t>
  </si>
  <si>
    <t xml:space="preserve">(0,3+0,18)*1,8*0,02*2*12=0,415 [A]    š. + v. x dl. - 2x 12 ks _x000d_
Celkem 0,415 = 0,415000_x000d_</t>
  </si>
  <si>
    <t>Položka zahrnuje veškerý materiál, výrobky a polotovary, včetně mimostaveništní a vnitrostaveništní dopravy (rovněž přesuny), včetně naložení a složení, případně s uložením.</t>
  </si>
  <si>
    <t>vyplňový beton C8/10</t>
  </si>
  <si>
    <t xml:space="preserve">dle 3D  modelu 
230+190+47=467,000 [A]     mezi konstrukci a pažením 
76+28=104,000 [B]    uvnitř konstrukce pod dlažbou (výplň prostoru mezi ZD a konstrukcí podlahy) 
(63,9+35,5+26,7+5,0+3,0+3,5)*0,5*0,5=34,400 [C]    přitížení izolace - součet délek x š. x v. 
1,0*0,15*95,3=14,295 [D]    podkl. beton pod rubovou drenáží - š. x v. x dl. dle pol. 875332 
Celkem: A+B+C+D=619,695 [E] _x000d_
Celkem 619,695 = 619,695000_x000d_</t>
  </si>
  <si>
    <t>451314</t>
  </si>
  <si>
    <t>PODKLADNÍ A VÝPLŇOVÉ VRSTVY Z PROSTÉHO BETONU C25/30</t>
  </si>
  <si>
    <t xml:space="preserve">podkladní a vyrovnávací vrstvy pod žulovou dlažbu z betonu C 25/30-XF2  průměrná tl. 190 mm</t>
  </si>
  <si>
    <t xml:space="preserve">167,67*0,19=31,857 [A]    nová dlažba - plocha dle pol. 46591.1 x tl.  
4,876*0,19=0,926 [B]    předláždění ve stávajícím podchodu - plocha dle pol. 465924 x tl. 
Celkem: A+B=32,783 [C] _x000d_
Celkem 32,783 = 32,783000_x000d_</t>
  </si>
  <si>
    <t>451324</t>
  </si>
  <si>
    <t>PODKL A VÝPLŇ VRSTVY ZE ŽELEZOBET DO C25/30</t>
  </si>
  <si>
    <t xml:space="preserve">podkladní beton C 25/30  vyztužený KARI sítí</t>
  </si>
  <si>
    <t xml:space="preserve">podkladní beton z betonu C 25/30 - XA1,XC2,  tl. 150 mm vyztužený KARI sítí (plocha x tl.) 
303*0,15=45,450 [A]    SVI typ 4 - základová deska 
ochrana izolace z betonu C 25/30 - XC2, XF1 tl. 50 mm vyztužený Kari d4-100/100 (plocha x tl.) 
303*0,05=15,150 [B]    SVI typ 4 - základová deska 
3,0*0,05=0,150 [C]    SVI typ 5 - vodorovné plochy - napojení stávajícího podchodu na novou část 
Celkem: A+B+C=60,750 [D] _x000d_
Celkem 60,75 = 60,750000_x000d_</t>
  </si>
  <si>
    <t>451366</t>
  </si>
  <si>
    <t>VÝZTUŽ PODKL VRSTEV Z KARI-SÍTÍ</t>
  </si>
  <si>
    <t>výztuž podkladního a ochranného betonu z Kari sítí d4-100/100</t>
  </si>
  <si>
    <t xml:space="preserve">výztuž podkladního betonu tl. 150 mm 
plocha dle výkresu izolací x hmotnost KARI sítě 1,98 kg/m2 
303*1,98/1000=0,600 [A]    SVI typ 4 - základová deska 
výztuž ochranného betonu tl. 50 mm - dtto 
303*1,98/1000=0,600 [B]    SVI typ 4 - základová deska 
3,0*1,98/1000=0,006 [C]    SVI typ 5 - vodorovné plochy - napojení stávajícího podchodu na novou část 
Celkem: A+B+C=1,206 [D] _x000d_
Celkem 1,206 = 1,206000_x000d_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</si>
  <si>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 
- veškeré svary nebo jiné spoje výztuže 
- pomocné konstrukce a práce pro osazení a upevnění výztuže 
- zednické výpomoci pro montáž betonářské výztuže 
- úpravy výztuže pro osazení doplňkových konstrukcí 
- ochranu výztuže do doby jejího zabetonování 
- veškerá opatření pro zajištění soudržnosti výztuže a betonu 
- vodivé propojení výztuže, které je součástí ochrany konstrukce proti vlivům bludných proudů, vyvedení do měřících skříní nebo míst pro měření bludných proudů 
- povrchovou antikorozní úpravu výztuže 
- separaci výztuže</t>
  </si>
  <si>
    <t>kačírek tl. 70 mm, š. 500 m po celém vnitřním obvodu střechy pro odvodnění střechy</t>
  </si>
  <si>
    <t xml:space="preserve">2*(34,49-2*0,25+4,75-2*0,50)*0,50+2*(28,34-2*0,50+2,65-2*0,50)*0,50=66,730 [A]    plocha - součet délek x š. 
A*0,07=4,671 [B]    objem - plocha x tl. _x000d_
Celkem 4,671 = 4,671000_x000d_</t>
  </si>
  <si>
    <t>45852</t>
  </si>
  <si>
    <t>VÝPLŇ ZA OPĚRAMI A ZDMI Z KAMENIVA DRCENÉHO</t>
  </si>
  <si>
    <t>ochranný zásyp rubu zdí ze ŠD tl. 400 mm</t>
  </si>
  <si>
    <t xml:space="preserve">odměřeno z přehl. výkresu a výkresů tvaru 
0,4*0,75*34,94+0,4*0,6*(34,94-3,9+2,2)+0,4*3,0*3,9=23,140 [A]    část 1 - š. x průměrná výška x dl. 
0,4*1,6*(27,47-3,95-1,8)=13,901 [B]    část 2 - dtto 
Celkem: A+B=37,041 [C] _x000d_
Celkem 37,041 = 37,041000_x000d_</t>
  </si>
  <si>
    <t>46591</t>
  </si>
  <si>
    <t>DLAŽBY Z KAMENICKÝCH VÝROBKŮ</t>
  </si>
  <si>
    <t>podlaha ze žulových desek tl. 30 mm vč. vyspárování a ložné vrstvy z mrazuvzdorné malty tl. 20 mm</t>
  </si>
  <si>
    <t>odměřeno z půdorysu 
0.78*(3.68-0.34*2)=2,340 [A] 
((2.40+15.60+12.00)+(2.40+29.00+3.25)+(23.70+3.50))*1.80=165,330 [B] 
Celkem: A+B=167,670 [C] _x000d_
Celkem 167,67 = 167,670000_x000d_</t>
  </si>
  <si>
    <t>položka zahrnuje: 
- nutné zemní práce (svahování, úpravu pláně a pod.) 
- úpravu podkladu 
- zřízení spojovací vrstvy 
- zřízení lože dlažby z předepsaného materiálu 
- dodávku a uložení dlažby z předepsaných kamenických výrobků do předepsaného tvaru 
- spárování, těsnění, tmelení a vyplnění spar případně s vyklínováním 
- úprava povrchu pro odvedení srážkové vody 
- nezahrnuje podklad pod dlažbu, vykazuje se samostatně položkami SD 45</t>
  </si>
  <si>
    <t>obklad schodišťových stupňů žulovými deskami tl. 20 mm, vč. těsnění spar, uloženo do podkladní vrstvy z betonu C 20/25 (viz pol. 43131A)</t>
  </si>
  <si>
    <t xml:space="preserve">(0,3+0,16)*1,8*2*12=19,872 [A]    š. + v. x dl. - 2x 12 ks _x000d_
Celkem 19,872 = 19,872000_x000d_</t>
  </si>
  <si>
    <t>465924</t>
  </si>
  <si>
    <t>PŘEDLÁŽDĚNÍ DLAŽBY Z ŽULOVÝCH DLAŽDIC</t>
  </si>
  <si>
    <t>rozebrání žulové skladby stávající podlahy pro uložení trubky a zpětné uložení do ložné vrstvy z mrazuvzdorné malty tl. 20 mm - kompletní provedení dle tech. specifikace položky</t>
  </si>
  <si>
    <t xml:space="preserve">16,254*0,3=4,876 [A]    dl. dle pol. 87426 x š. _x000d_
Celkem 4,876 = 4,876000_x000d_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</si>
  <si>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nutné zemní práce (svahování, úpravu pláně a pod.) 
- nezahrnuje podklad pod dlažbu, vykazuje se samostatně položkami SD 45</t>
  </si>
  <si>
    <t>7</t>
  </si>
  <si>
    <t>Přidružená stavební výroba</t>
  </si>
  <si>
    <t>702211</t>
  </si>
  <si>
    <t>KABELOVÁ CHRÁNIČKA ZEMNÍ DN DO 100 MM</t>
  </si>
  <si>
    <t xml:space="preserve">20=20,000 [A]    pro pol. 742G31 _x000d_
Celkem 20 = 20,000000_x000d_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</si>
  <si>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</si>
  <si>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711122</t>
  </si>
  <si>
    <t>IZOLACE BĚŽNÝCH KONSTRUKCÍ PROTI TLAKOVÉ VODĚ ASFALTOVÝMI PÁSY</t>
  </si>
  <si>
    <t>vodotěsná vrstva proti tlakové vodě - plnoplošně natavovaný pás z modifikovaného asfaltu</t>
  </si>
  <si>
    <t xml:space="preserve">výměry dle výkresu izolací: 
116=116,000 [A]    SVI typ 3 - svislé plochy 
303=303,000 [B]    SVI typ 4 - základová deska 
Celkem: A+B=419,000 [C] 
Ve vykázané ploše izolací nejsou zahrnuty přesahy. _x000d_
Celkem 419 = 419,000000_x000d_</t>
  </si>
  <si>
    <t xml:space="preserve"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</si>
  <si>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711132</t>
  </si>
  <si>
    <t>IZOLACE BĚŽNÝCH KONSTRUKCÍ PROTI VOLNĚ STÉKAJÍCÍ VODĚ ASFALTOVÝMI PÁSY</t>
  </si>
  <si>
    <t>vodotěsná vrstva proti stékající vodě - plnoplošně natavovaný pás z modifikovaného asfaltu</t>
  </si>
  <si>
    <t xml:space="preserve">výměry dle výkresu izolací: 
330=330,000 [A]    SVI typ 1 - vodorovné plochy 
294=294,000 [B]    SVI typ 2 - svislé plochy 
3,0=3,000 [C]    SVI typ 5 - vodorovné plochy - napojení stávajícího podchodu na novou část 
Celkem: A+B+C=627,000 [D] 
Ve vykázané ploše izolací nejsou zahrnuty přesahy. _x000d_
Celkem 627 = 627,000000_x000d_</t>
  </si>
  <si>
    <t>711339</t>
  </si>
  <si>
    <t>OCHRANNÁ FÓLIE PROTI PROTI PROPŮSTÁNÍ KOŘENŮ</t>
  </si>
  <si>
    <t xml:space="preserve">170.436+66.73=237,166 [A]    zelená střecha _x000d_
Celkem 237,166 = 237,166000_x000d_</t>
  </si>
  <si>
    <t xml:space="preserve"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geotextilii, cementový potěr, izolační přizdívku</t>
  </si>
  <si>
    <t>711507</t>
  </si>
  <si>
    <t>OCHRANA IZOLACE NA POVRCHU Z PE FÓLIE</t>
  </si>
  <si>
    <t>separační fólie PE tl. 0,3 mm</t>
  </si>
  <si>
    <t xml:space="preserve">výměry dle výkresu izolací: 
116=116,000 [B]    SVI typ 3 - svislé plochy 
303=303,000 [C]    SVI typ 4  základová deska 
3,0=3,000 [D]    SVI typ 5 - vodorovné plochy - napojení stávajícího podchodu na novou část 
Celkem: B+C+D=422,000 [E] 
Ve vykázané ploše izolací nejsou zahrnuty přesahy. _x000d_
Celkem 422 = 422,000000_x000d_</t>
  </si>
  <si>
    <t xml:space="preserve">položka zahrnuje: 
- dodání  předepsaného ochranného materiálu 
- zřízení ochrany izolace</t>
  </si>
  <si>
    <t>difúzní fólie pod plechovou krytinou</t>
  </si>
  <si>
    <t xml:space="preserve">51,67=51,670 [A]    plocha dle pol. 93611 _x000d_
Celkem 51,67 = 51,670000_x000d_</t>
  </si>
  <si>
    <t>711509</t>
  </si>
  <si>
    <t>OCHRANA IZOLACE NA POVRCHU TEXTILIÍ</t>
  </si>
  <si>
    <t>geotextilie min. 300 g/m2</t>
  </si>
  <si>
    <t xml:space="preserve">výměry dle výkresu izolací: 
330=330,000 [A]    SVI typ 1 - vodorovné plochy 
116=116,000 [B]    SVI typ 3 - svislé plochy 
303=303,000 [C]    SVI typ 4 - základová deska 
3,0=3,000 [D]    SVI typ 5 - vodorovné plochy - napojení stávajícího podchodu na novou část 
Celkem: A+B+C+D=752,000 [E] 
Ve vykázané ploše izolací nejsou zahrnuty přesahy. _x000d_
Celkem 752 = 752,000000_x000d_</t>
  </si>
  <si>
    <t>CHRANA IZOLACE NA POVRCHU TEXTILIÍ</t>
  </si>
  <si>
    <t>geotextilie min. 500 g/m2</t>
  </si>
  <si>
    <t xml:space="preserve">výměry dle výkresu izolací: 
294=294,000 [A]    SVI typ 2 - svislé plochy 
Ve vykázané ploše izolací nejsou zahrnuty přesahy. 
provizorní ochrana podkladního betonu 
0,5*(63,9+35,5+26,7+5,0+3,0+3,5)=68,800 [B]    š. x součet dl. 
Celkem: A+B=362,800 [C] _x000d_
Celkem 362,8 = 362,800000_x000d_</t>
  </si>
  <si>
    <t>711510</t>
  </si>
  <si>
    <t>ODSTRANĚNÍ OCHRANY IZOLACE NA POVRCHU Z TEXTILIÍ</t>
  </si>
  <si>
    <t>odstranění provizorní ochrana podkladního betonu z geotextilie vč. odvozu, uložení a poplatku za skládku</t>
  </si>
  <si>
    <t xml:space="preserve">68,8=68,800 [A]    dle pol. 711509 _x000d_
Celkem 68,8 = 68,800000_x000d_</t>
  </si>
  <si>
    <t>Položka zahrnuje: 
- položka zahrnuje veškeré práce plynoucí z technologického předpisu a z platných předpisů 
- veškerou manipulaci s vybouranou sutí a hmotami včetně uložení na skládku. 
Položka nezahrnuje: 
- X</t>
  </si>
  <si>
    <t>72123</t>
  </si>
  <si>
    <t>STŘEŠNÍ VTOKY</t>
  </si>
  <si>
    <t>dešťová střešní vpusť pro odvodnění zelené střechy - kompletní dodávka a montáž vč. prodloužení svodu pod konstrukci střechy</t>
  </si>
  <si>
    <t xml:space="preserve">- výrobní dokumentaci (včetně technologického předpisu) 
- dodání veškerého instalačního a  pomocného  materiálu  (trouby,  trubky,  armatury,  tvarové  kusy,  spojovací a těsnící materiál a pod.), podpěrných, závěsných, upevňovacích prvků, včetně potřebných úprav 
- zednické výpomoci, jako je vysekávání kapes a rýh, jejich vyplnění a začištění 
- úprava podkladu a osazení podpěr, osazení a očištění podkladu a podpěr 
- zřízení plně funkční instalace, kompletní soustavy, podle příslušného technologického předpisu 
- zřízení instalace i jednotlivých částí po etapách, včetně pracovních spar a spojů 
- úprava a příprava prostupů, okolí podpěr, zaústění a napojení a upevnění odpadních výustek 
- úprava, očištění a ošetření prostoru kolem instalace</t>
  </si>
  <si>
    <t>72410</t>
  </si>
  <si>
    <t>ČERPADLA</t>
  </si>
  <si>
    <t>stacionární čerpadlo pro čerpací jímku</t>
  </si>
  <si>
    <t>742G31</t>
  </si>
  <si>
    <t>KABEL NN DVOU- A TŘÍŽÍLOVÝ CU S PLASTOVOU IZOLACÍ STÍNĚNÝ DO 2,5 MM2</t>
  </si>
  <si>
    <t>el. kabel k čerpadlu CYKY 3x2,5 vč. napojení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</si>
  <si>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</si>
  <si>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742P13</t>
  </si>
  <si>
    <t>ZATAŽENÍ KABELU DO CHRÁNIČKY - KABEL DO 4 KG/M</t>
  </si>
  <si>
    <t>1. Položka obsahuje: 
 – montáž kabelu o váze do 4 kg/m do chráničky/ kolektoru 
2. Položka neobsahuje: 
 X 
3. Způsob měření: 
Měří se metr délkový.</t>
  </si>
  <si>
    <t>76425</t>
  </si>
  <si>
    <t>OPLECHOVÁNÍ A LEMOVÁNÍ KONSTR Z TITANZINK PLECHU</t>
  </si>
  <si>
    <t>oplechování střešní atiky</t>
  </si>
  <si>
    <t xml:space="preserve">2*((35.49+5.60)+(28.34+26.37+3.50+4.04))*(0.31+0.25+0.05)*1,02=128,596 [A]    šířka x délka dle výkresu izolací + 2% rez. _x000d_
Celkem 128,596 = 128,596000_x000d_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</si>
  <si>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
- Položka zahrnuje veškerý materiál, výrobky a polotovary, včetně mimostaveništní a vnitrostaveništní dopravy (rovněž přesuny), včetně naložení a složení,případně s uložením.</t>
  </si>
  <si>
    <t>78380</t>
  </si>
  <si>
    <t>OCHRANNÝ NÁTĚR ŽULOVÉ DLAŽBY</t>
  </si>
  <si>
    <t xml:space="preserve">167,67=167,670 [A]    nová podlaha dle pol. 46591.1 
19,872=19,872 [B]    obklad schodišť. stupňů dle pol. 46591.2 
198,84=198,840 [C]    stávající podlaha dle pol. 93831 
Celkem: A+B+C=386,382 [D] _x000d_
Celkem 386,382 = 386,382000_x000d_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</si>
  <si>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</si>
  <si>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87426</t>
  </si>
  <si>
    <t>POTRUBÍ Z TRUB PLAST ODPAD DN DO 80MM</t>
  </si>
  <si>
    <t>trubky PE DN 80</t>
  </si>
  <si>
    <t xml:space="preserve">v chodníku ve stávajícím podchodu na propojení šachet vč. napojení 
(0.30+0.75+0.34+12.49+0.96+0.34+0.30)*1,05=16,254 [A]   součet délek + rezerva pro napojení 
potrubí pro propojení příčných odvodňovacích žlabů uvnitř podchodu vč. napojení do odvodňovací šachty 
80,0=80,000 [B]     
Celkem: A+B=96,254 [C] _x000d_
Celkem 96,254 = 96,254000_x000d_</t>
  </si>
  <si>
    <t>svislé svody k dešťovým střešním vpustím DN 100</t>
  </si>
  <si>
    <t xml:space="preserve">4,0*6=24,000 [A]    4,0 m x 6 ks _x000d_
Celkem 24 = 24,000000_x000d_</t>
  </si>
  <si>
    <t>875332</t>
  </si>
  <si>
    <t>POTRUBÍ DREN Z TRUB PLAST DN DO 150MM DĚROVANÝCH</t>
  </si>
  <si>
    <t>drenáž za rubem zdí vč. napojení na stávající drenáž, resp. do šachty Š1</t>
  </si>
  <si>
    <t xml:space="preserve">45,9+18,1+12,2+15,2+3,9=95,300 [A]    součet délek - odměřeno z přehl.výkresu _x000d_
Celkem 95,3 = 95,300000_x000d_</t>
  </si>
  <si>
    <t xml:space="preserve"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</si>
  <si>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87615</t>
  </si>
  <si>
    <t>CHRÁNIČKY Z TRUB PLAST DN DO 50MM</t>
  </si>
  <si>
    <t>chráničky ve střešní konstrukci pro osazení fasádních sloupků</t>
  </si>
  <si>
    <t xml:space="preserve">0,25*104=26,000 [A]    dl. x  počet kusů dle výkresu ocelové konstrukce _x000d_
Celkem 26 = 26,000000_x000d_</t>
  </si>
  <si>
    <t xml:space="preserve"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</si>
  <si>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87634</t>
  </si>
  <si>
    <t>CHRÁNIČKY Z TRUB PLASTOVÝCH DN DO 200MM</t>
  </si>
  <si>
    <t>chráničky DN 200 pro prostup ŽB konstrukcí vč. utěsnění</t>
  </si>
  <si>
    <t xml:space="preserve">0,25*6=1,500 [A]   6x chránička pro střešní vpusti _x000d_
Celkem 1,5 = 1,500000_x000d_</t>
  </si>
  <si>
    <t xml:space="preserve">šachta Š3 a Š4 na drenáži, plastová PE DN400,  (šachtové dno+trubka+poklop)</t>
  </si>
  <si>
    <t>899110</t>
  </si>
  <si>
    <t>POKLOP S DLAŽBOU</t>
  </si>
  <si>
    <t>Poklop pro čerpací jímku 800 x 800 mm - ocelový rám a poklop vč. PKO a vč. žulové dlažby</t>
  </si>
  <si>
    <t>Položka zahrnuje dodávku a osazení předepsané mříže včetně rámu</t>
  </si>
  <si>
    <t>917223</t>
  </si>
  <si>
    <t>SILNIČNÍ A CHODNÍKOVÉ OBRUBY Z BETONOVÝCH OBRUBNÍKŮ ŠÍŘ 100MM</t>
  </si>
  <si>
    <t>obrubníky pro novou zámkovou dlažbu u vstupu do podchodu</t>
  </si>
  <si>
    <t>Položka zahrnuje: 
dodání a pokládku betonových obrubníků o rozměrech předepsaných zadávací dokumentací 
betonové lože i boční betonovou opěrku.</t>
  </si>
  <si>
    <t>919151</t>
  </si>
  <si>
    <t>ŘEZÁNÍ OCELOVÝCH PROFILŮ PRŮŘEZU DO 1000MM2</t>
  </si>
  <si>
    <t>odřezání hlav kotev po dokončení stavby, vč. odvozu do šrotu</t>
  </si>
  <si>
    <t>41+12=53,000 [A] _x000d_
Celkem 53 = 53,000000_x000d_</t>
  </si>
  <si>
    <t>položka zahrnuje řezání ocelových profilů bez ohledu na tvar a způsob provedení</t>
  </si>
  <si>
    <t>919153</t>
  </si>
  <si>
    <t>ŘEZÁNÍ OCELOVÝCH PROFILŮ PRŮŘEZU DO 4000MM2</t>
  </si>
  <si>
    <t>odřezání zápor po dokončení stavby, odřízne se cca 1,0 m z každé zápory, vč. odvozu do šrotu nebo do skladu zhotovitele</t>
  </si>
  <si>
    <t>21+25*2=71,000 [A] _x000d_
Celkem 71 = 71,000000_x000d_</t>
  </si>
  <si>
    <t>931186</t>
  </si>
  <si>
    <t>OCHRANA IZOLACE Z POLYSTYRENU TL 50MM</t>
  </si>
  <si>
    <t>ochranná vrstva izolace - extrudovaný polystyren tl. 50 mm, spáry mezi deskami přelepené páskou</t>
  </si>
  <si>
    <t xml:space="preserve">294=294,000 [A]    SVI typ 2 - svislé plochy _x000d_
Celkem 294 = 294,000000_x000d_</t>
  </si>
  <si>
    <t xml:space="preserve">položka zahrnuje dodávku a osazení předepsaného materiálu, očištění ploch před úpravou, očištění okolí  po úpravě</t>
  </si>
  <si>
    <t>931230</t>
  </si>
  <si>
    <t>VÝPLŇ SPAR ELASTOMEROVÝM PÁSEM</t>
  </si>
  <si>
    <t>těsnící středový elastomerový pás B=300 mm, vč. ukotvení</t>
  </si>
  <si>
    <t xml:space="preserve">0,3*6,6=1,980 [C]    těsnící pás - š. x dl. - dle výkresu izolací _x000d_
Celkem 1,98 = 1,980000_x000d_</t>
  </si>
  <si>
    <t>položka zahrnuje: 
- dodávku a osazení předepsaného materiálu, očištění ploch spáry před úpravou, očištění okolí spáry po úpravě 
- veškeré potřebné pomocné práce 
- veškerý pomocný a upevňovací materiál</t>
  </si>
  <si>
    <t>935212</t>
  </si>
  <si>
    <t>PŘÍKOPOVÉ ŽLABY Z BETON TVÁRNIC ŠÍŘ DO 600MM DO BETONU TL 100MM</t>
  </si>
  <si>
    <t>pro odvedení vody z dešťových vpustí, žlaby jsou vyústěny do šachet Š1 a Š2</t>
  </si>
  <si>
    <t xml:space="preserve">odměřeno z přehl. výkresu a výkresů tvaru 
34,94*2=69,880 [A]    část 1  
(27,47-3,95-1,8)+(26,08-2,0)=45,800 [B]    část 2 
Celkem: A+B=115,680 [C] _x000d_
Celkem 115,68 = 115,680000_x000d_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</si>
  <si>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</si>
  <si>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93542-01</t>
  </si>
  <si>
    <t>odvodnění podchodu - příčné odvodňovací žlaby DN150, uložení do bet. podkladu v rámci vybet vany, vč. propojení žlabu s potrubím</t>
  </si>
  <si>
    <t xml:space="preserve">6*1,8=10,800 [A]    6 ks dl. á 1,8 m _x000d_
Celkem 10,8 = 10,800000_x000d_</t>
  </si>
  <si>
    <t>93611</t>
  </si>
  <si>
    <t>DROBNÉ DOPLŇK KONSTR DŘEVĚNÉ</t>
  </si>
  <si>
    <t>podklad pod plechovou krytinou - březová fóliovaná překližka tl. 21 mm, lepená voduvzdorným lepidlem, se zatřenými řeznými hranami voděodolným nátěrem 
kompletní dodávka a montáž vč. ukotvení k atice</t>
  </si>
  <si>
    <t xml:space="preserve">2*((35.49+5.60)+(28.34+26.37+3.50+4.04))*(0.25)=51,670 [A]    dle výkresu izolací _x000d_
Celkem 51,67 = 51,670000_x000d_</t>
  </si>
  <si>
    <t xml:space="preserve">- dílenská dokumentace, včetně technologického předpisu spojování, 
- dodání dřeva v požadované kvalitě a výroba konstrukce (vč. pomůcek,  přípravků a prostředků pro výrobu) bez ohledu na náročnost a její objem, dílenská montáž, montážní dokumentace, 
- dodání spojovacího materiálu, 
- zřízení  montážních  a  dilatačních  spojů,  spar, včetně potřebných úprav, vložek, opracování, očištění a ošetření, 
- podpěr. konstr. a lešení všech druhů pro montáž konstrukcí i doplňkových, včetně  požadovaných  otvorů, ochranných a bezpečnostních opatření a základů pro tyto konstrukce a lešení, 
- jakákoliv doprava a manipulace dílců a montážních sestav, včetně dopravy konstrukce z výrobny na stavbu, 
- montáž konstrukce na stavbě, včetně montážních prostředků a pomůcek a zednických výpomocí, 
- výplň, těsnění a tmelení spar a spojů, 
- čištění konstrukce a odstranění všech vrubů (vrypy, otlačeniny a pod.),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dokladů, 
- zřízení kotevních otvorů nebo jam, nejsou-li částí jiné konstrukce, jejich úpravy, očištění a ošetření, 
- osazení kotvení nebo přímo částí konstrukce do podpůrné konstrukce nebo do zeminy, 
- výplň  kotevních  otvorů (případně podlití patních desek) maltou, betonem nebo jinou speciální hmotou, vyplnění jam zeminou, 
- ošetření kotevní oblasti proti vzniku trhlin, vlivu povětrnosti a pod., 
- osazení značek, včetně jejich zaměření. 
Dokumentace pro zadání stavby může dále předepsat, že cena položky ještě obsahuje např.: 
- veškeré úpravy dřeva pro zlepšení jeho užitných vlastností (impregnace, zpevňování a pod.), 
- veškeré druhy povrchových úprav, 
- zvláštní spojové prostředky, rozebíratelnost konstrukce, 
- osazení měřících zařízení a úprav pro ně.</t>
  </si>
  <si>
    <t>93650</t>
  </si>
  <si>
    <t>DROBNÉ DOPLŇK KONSTR KOVOVÉ</t>
  </si>
  <si>
    <t>KG</t>
  </si>
  <si>
    <t>těsnící plechy v pracovních spárách</t>
  </si>
  <si>
    <t xml:space="preserve">dle výkresů tvaru - hmotnost plechu 15,7 kg/m2 (při tl. plechu 2 mm) 
0,3*(112,0+55,0)*15,7=786,570 [A]     dle detailu D2 - š. x součet dl. x hmotnost  
0,3*69,0*15,7=324,990 [B]    dle detailu D3 - dtto 
Celkem: A+B=1 111,560 [C] _x000d_
Celkem 1111,56 = 1111,560000_x000d_</t>
  </si>
  <si>
    <t xml:space="preserve">- dílenská dokumentace, včetně technologického předpisu spojování, 
- dodání  materiálu  v požadované kvalitě a výroba konstrukce i dílenská (včetně  pomůcek,  přípravků a prostředků pro výrobu) bez ohledu na náročnost a její hmotnost, dílenská montáž,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jakákoliv doprava a manipulace dílců  a  montážních  sestav,  včetně  dopravy konstrukce z výrobny na stavbu, 
- montáž konstrukce na staveništi, včetně montážních prostředků a pomůcek a zednických výpomocí, 
- montážní dokumentace včetně technologického předpisu montáže, 
- výplň, těsnění a tmelení spar a spojů, 
- čištění konstrukce a odstranění všech vrubů (vrypy, otlačeniny a pod.),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dokladů, 
- zřízení kotevních otvorů nebo jam, nejsou-li částí jiné konstrukce, jejich úpravy, očištění a ošetření, 
- osazení kotvení nebo přímo částí konstrukce do podpůrné konstrukce nebo do zeminy, 
- výplň kotevních otvorů  (příp.  podlití  patních  desek)  maltou,  betonem  nebo  jinou speciální hmotou, vyplnění jam zeminou, 
- ošetření kotevní oblasti proti vzniku trhlin, vlivu povětrnosti a pod., 
- osazení nivelačních značek, včetně jejich zaměření, označení znakem výrobce a vyznačení letopočtu. 
Dokumentace pro zadání stavby může dále předepsat že cena položky ještě obsahuje například: 
- veškeré druhy protikorozní ochrany a nátěry konstrukcí, 
- žárové zinkování ponorem nebo žárové stříkání (metalizace) kovem, 
- zvláštní spojovací prostředky, rozebíratelnost konstrukce, 
- osazení měřících zařízení a úpravy pro ně 
- ochranná opatření před účinky bludných proudů 
- ochranu před přepětím.</t>
  </si>
  <si>
    <t>936501</t>
  </si>
  <si>
    <t>DROBNÉ DOPLŇK KONSTR KOVOVÉ NEREZ</t>
  </si>
  <si>
    <t>přítlačný pás z nerezového plechu š. 50 mm, tl. 5 mm</t>
  </si>
  <si>
    <t xml:space="preserve">0,05*(28,9+26,8+4,70+2,20+3,90)*40,0=133,000 [D]    přítlačný pás - š. x dl. x hmotnost  kg/m2 _x000d_
Celkem 133 = 133,000000_x000d_</t>
  </si>
  <si>
    <t xml:space="preserve">položka zahrnuje: 
- dílenská dokumentace, včetně technologického předpisu spojování 
- dodání  materiálu  v požadované kvalitě a výroba konstrukce i dílenská (včetně  pomůcek,  přípravků a prostředků pro výrobu) bez ohledu na náročnost a její hmotnost, dílenská montáž 
- dodání spojovacího materiálu 
- zřízení  montážních  a  dilatačních  spojů,  spar, včetně potřebných úprav, vložek, opracování, očištění a ošetření 
- podpěr. konstr. a lešení všech druhů pro montáž konstrukcí i doplňkových, včetně požadovaných otvorů, ochranných a bezpečnostních opatření a základů pro tyto konstrukce a lešení 
- jakákoliv doprava a manipulace dílců  a  montážních  sestav,  včetně  dopravy konstrukce z výrobny na stavbu 
- montáž konstrukce na staveništi, včetně montážních prostředků a pomůcek a zednických výpomocí 
- výplň, těsnění a tmelení spar a spojů 
- čištění konstrukce a odstranění všech vrubů (vrypy, otlačeniny a pod.) 
- všechny druhy ocelového kotvení 
- dílenskou přejímku a montážní prohlídku, včetně požadovaných dokladů 
- zřízení kotevních otvorů nebo jam, nejsou-li částí jiné konstrukce, jejich úpravy, očištění a ošetření 
- osazení kotvení nebo přímo částí konstrukce do podpůrné konstrukce nebo do zeminy 
- výplň kotevních otvorů  (příp.  podlití  patních  desek)  maltou,  betonem  nebo  jinou speciální hmotou, vyplnění jam zeminou 
- předepsanou protikorozní ochranu a nátěry konstrukcí 
- osazení měřících zařízení a úpravy pro ně 
- ochranná opatření před účinky bludných proudů</t>
  </si>
  <si>
    <t>93831</t>
  </si>
  <si>
    <t>OČIŠTĚNÍ DLAŽEB UMYTÍM VODOU</t>
  </si>
  <si>
    <t>čištění stávající žulové podlahy umytím, případně otryskáním vodou před provedením ochranného nátěru</t>
  </si>
  <si>
    <t>(17.4*3)*2.20+(15.50+12.50)*3.0=198,840 [A] _x000d_
Celkem 198,84 = 198,840000_x000d_</t>
  </si>
  <si>
    <t>položka zahrnuje očištění předepsaným způsobem včetně odklizení vzniklého odpadu</t>
  </si>
  <si>
    <t>93833</t>
  </si>
  <si>
    <t>OČIŠTĚNÍ DLAŽEB CHEMICKY</t>
  </si>
  <si>
    <t>čištění stávající žulové podlahy před provedením ochranného nátěru</t>
  </si>
  <si>
    <t>198,840=198,840 [A] _x000d_
Celkem 198,84 = 198,840000_x000d_</t>
  </si>
  <si>
    <t>966156</t>
  </si>
  <si>
    <t>BOURÁNÍ KONSTRUKCÍ Z PROST BETONU S ODVOZEM DO 12KM</t>
  </si>
  <si>
    <t>rozebrání žulové skladby stávající podlahy pro uložení trubky - vybourání betonového lože tl. 190 mm, vč. odvozu a uložení na skládku</t>
  </si>
  <si>
    <t xml:space="preserve">4,876*0,19=0,926 [B]    plocha dle pol. 465924 x tl. _x000d_
Celkem 0,926 = 0,926000_x000d_</t>
  </si>
  <si>
    <t>SO 01-20-01</t>
  </si>
  <si>
    <t>76,0*0,15=11,400 [A] _x000d_
Celkem 11,4 = 11,400000_x000d_</t>
  </si>
  <si>
    <t xml:space="preserve">147,5*1,8=265,500 [A]    zemina z výkopu dle pol. 131736 - objem x hmotnost _x000d_
Celkem 265,5 = 265,500000_x000d_</t>
  </si>
  <si>
    <t>výkop pro založení nových křídel, odvoz na skládku</t>
  </si>
  <si>
    <t xml:space="preserve">142,0=142,000 [A]   dle 3D  modelu _x000d_
Celkem 142 = 142,000000_x000d_</t>
  </si>
  <si>
    <t>výkop pro potrubí pro odvodnění střechy, odvoz na skládku</t>
  </si>
  <si>
    <t xml:space="preserve">1,0*1,0*4,0=4,000 [A]    pro ležaté potrubí - š. x v. x dl. potrubí 
1,5=1,500 [B]    výkop pro šachtu DN 800 
Celkem: A+B=5,500 [C] _x000d_
Celkem 5,5 = 5,500000_x000d_</t>
  </si>
  <si>
    <t>na skládku</t>
  </si>
  <si>
    <t xml:space="preserve">zemina 
142,0=142,000 [A]    výkop dle pol. 131736 
5,5=5,500 [B]    výkop rýhy dle pol. 132736 
Celkem: A+B=147,500 [C] _x000d_
Celkem 147,5 = 147,500000_x000d_</t>
  </si>
  <si>
    <t>zásyp za křídly z materiálu vhodného do násypů</t>
  </si>
  <si>
    <t xml:space="preserve">147,5-6,12=141,380 [A]    celkem výkop, odečten ochranný zásyp za křídly (pol. 45852) _x000d_
Celkem 141,38 = 141,380000_x000d_</t>
  </si>
  <si>
    <t xml:space="preserve">1,1*5,0+3,3*(5,0+7,0)/2=25,300 [A]    š. x dl.+ š. x průměrná délka _x000d_
Celkem 25,3 = 25,300000_x000d_</t>
  </si>
  <si>
    <t>18222</t>
  </si>
  <si>
    <t>ROZPROSTŘENÍ ORNICE VE SVAHU V TL DO 0,15M</t>
  </si>
  <si>
    <t>ohumusování násypu za křídly tl. 150 mm</t>
  </si>
  <si>
    <t>(40,5+35,5)=76,000 [A] _x000d_
Celkem 76 = 76,000000_x000d_</t>
  </si>
  <si>
    <t>položka zahrnuje: 
nutné přemístění ornice z dočasných skládek vzdálených do 50m 
rozprostření ornice v předepsané tloušťce ve svahu přes 1:5</t>
  </si>
  <si>
    <t>vč. ošetření a zalévání dle tech. specifikace položky</t>
  </si>
  <si>
    <t>76,0=76,000 [A] _x000d_
Celkem 76 = 76,000000_x000d_</t>
  </si>
  <si>
    <t>R182411-bg</t>
  </si>
  <si>
    <t>(3,95-2*0,5)*(16,15-2*0,5)-(1,3-0,5)*2=43,093 [A] _x000d_
Celkem 43,093 = 43,093000_x000d_</t>
  </si>
  <si>
    <t>základy křídel z betonu C 30/37 vč. izolace proti zemní vlhkosti (asfaltový penetračně adhezní nátěr) a vč. těsnění a výplně pracovních a dilatačních spar 
Výztuž základů je součástí výztuže křídel (pol. 333365)</t>
  </si>
  <si>
    <t xml:space="preserve">6,0=6,000 [A]    základová deska pod křídly _x000d_
Celkem 6 = 6,000000_x000d_</t>
  </si>
  <si>
    <t>333325</t>
  </si>
  <si>
    <t>MOSTNÍ OPĚRY A KŘÍDLA ZE ŽELEZOVÉHO BETONU DO C30/37</t>
  </si>
  <si>
    <t>nová křídla z betonu C 30/37 vč. izolace proti zemní vlhkosti (asfaltový penetračně adhezní nátěr) a vč. těsnění a výplně pracovních a dilatačních spar</t>
  </si>
  <si>
    <t xml:space="preserve">7,2=7,200 [A]    dle 3D modelu _x000d_
Celkem 7,2 = 7,200000_x000d_</t>
  </si>
  <si>
    <t>333365</t>
  </si>
  <si>
    <t>VÝZTUŽ MOSTNÍCH OPĚR A KŘÍDEL Z OCELI 10505, B500B</t>
  </si>
  <si>
    <t>výztuž křídel vč. výztuže základů</t>
  </si>
  <si>
    <t xml:space="preserve">1,949=1,949 [A]    dle výkresu výztuže zastřešení 
A*0,03=0,058 [B]    3% na doplňkové konstrukce - sváry, spojky 
25*1,329/1000=0,033 [C]    distanční kozlíky - dl. 25 m x hmotnost kg/m 
Celkem: A+B+C=2,040 [D] _x000d_
Celkem 2,04 = 2,040000_x000d_</t>
  </si>
  <si>
    <t xml:space="preserve">0,294=0,294 [A]    Tahokov - dle výkresu ocelové konstrukce 
A*0,05=-0,015 [B]    rezerva 5% na šrouby, sváry a kotevní přípravky 
Celkem: A+B=0,279 [C] _x000d_
Celkem 0,279 = 0,279000_x000d_</t>
  </si>
  <si>
    <t>34894</t>
  </si>
  <si>
    <t>ZÁBRADLÍ A ZÁBRADEL ZÍDKY Z KOVU</t>
  </si>
  <si>
    <t>ocelová madla vč. napojení (přivaření) na stávající madla, kompletní PKO, ukotvení pomocí dodatečně vrtaných kotevních prvků a vrtů a zavíčkování konců madel</t>
  </si>
  <si>
    <t xml:space="preserve">0,01*4=0,040 [A]    madla vč. kotevních prvků a svarů - 10 kg x 4 ks _x000d_
Celkem 0,04 = 0,040000_x000d_</t>
  </si>
  <si>
    <t xml:space="preserve"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druhy protikorozní ochrany a nátěry konstrukcí, 
- zvláštní spojovací prostředky, rozebíratelnost konstrukce, 
- ochranná opatření před účinky bludných proudů 
- ochranu před přepětím.</t>
  </si>
  <si>
    <t>R41393A-bg</t>
  </si>
  <si>
    <t xml:space="preserve">dle výkresu ocelové konstrukce: 
0,160=0,160 [A]    T profily 
0,1511=0,151 [B]    sloupy - HEA 200 
0,2361=0,236 [C]    sloupy . SHS 80x5 
0,248=0,248 [D]    plechy 
0,080=0,080 [E]    trny SD 13-160 
0,080=0,080 [F]    šrouby 
Celkem: A+B+C+D+E+F=0,955 [G] 
G*0,05=0,048 [H]    rezerva 5% na sváry a kotevní přípravky 
Celkem: G+H=1,003 [I] _x000d_
Celkem 1,003 = 1,003000_x000d_</t>
  </si>
  <si>
    <t>nové zastřešení z betonu C 30/37 - XC3, XF3 vč. izolace proti vlhkosti (asfaltový penetračně adhezní nátěr) a vč. těsnění a výplně pracovních a dilatačních spar 
Trubkování pro VO je součástí SO 01-86-01, trubky a krabice musí být vloženy do konstrukce před betonáží!</t>
  </si>
  <si>
    <t xml:space="preserve">20,3=20,300 [A]    dle 3D modelu _x000d_
Celkem 20,3 = 20,300000_x000d_</t>
  </si>
  <si>
    <t>R421360-bg</t>
  </si>
  <si>
    <t>výztuž zastřešení</t>
  </si>
  <si>
    <t xml:space="preserve">2,917+0,015=2,932 [A]    dle výkresu výztuže zastřešení 
A*0,03=0,088 [B]    3% na doplňkové konstrukce - sváry, spojky 
92*0,911/1000=0,084 [C]    distanční kozlíky - dl. 92 m x hmotnost kg/m 
Celkem: A+B+C=3,104 [D] _x000d_
Celkem 3,104 = 3,104000_x000d_</t>
  </si>
  <si>
    <t>výplňový beton C8/10</t>
  </si>
  <si>
    <t xml:space="preserve">7,3=7,300 [A]    výplňový beton pod dlažbou mezi křídly 
(3,70*2+6,60)*0,5*0,5=3,500 [B]    přitížení izolace - 2x podél křídel a před čelní stěnou - součet délek x š. x v. 
Celkem: A+B=10,800 [C] _x000d_
Celkem 10,8 = 10,800000_x000d_</t>
  </si>
  <si>
    <t>45131A</t>
  </si>
  <si>
    <t>PODKLADNÍ A VÝPLŇOVÉ VRSTVY Z PROSTÉHO BETONU C20/25</t>
  </si>
  <si>
    <t>podklad beton C20/25n tl. 100 mm pod betonovou dlažbu na vstupu do podchodu</t>
  </si>
  <si>
    <t xml:space="preserve">50*0,1=5,000 [A]    plocha x  tl. _x000d_
Celkem 5 = 5,000000_x000d_</t>
  </si>
  <si>
    <t xml:space="preserve">podkladní beton pod základovou desku z betonu C 25/30 - XA1,XC2,  tl. 150 mm vyztužený KARI sítí 
23,0*0,15=3,450 [A]    plocha dle výkresu izolací x tl. 
ochrana izolace základové desky (SVI typ 1) z betonu C 25/30 - XC2, XF1 tl. 50 mm vyztužený Kari d4-100/100 
23,0*0,005=0,115 [B]     plocha dle výkresu izolací x tl. 
Celkem: A+B=3,565 [C] _x000d_
Celkem 3,565 = 3,565000_x000d_</t>
  </si>
  <si>
    <t xml:space="preserve">výztuž podkladního betonu tl. 150 mm 
23,0*1,98/1000=0,046 [A]    plocha dle výkresu izolací x hmotnost KARI sítě 1,98 kg/m2 
výztuž ochranného betonu tl. 50 mm 
23,0*1,98/1000=0,046 [B]    dtto 
Celkem: A+B=0,092 [C] _x000d_
Celkem 0,092 = 0,092000_x000d_</t>
  </si>
  <si>
    <t xml:space="preserve">2*(16,8-2*0,25+4,78-2*0,25)*0,5*0,07=1,441 [A]    součet délek x š. x tl. 
1,0*0,07*4,28=0,300 [B]    rozšíření - š. x tl. x dl. 
(1,3-0,5)*2*0,07=0,112 [C]    rozšíření - 2x plocha x tl. 
Celkem: A+B+C=1,853 [D] _x000d_
Celkem 1,853 = 1,853000_x000d_</t>
  </si>
  <si>
    <t>ochranný zásyp za křídly ze ŠD tl. 600 mm</t>
  </si>
  <si>
    <t>0,6*(3,0+4,20+3,0)=6,120 [A] _x000d_
Celkem 6,12 = 6,120000_x000d_</t>
  </si>
  <si>
    <t>465922</t>
  </si>
  <si>
    <t>DLAŽBY Z BETONOVÝCH DLAŽDIC NA MC</t>
  </si>
  <si>
    <t>náhrada za poškozenou dlažbu - bet. dlaždice tl. 80 mm, rozměr a kvalita dle stávajících</t>
  </si>
  <si>
    <t xml:space="preserve">50,0*0,1=5,000 [A]    cca 10% z celkové plochy _x000d_
Celkem 5 = 5,000000_x000d_</t>
  </si>
  <si>
    <t>- úpravu podkladu 
- zřízení spojovací vrstvy 
- zřízení lože dlažby z předepsaného materiálu 
- dodávku a uložení dlažby, ev. předlažby, do předepsaného tvaru z pohledové úpravy 
- spárování, těsnění, tmelení a vyplnění spar případně s vyklínováním 
- úprava povrchu pro odvedení srážkové vody</t>
  </si>
  <si>
    <t>465923</t>
  </si>
  <si>
    <t>PŘEDLÁŽDĚNÍ DLAŽBY Z BETON DLAŽDIC</t>
  </si>
  <si>
    <t>dlažba chodníku ze stávajících očištěných dlaždic tl. 80 mm (rozebrání dlažby viz SO 01-78-01 - pol. 11318)</t>
  </si>
  <si>
    <t xml:space="preserve">50,0-5,0=45,000 [A]    plocha stávající dlažby, odečtena poškozená dlažba _x000d_
Celkem 45 = 45,000000_x000d_</t>
  </si>
  <si>
    <t xml:space="preserve">výměry dle výkresu izolací: 
25,0=25,000 [A]    SVI typ 1 (proti tlakové vodě) - základová deska 
23,0=23,000 [B]    SVI typ 2 (proti tlakové vodě) - svislé plochy 
Celkem: A+B=48,000 [C] 
Ve vykázané ploše izolací nejsou zahrnuty přesahy. _x000d_
Celkem 48 = 48,000000_x000d_</t>
  </si>
  <si>
    <t xml:space="preserve">výměry dle výkresu izolací: 
86,2=86,200 [B]    SVI typ 3 (proti stékající vodě) - zastřešení podchodu 
Ve vykázané ploše izolací nejsou zahrnuty přesahy. _x000d_
Celkem 86,2 = 86,200000_x000d_</t>
  </si>
  <si>
    <t xml:space="preserve">výměry dle výkresu izolací: 
25,0=25,000 [A]    SVI typ 1 (proti tlakové vodě) - základová deska 
86,2=86,200 [B]    SVI typ 3 (proti stékající vodě) - zastřešení podchodu 
Celkem: A+B=111,200 [C] 
Ve vykázané ploše izolací nejsou zahrnuty přesahy. _x000d_
Celkem 111,2 = 111,200000_x000d_</t>
  </si>
  <si>
    <t xml:space="preserve">11,664=11,664 [A]    plocha dle pol. 93611 _x000d_
Celkem 11,664 = 11,664000_x000d_</t>
  </si>
  <si>
    <t xml:space="preserve">výměry dle výkresu izolací: 
23,0=23,000 [A]    SVI typ 2 (proti tlakové vodě) - svislé plochy 
Ve vykázané ploše izolací nejsou zahrnuty přesahy. 
provizorní ochrana podkladního betonu 
0,5*15,02=7,510 [B]    š. x dl. 
Celkem: A+B=30,510 [C] _x000d_
Celkem 30,51 = 30,510000_x000d_</t>
  </si>
  <si>
    <t>R711510-bg</t>
  </si>
  <si>
    <t>72124</t>
  </si>
  <si>
    <t>LAPAČE STŘEŠNÍCH SPLAVENIN</t>
  </si>
  <si>
    <t>pro odvodnění střešních vpustí</t>
  </si>
  <si>
    <t xml:space="preserve">(0,07+0,28+0,29)*43,2*1,02=28,201 [A]    šířka x délka dle výkresu izolací + 2% rez. _x000d_
Celkem 28,201 = 28,201000_x000d_</t>
  </si>
  <si>
    <t>R863332-1-bg</t>
  </si>
  <si>
    <t>POTRUBÍ Z TRUB Z NEREZ OCELI DN DO 150MM</t>
  </si>
  <si>
    <t>zajištění vodotěsného prostupu křídlem pro napojení liniového odvodnění do potrubí (SO 01-31-01) - pažnice DN 150 s límcem a přírubou z nerezu A4</t>
  </si>
  <si>
    <t xml:space="preserve">položky pro zhotovení potrubí platí bez ohledu na sklon.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- opláštění dle dokumentace a nutné opravy opláštění při jeho poškození 
nezahrnuje tlakovou zkoušku ani proplacha dezinfekci</t>
  </si>
  <si>
    <t>R863342-1-bg</t>
  </si>
  <si>
    <t>POTRUBÍ Z TRUB Z NEREZ OCELI DN DO 200MM</t>
  </si>
  <si>
    <t>zajištění vodotěsného prostupu křídlem pro napojení liniového odvodnění do potrubí (SO 01-31-01) - pažnice DN 200 s límcem a přírubou z nerezu A4</t>
  </si>
  <si>
    <t>ležaté potrubí PE DN 150 pro odvodnění střechy - propojení mezi gajgry a novými šachtami</t>
  </si>
  <si>
    <t xml:space="preserve">2,0*2=4,000 [A]    2,0 m x 2 ks _x000d_
Celkem 4 = 4,000000_x000d_</t>
  </si>
  <si>
    <t>chráničky DN 200 pro prostup ŽB konstrukcí (pro střešní vpusti) vč. utěsnění</t>
  </si>
  <si>
    <t xml:space="preserve">0,25*2=0,500 [A]   2x chránička pro střešní vpusti _x000d_
Celkem 0,5 = 0,500000_x000d_</t>
  </si>
  <si>
    <t>89486</t>
  </si>
  <si>
    <t>ŠACHTY KANALIZAČNÍ PLASTOVÉ D 800MM</t>
  </si>
  <si>
    <t>šachta plastová PE DN 800 vč. napojení na stávající drenáž</t>
  </si>
  <si>
    <t>R89739-bg</t>
  </si>
  <si>
    <t>VPUSŤ STŘEŠNÍ Z PLASTŮ</t>
  </si>
  <si>
    <t>dešťová střešní vpusť pro odvodnění zelené střechy - kompletní dodávka a montáž vč. prodloužení a napojení svodu do lapačů splavenin (svody vč. povrchové úpravy)</t>
  </si>
  <si>
    <t xml:space="preserve">2=2,000 [A]    2 ks vč. svodu dle přehledného výkresu _x000d_
Celkem 2 = 2,000000_x000d_</t>
  </si>
  <si>
    <t xml:space="preserve">položka zahrnuje: 
- výrobní dokumentaci (včetně technologického předpisu) 
- dodání veškerého instalačního a  pomocného  materiálu  (trouby,  trubky,  armatury,  tvarové  kusy,  spojovací a těsnící materiál a pod.), podpěrných, závěsných, upevňovacích prvků, včetně potřebných úprav 
- zednické výpomoci, jako je vysekávání kapes a rýh, jejich vyplnění a začištění 
- úprava podkladu a osazení podpěr, osazení a očištění podkladu a podpěr 
- zřízení plně funkční instalace, kompletní soustavy, podle příslušného technologického předpisu 
- zřízení instalace i jednotlivých částí po etapách, včetně pracovních spar a spojů 
- úprava a příprava prostupů, okolí podpěr, zaústění a napojení a upevnění odpadních výustek 
- úprava, očištění a ošetření prostoru kolem instalace</t>
  </si>
  <si>
    <t>nové obrubníky - napojení nových křídel na stávající obrubníky</t>
  </si>
  <si>
    <t xml:space="preserve">(1,9+1,4+2,8)=6,100 [A]    odměřeno z přehledného výkresu _x000d_
Celkem 6,1 = 6,100000_x000d_</t>
  </si>
  <si>
    <t>odříznutí stávajících konců madel u křídel, vč. odvozu do šrotu</t>
  </si>
  <si>
    <t>R923797-1-bg</t>
  </si>
  <si>
    <t>HLASOVÝ MAJÁČEK PRO NEVIDOMÉ - MONTÁŽ</t>
  </si>
  <si>
    <t>zpětná montáž hlasového majáčku vč. zkoušky</t>
  </si>
  <si>
    <t xml:space="preserve">1. Položka obsahuje:  – veškerý spojovací materiál vč. připojovacího vedení  – technický popis viz. projektová dokumentace  – montáž na místo určení 2. Položka neobsahuje:  X 3. Způsob měření: Udává se počet kusů kompletní konstrukce nebo práce</t>
  </si>
  <si>
    <t>931185</t>
  </si>
  <si>
    <t>VÝPLŇ DILATAČNÍCH SPAR Z POLYSTYRENU TL 50MM</t>
  </si>
  <si>
    <t xml:space="preserve">25,0=25,000 [A]    SVI typ 2 (proti tlakové vodě) - svislé plochy _x000d_
Celkem 25 = 25,000000_x000d_</t>
  </si>
  <si>
    <t>položka zahrnuje dodávku a osazení předepsaného materiálu, očištění ploch spáry před úpravou, očištění okolí spáry po úpravě</t>
  </si>
  <si>
    <t>R931230-bg</t>
  </si>
  <si>
    <t>těsnící elastomerový pás š. 300 mm pro těsnění mezi stávajícími a novými konstrukcemi vč. ukotvení</t>
  </si>
  <si>
    <t xml:space="preserve">0,3*9,65=2,895 [C]    těsnící pás - š. x dl. - dle výkresu izolací _x000d_
Celkem 2,895 = 2,895000_x000d_</t>
  </si>
  <si>
    <t>R93611-bg</t>
  </si>
  <si>
    <t xml:space="preserve">0,27*43,2=11,664 [A]    š. x dl. dle výkresu izolací _x000d_
Celkem 11,664 = 11,664000_x000d_</t>
  </si>
  <si>
    <t>doplňkové konstrukce</t>
  </si>
  <si>
    <t xml:space="preserve">0,3*13,55*15,7=63,821 [A]    těsnící plechy - š. x dl. dle výkresu izolací x hmotnost kg/m2 (při tl. plechu 2 mm) _x000d_
Celkem 63,821 = 63,821000_x000d_</t>
  </si>
  <si>
    <t xml:space="preserve">0,05*16,5*40,0=33,000 [D]    přítlačný pás - š. x dl. x hmotnost  kg/m2 _x000d_
Celkem 33 = 33,000000_x000d_</t>
  </si>
  <si>
    <t>SO 01-77-01</t>
  </si>
  <si>
    <t>76799</t>
  </si>
  <si>
    <t>OSTATNÍ KOVOVÉ DOPLŇK KONSTRUKCE</t>
  </si>
  <si>
    <t>(1.30*2+0.24*3+0,9)*2*0,00439*3*1,10=0,122 [A] _x000d_
Celkem 0,122 = 0,122000_x000d_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</si>
  <si>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</si>
  <si>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78325</t>
  </si>
  <si>
    <t>PROTIKOROZ OCHRANA DOPLŇK OK ŽÁR ZINKOVÁNÍM PONOREM</t>
  </si>
  <si>
    <t>(1.30*2+0.24*3+0,9)*2*0.04*1,1=0,371 [A] _x000d_
Celkem 0,371 = 0,371000_x000d_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</si>
  <si>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</si>
  <si>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923731-01</t>
  </si>
  <si>
    <t>TABULE ORIENT. SYSTÉMU "OZNAČENÍ SMĚRŮ"</t>
  </si>
  <si>
    <t xml:space="preserve">0,24*1,3=0,312 [A]    Tabule OS - T1 Označení směru k nástupištím 1 a 2 (240x1300 mm) 
0,24*1,34=0,322 [B]    Tabule OS - T2 Označení směru k nástupišti 1 (240x1340 mm) 
0,24*0,9=0,216 [C]    Tabule OS - T2 Označení směru k ul. Hrnčířská (240x900 mm) 
Celkem: A+B+C=0,850 [D] _x000d_
Celkem 0,85 = 0,850000_x000d_</t>
  </si>
  <si>
    <t>1. Položka obsahuje: 
 – dodávku a montáž návěsti v příslušném provedení na podpůrnou konstrukci včetně upevňovacího a pomocného materiálu 
 – protikorozní úpravu, není-li tato provedena již z výroby nebo daná vlastnostmi použitého materiálu 
 – odrazky nebo retroreflexní fólie 
2. Položka neobsahuje: 
 – nosnou konstrukci, např. sloupek, konzolu apod. včetně základu a zemních prácí 
3. Způsob měření: 
Udává se počet kusů kompletní konstrukce nebo práce.</t>
  </si>
  <si>
    <t>923794</t>
  </si>
  <si>
    <t>HLASOVÝ MAJÁČEK PRO NEVIDOMÉ</t>
  </si>
  <si>
    <t>vč. zkoušky</t>
  </si>
  <si>
    <t xml:space="preserve">1. Položka obsahuje:  – veškerý spojovací materiál vč. připojovacího vedení  – technický popis viz. projektová dokumentace  – dodávka a montáž na místo určení 2. Položka neobsahuje:  X 3. Způsob měření: Udává se počet kusů kompletní konstrukce nebo práce</t>
  </si>
  <si>
    <t>SO 01-77-02</t>
  </si>
  <si>
    <t>(1.1*2+0.72*3+0,90)*0,00439*3*1,10=0,076 [A] _x000d_
Celkem 0,076 = 0,076000_x000d_</t>
  </si>
  <si>
    <t>(1,10*2+0,72*3+0,90)*0,04*1,10=0,23 [A] _x000d_
Celkem 0,23 = 0,230000_x000d_</t>
  </si>
  <si>
    <t xml:space="preserve">0,72*1,10=0,79 [A]    Tabule OS - T1 Označení směru k nástupištím 1 a 2  a ul. Hrnčířská _x000d_
Celkem 0,79 = 0,790000_x000d_</t>
  </si>
  <si>
    <t>SO 01-78-01</t>
  </si>
  <si>
    <t xml:space="preserve">82,5*1,8=148,500 [A]    zemina dle pol. 131736 - objem x hmotnost 
5,0*1,8=9,000 [B]    ŠP (ŠD) dle pol. 113326 - dtto 
Celkem: A+B=157,500 [C] _x000d_
Celkem 157,5 = 157,500000_x000d_</t>
  </si>
  <si>
    <t xml:space="preserve">0,4*2,4=0,960 [A]    poškozená betonová dlažba - objem dle pol. 113186 x hmotnost betonu 
6,0*0,041=0,246 [B]    vybourané žlaby - délka dle pol. 96652 x cca hmotnost t/bm žlabu 
(0,1*0,15+0,25*0,1)*6,0*2,4=0,576 [C]    vybourané obrubníky - š. x v. obrubníku a lože x dl. x hmotnost betonu 
Celkem: A+B+C=1,782 [D] _x000d_
Celkem 1,782 = 1,782000_x000d_</t>
  </si>
  <si>
    <t>R015141-bg</t>
  </si>
  <si>
    <t xml:space="preserve">15,5*2,5=38,750 [A]    vybouraná kemenno-betonová křídla dle pol. 966136 - objem x hmotnost _x000d_
Celkem 38,75 = 38,750000_x000d_</t>
  </si>
  <si>
    <t>R015440-bg</t>
  </si>
  <si>
    <t>POPLATKY ZA LIKVIDACI ODPADŮ NEKONTAMINOVANÝCH - 17 04 11 Kabely neuvedené pod číslem 17 04 10</t>
  </si>
  <si>
    <t>Kabely neuvedené pod číslem 17 04 10</t>
  </si>
  <si>
    <t xml:space="preserve">20*0,005=0,100 [A]     kabely dle pol. 742Z23 (cca 5 t/km) _x000d_
Celkem 0,1 = 0,100000_x000d_</t>
  </si>
  <si>
    <t>015622</t>
  </si>
  <si>
    <t>POPLATKY ZA LIKVIDACI ODPADŮ NEBEZPEČNÝCH - SVÍTIDLA A JEJICH SOUČÁSTI OBSAHUJÍCÍ NEBEZPEČNÉ ČI TOXICKÉ LÁTKY</t>
  </si>
  <si>
    <t>Zářivky a jiný odpad obsahující rtuť (kód odpadu 20 01 21)</t>
  </si>
  <si>
    <t xml:space="preserve">5*2*1,4/1000=0,014 [A]    zářivky - 0,4 kg/ks + svítidlo 1kg/ks _x000d_
Celkem 0,014 = 0,014000_x000d_</t>
  </si>
  <si>
    <t>11318</t>
  </si>
  <si>
    <t>ODSTRANĚNÍ KRYTU ZPEVNĚNÝCH PLOCH Z DLAŽDIC</t>
  </si>
  <si>
    <t>rozebrání části betonové dlažby tl. cca 80 mm, uložení na meziskládku v blízkosti objektu (dlažba bude zpětně použita)</t>
  </si>
  <si>
    <t xml:space="preserve">50,0*0,08=4,000 [A]    plocha x tl. 
-0,4=-0,400 [B]    odečet poškozených dlaždic 
Celkem: A+B=3,600 [C] _x000d_
Celkem 3,6 = 3,600000_x000d_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</si>
  <si>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</si>
  <si>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113186</t>
  </si>
  <si>
    <t>ODSTRANĚNÍ KRYTU ZPEVNĚNÝCH PLOCH Z DLAŽDIC, ODVOZ DO 12KM</t>
  </si>
  <si>
    <t>rozebrání části betonové dlažby tl. cca 80 mm - odvoz a uložení poškozeného materiálu (při bourání) na skládku</t>
  </si>
  <si>
    <t xml:space="preserve">4,0*0,1=0,400 [A]    odhad - cca 10% z celkového množství _x000d_
Celkem 0,4 = 0,400000_x000d_</t>
  </si>
  <si>
    <t>113326</t>
  </si>
  <si>
    <t>ODSTRAN PODKL ZPEVNĚNÝCH PLOCH Z KAMENIVA NESTMEL, ODVOZ DO 12KM</t>
  </si>
  <si>
    <t>podsyp pod zámkovou dlažbou - předpoklad tl. 100 mm, odvoz a uložení na skládku</t>
  </si>
  <si>
    <t xml:space="preserve">50,0*0,1=5,000 [A]    plocha x tl. _x000d_
Celkem 5 = 5,000000_x000d_</t>
  </si>
  <si>
    <t>11352</t>
  </si>
  <si>
    <t>ODSTRANĚNÍ CHODNÍKOVÝCH A SILNIČNÍCH OBRUBNÍKŮ BETONOVÝCH</t>
  </si>
  <si>
    <t>odstranění stávajících obrubníků vč. bet. lože, vč. uložení na skládku</t>
  </si>
  <si>
    <t xml:space="preserve">2*3,0=6,000 [A]    cca 2x 3,0 m _x000d_
Celkem 6 = 6,000000_x000d_</t>
  </si>
  <si>
    <t>11352B</t>
  </si>
  <si>
    <t>ODSTRANĚNÍ CHODNÍKOVÝCH A SILNIČNÍCH OBRUBNÍKŮ BETONOVÝCH - DOPRAVA</t>
  </si>
  <si>
    <t>tkm</t>
  </si>
  <si>
    <t>odvoz obrubníku na skládku (10 km)</t>
  </si>
  <si>
    <t xml:space="preserve">(0,1*0,15+0,25*0,1)*6,0*2,4*10=5,760 [A]    š. x v. obrubníku a lože x dl. x hmotnost betonu x 10 km _x000d_
Celkem 5,76 = 5,760000_x000d_</t>
  </si>
  <si>
    <t>Položka zahrnuje samostatnou dopravu suti a vybouraných hmot. Množství se určí jako součin hmotnosti [t] a požadované vzdálenosti [km].</t>
  </si>
  <si>
    <t>výkop pod dlažbou a kolem křídel, odvoz na skládku</t>
  </si>
  <si>
    <t xml:space="preserve">50,0*1,65=82,500 [A]    plocha x průměrná tl. výkopu _x000d_
Celkem 82,5 = 82,500000_x000d_</t>
  </si>
  <si>
    <t>zemina na skládku</t>
  </si>
  <si>
    <t xml:space="preserve">82,5=82,500 [A]     dle pol. 131736 _x000d_
Celkem 82,5 = 82,500000_x000d_</t>
  </si>
  <si>
    <t>742Z23</t>
  </si>
  <si>
    <t>DEMONTÁŽ KABELOVÉHO VEDENÍ NN</t>
  </si>
  <si>
    <t xml:space="preserve">20=20,000 [A]    odhad - bude upřesněno dle skutečného stavu _x000d_
Celkem 20 = 20,000000_x000d_</t>
  </si>
  <si>
    <t>1. Položka obsahuje: 
 – všechny náklady na demontáž stávajícího zařízení se všemi pomocnými doplňujícími úpravami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</si>
  <si>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742Z92</t>
  </si>
  <si>
    <t>DEMONTÁŽ - ODVOZ (NA LIKVIDACI ODPADŮ NEBO JINÉ URČENÉ MÍSTO)</t>
  </si>
  <si>
    <t xml:space="preserve">20*0,005*10=1,000 [A]     kabely dle pol. 742Z23 (cca 5 t/km) - dl. x hmotnost x km (skliádka do 10 km) _x000d_
Celkem 1 = 1,000000_x000d_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</si>
  <si>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tun vybouraného materiálu v původním stavu a jednotlivých vzdáleností v kilometrech.</t>
  </si>
  <si>
    <t>743Z34</t>
  </si>
  <si>
    <t>DEMONTÁŽ NÁSTĚNNÉHO, PŘISAZENÉHO NEBO ZÁVĚSNÉHO SVÍTIDLA</t>
  </si>
  <si>
    <t xml:space="preserve">5=5,000 [A]    5 ks stávajících zářivek _x000d_
Celkem 5 = 5,000000_x000d_</t>
  </si>
  <si>
    <t>1. Položka obsahuje: 
 – všechny náklady na demontáž stávajícího zařízení se všemi pomocnými doplňujícími úpravami pro jeho likvidaci 
 – naložení vybouraného materiálu na dopravní prostředek 
2. Položka neobsahuje: 
 – odvoz vybouraného materiálu 
 – poplatek za likvidaci odpadů (nacení se dle SSD 0) 
3. Způsob měření: 
Udává se počet kusů kompletní konstrukce nebo práce.</t>
  </si>
  <si>
    <t>743Z92</t>
  </si>
  <si>
    <t xml:space="preserve">5*2*0,014*10=1,400 [A]    zářivky dle pol. 743Z34 - 0,4 kg/ks + svítidlo 1kg/ks x 10 km _x000d_
Celkem 1,4 = 1,400000_x000d_</t>
  </si>
  <si>
    <t>R923797-2-bg</t>
  </si>
  <si>
    <t>HLASOVÝ MAJÁČEK PRO NEVIDOMÉ - DEMONTÁŽ</t>
  </si>
  <si>
    <t>demontáž stávajícího hlasového majáčku z čela stávající ocelové střechy vč. uskladnění - bude zpětně namontován na novou střešní konstrukci</t>
  </si>
  <si>
    <t xml:space="preserve">1. Položka obsahuje: 
 – všechny náklady na demontáž stávajícího zařízení se všemi pomocnými doplňujícími úpravami pro jeho likvidaci 
 – naložení vybouraného materiálu na dopravní prostředek 
 –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2. Položka neobsahuje: 
   X 
3. Způsob měření: 
Udává se počet kusů kompletní konstrukce nebo práce.</t>
  </si>
  <si>
    <t>965891</t>
  </si>
  <si>
    <t>DEMONTÁŽ INFORMAČNÍ TABULE ORIENTAČNÍHO SYSTÉMU</t>
  </si>
  <si>
    <t>demontáž cedule s vyznačením 1. a 2. nástupiště z čela stávající ocelové střechy vč. uskladnění - bude zpětně namontována na novou střešní konstrukci</t>
  </si>
  <si>
    <t>1. Položka obsahuje: 
 – zahrnuje veškeré činnosti, zařízení a materiál nutných k odstranění konstrukce 
 – naložení vybouraného materiálu na dopravní prostředek 
 – příplatky za ztížené podmínky při práci v kolejišti, např. za překážky na straně koleje apod. 
2. Položka neobsahuje: 
 – odvoz vybouraného materiálu do skladu nebo na likvidaci 
 – poplatky za likvidaci odpadů, nacení se položkami ze ssd 0 
3. Způsob měření: 
Udává se počet kusů kompletní konstrukce nebo práce.</t>
  </si>
  <si>
    <t>vybourání stávajících kamenných křídel vč. základů (beton + kámen), odvoz a uložení na skládku</t>
  </si>
  <si>
    <t xml:space="preserve">2*(0,5*5*(4,2+2)/2)=15,500 [A]         tl. křídla 0,5 m, dl. 5,0 m, výška proměnná 2,0 - 4,2 m _x000d_
Celkem 15,5 = 15,500000_x000d_</t>
  </si>
  <si>
    <t>96618</t>
  </si>
  <si>
    <t>BOURÁNÍ KONSTRUKCÍ KOVOVÝCH</t>
  </si>
  <si>
    <t>vybourání stávající střechy a nosné konstrukce, odřezání části zábradlí (kód odpadu 17 04 05), odvoz do šrotu</t>
  </si>
  <si>
    <t xml:space="preserve">1,295=1,295 [A]    ocel dle výrobních výkresů 
0,521=0,521 [B]    trapézový plech 
0,184=0,184 [C]    ostatní (odhad) 
Celkem: A+B+C=2,000 [D] _x000d_
Celkem 2 = 2,000000_x000d_</t>
  </si>
  <si>
    <t>položka zahrnuje: 
- rozebrání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</si>
  <si>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96652</t>
  </si>
  <si>
    <t>ODSTRANĚNÍ ŽLABŮ Z DÍLCŮ (VČET ŠTĚRBINOVÝCH) ŠÍŘKY 150MM</t>
  </si>
  <si>
    <t>demontáž stávajících žlabů v podchodu vč. odvozu a uložení na skládku</t>
  </si>
  <si>
    <t xml:space="preserve">3,0*2=6,000 [A]    2x 3,0 m _x000d_
Celkem 6 = 6,000000_x000d_</t>
  </si>
  <si>
    <t>- zahrnuje vybourání žlabů včetně podkladních vrstev a eventuelních mříží 
- zahrnuje veškerou manipulaci s vybouranou sutí a hmotami včetně uložení na skládku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</si>
  <si>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SO 01-86-01</t>
  </si>
  <si>
    <t>70</t>
  </si>
  <si>
    <t>Všeobecné elektro</t>
  </si>
  <si>
    <t>701001</t>
  </si>
  <si>
    <t>OZNAČOVACÍ ŠTÍTEK KABELOVÉHO VEDENÍ, SPOJKY NEBO KABELOVÉ SKŘÍNĚ (VČETNĚ OBJÍMKY)</t>
  </si>
  <si>
    <t>1. Položka obsahuje: 
 – veškeré práce a materiál obsažený v názvu položky 
2. Položka neobsahuje: 
 X 
3. Způsob měření: 
Udává se počet kusů kompletní konstrukce nebo práce.</t>
  </si>
  <si>
    <t>R702314-bg</t>
  </si>
  <si>
    <t>VÝSTRAŽNÁ PÁSKA PRO ZABEZPEČENÍ VÝKOPU U ELEKTROMONTÁŽNÍCH PRACÍ</t>
  </si>
  <si>
    <t xml:space="preserve">1. Položka obsahuje: 
 – kompletní montáž, řezání, spojování a pod.  
 – veškerý spojovací a montážní materiál vč. upevňovacího materiálu 
 – sestavení a upevnění konstrukce na stanovišti 
 2. Položka neobsahuje: 
 X 
3. Způsob měření: 
Měří se metr délkový.</t>
  </si>
  <si>
    <t>702421</t>
  </si>
  <si>
    <t>KABELOVÝ PROSTUP DO OBJEKTU PŘES ZÁKLAD BETONOVÝ SVĚTLÉ ŠÍŘKY DO 100 MM</t>
  </si>
  <si>
    <t xml:space="preserve"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</si>
  <si>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709400</t>
  </si>
  <si>
    <t>ZATAŽENÍ LANKA DO CHRÁNIČKY NEBO ŽLABU</t>
  </si>
  <si>
    <t>1. Položka obsahuje: 
 – všechny náklady na demontáž stávajícího zařízení včetně pomocných doplňujících úprav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</si>
  <si>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74</t>
  </si>
  <si>
    <t>Elektroinstalace - silnoproud</t>
  </si>
  <si>
    <t>703432</t>
  </si>
  <si>
    <t>ELEKTROINSTALAČNÍ TRUBKA PRO ULOŽENÍ DO BETONU VČETNĚ UPEVNĚNÍ A PŘÍSLUŠENSTVÍ DN PRŮMĚRU PŘES 25 DO 40 MM</t>
  </si>
  <si>
    <t>1. Položka obsahuje: 
 – přípravu podkladu pro osazení 
2. Položka neobsahuje: 
 X 
3. Způsob měření: 
Měří se metr délkový.</t>
  </si>
  <si>
    <t>741151</t>
  </si>
  <si>
    <t>KRABICE (ROZVODKA) INSTALAČNÍ PRO ULOŽENÍ DO BETONU VČETNĚ UPEVNĚNÍ A PŘÍSLUŠENSTVÍ PRÁZDNÁ</t>
  </si>
  <si>
    <t>1. Položka obsahuje: 
 – přípravu podkladu pro osazení 
 – veškerý materiál a práce pro upevnění nebo uchycení krabice 
2. Položka neobsahuje: 
 X 
3. Způsob měření: 
Udává se počet kusů kompletní konstrukce nebo práce.</t>
  </si>
  <si>
    <t>741171</t>
  </si>
  <si>
    <t>KRABICE (ROZVODKA) INSTALAČNÍ KABELOVÁ VE VYŠŠÍM KRYTÍ - MIN. IP 44 VČETNĚ PRŮCHODEK PRÁZDNÁ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</si>
  <si>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</si>
  <si>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</si>
  <si>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</si>
  <si>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</si>
  <si>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</si>
  <si>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R743472-1-bg</t>
  </si>
  <si>
    <t>SVÍTIDLO DRÁŽNÍ LED, MIN. IP 54, ELEKTRONICKÝ PŘEDŘADNÍK, PŘES 10 DO 25 W</t>
  </si>
  <si>
    <t>1. Položka obsahuje: 
 – zdroj a veškeré příslušenství 
 – technický popis viz. projektová dokumentace 
2. Položka neobsahuje: 
 X 
3. Způsob měření: 
Udává se počet kusů kompletní konstrukce nebo práce.</t>
  </si>
  <si>
    <t>747212</t>
  </si>
  <si>
    <t>CELKOVÁ PROHLÍDKA, ZKOUŠENÍ, MĚŘENÍ A VYHOTOVENÍ VÝCHOZÍ REVIZNÍ ZPRÁVY, PRO OBJEM IN PŘES 100 DO 500 TIS. KČ</t>
  </si>
  <si>
    <t>1. Položka obsahuje: 
 – cenu za celkovou prohlídku zařízení PS/SO, vč. měření, komplexních zkoušek a revizi zařízení tohoto PS/SO autorizovaným revizním technikem na silnoproudá zařízení podle požadavku ČSN, včetně hodnocení a vyhotovení celkové revizní zprávy 
2. Položka neobsahuje: 
 X 
3. Způsob měření: 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</si>
  <si>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</si>
  <si>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</si>
  <si>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747301</t>
  </si>
  <si>
    <t>PROVEDENÍ PROHLÍDKY A ZKOUŠKY PRÁVNICKOU OSOBOU, VYDÁNÍ PRŮKAZU ZPŮSOBILOSTI</t>
  </si>
  <si>
    <t>1. Položka obsahuje: 
 – cenu za celkovou prohlídku zařízení PS/SO, vč. měření, komplexních zkoušek a revizi zařízení tohoto PS/SO autorizovaným revizním technikem na silnoproudá zařízení podle požadavku ČSN, včetně hodnocení a vyhotovení celkové revizní zprávy 
 – cenu za vyhotovení dokladu právnickou osobou o silnoproudých zařízeních a vydání průkazu způsobilosti 
2. Položka neobsahuje: 
 X 
3. Způsob měření: 
Udává se počet kusů kompletní konstrukce nebo práce.</t>
  </si>
  <si>
    <t>747703</t>
  </si>
  <si>
    <t>ZKUŠEBNÍ PROVOZ</t>
  </si>
  <si>
    <t>1. Položka obsahuje: 
 – cenu za dobu kdy je zařízení po individálních zkouškách dáno do provozu s prokázáním technických a kvalitativních parametrů zařízení 
2. Položka neobsahuje: 
 X 
3. Způsob měření: 
Udává se čas v hodinách.</t>
  </si>
  <si>
    <t>747704</t>
  </si>
  <si>
    <t>ZAŠKOLENÍ OBSLUHY</t>
  </si>
  <si>
    <t>1. Položka obsahuje: 
 – cenu za dobu kdy je s funkcí seznamována obsluha zařízení, včetně odevzdání dokumentace skutečného provedení 
2. Položka neobsahuje: 
 X 
3. Způsob měření: 
Udává se čas v hodinách.</t>
  </si>
  <si>
    <t>748241</t>
  </si>
  <si>
    <t>PÍSMENA A ČÍSLICE VÝŠKY DO 40 MM</t>
  </si>
  <si>
    <t>1. Položka obsahuje: 
 – zhotovení nápisu barvou pomocí šablon vč. podružného materiálu, rozměření, dodání barvy 
a ředidla 
2. Položka neobsahuje: 
 X 
3. Způsob měření: 
Udává se počet kusů kompletní konstrukce nebo práce.</t>
  </si>
  <si>
    <t>SO 01-86-02</t>
  </si>
  <si>
    <t>743472-01</t>
  </si>
  <si>
    <t>743473-01</t>
  </si>
  <si>
    <t>SVÍTIDLO DRÁŽNÍ LED, MIN. IP 54, ELEKTRONICKÝ PŘEDŘADNÍK, PŘES 45 W</t>
  </si>
  <si>
    <t>1. Položka obsahuje: 
 – cenu za vyhotovení dokladu právnickou osobou o silnoproudých zařízeních a vydání průkazu způsobilosti 
2. Položka neobsahuje: 
 X 
3. Způsob měření: 
Udává se počet kusů kompletní konstrukce nebo práce.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</si>
  <si>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</si>
  <si>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</si>
  <si>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</si>
  <si>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</si>
  <si>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</si>
  <si>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 _x000d_
Celkem 1 = 1,000000_x000d_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</si>
  <si>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</si>
  <si>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</si>
  <si>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</si>
  <si>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</si>
  <si>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</si>
  <si>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</si>
  <si>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</si>
  <si>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</si>
  <si>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</si>
  <si>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</si>
  <si>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</si>
  <si>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</si>
  <si>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</si>
  <si>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</si>
  <si>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</si>
  <si>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</si>
  <si>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VSEOB006</t>
  </si>
  <si>
    <t>Publicita stavby</t>
  </si>
  <si>
    <t>1x exkurze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</si>
</sst>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3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C10+C12+C14+C16+C21+C24</f>
        <v>0</v>
      </c>
    </row>
    <row r="7">
      <c r="B7" s="7" t="s">
        <v>5</v>
      </c>
      <c r="C7" s="8">
        <f>E10+E12+E14+E16+E21+E24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</f>
        <v>0</v>
      </c>
      <c r="D10" s="11">
        <f>D11</f>
        <v>0</v>
      </c>
      <c r="E10" s="11">
        <f>C10+D10</f>
        <v>0</v>
      </c>
      <c r="F10" s="12">
        <f>F11</f>
        <v>0</v>
      </c>
    </row>
    <row r="11">
      <c r="A11" s="10" t="s">
        <v>14</v>
      </c>
      <c r="B11" s="10" t="s">
        <v>15</v>
      </c>
      <c r="C11" s="11">
        <f>'SO 01-21-01'!M8</f>
        <v>0</v>
      </c>
      <c r="D11" s="11">
        <f>SUMIFS('SO 01-21-01'!O:O,'SO 01-21-01'!A:A,"P")</f>
        <v>0</v>
      </c>
      <c r="E11" s="11">
        <f>C11+D11</f>
        <v>0</v>
      </c>
      <c r="F11" s="12">
        <f>'SO 01-21-01'!T7</f>
        <v>0</v>
      </c>
    </row>
    <row r="12">
      <c r="A12" s="10" t="s">
        <v>16</v>
      </c>
      <c r="B12" s="10" t="s">
        <v>17</v>
      </c>
      <c r="C12" s="11">
        <f>C13</f>
        <v>0</v>
      </c>
      <c r="D12" s="11">
        <f>D13</f>
        <v>0</v>
      </c>
      <c r="E12" s="11">
        <f>C12+D12</f>
        <v>0</v>
      </c>
      <c r="F12" s="12">
        <f>F13</f>
        <v>0</v>
      </c>
    </row>
    <row r="13">
      <c r="A13" s="10" t="s">
        <v>18</v>
      </c>
      <c r="B13" s="10" t="s">
        <v>19</v>
      </c>
      <c r="C13" s="11">
        <f>'SO 01-31-01'!M8</f>
        <v>0</v>
      </c>
      <c r="D13" s="11">
        <f>SUMIFS('SO 01-31-01'!O:O,'SO 01-31-01'!A:A,"P")</f>
        <v>0</v>
      </c>
      <c r="E13" s="11">
        <f>C13+D13</f>
        <v>0</v>
      </c>
      <c r="F13" s="12">
        <f>'SO 01-31-01'!T7</f>
        <v>0</v>
      </c>
    </row>
    <row r="14">
      <c r="A14" s="10" t="s">
        <v>20</v>
      </c>
      <c r="B14" s="10" t="s">
        <v>21</v>
      </c>
      <c r="C14" s="11">
        <f>C15</f>
        <v>0</v>
      </c>
      <c r="D14" s="11">
        <f>D15</f>
        <v>0</v>
      </c>
      <c r="E14" s="11">
        <f>C14+D14</f>
        <v>0</v>
      </c>
      <c r="F14" s="12">
        <f>F15</f>
        <v>0</v>
      </c>
    </row>
    <row r="15">
      <c r="A15" s="10" t="s">
        <v>22</v>
      </c>
      <c r="B15" s="10" t="s">
        <v>23</v>
      </c>
      <c r="C15" s="11">
        <f>'SO 01-20-02'!M8</f>
        <v>0</v>
      </c>
      <c r="D15" s="11">
        <f>SUMIFS('SO 01-20-02'!O:O,'SO 01-20-02'!A:A,"P")</f>
        <v>0</v>
      </c>
      <c r="E15" s="11">
        <f>C15+D15</f>
        <v>0</v>
      </c>
      <c r="F15" s="12">
        <f>'SO 01-20-02'!T7</f>
        <v>0</v>
      </c>
    </row>
    <row r="16">
      <c r="A16" s="10" t="s">
        <v>24</v>
      </c>
      <c r="B16" s="10" t="s">
        <v>25</v>
      </c>
      <c r="C16" s="11">
        <f>C17+C18+C19+C20</f>
        <v>0</v>
      </c>
      <c r="D16" s="11">
        <f>D17+D18+D19+D20</f>
        <v>0</v>
      </c>
      <c r="E16" s="11">
        <f>C16+D16</f>
        <v>0</v>
      </c>
      <c r="F16" s="12">
        <f>F17+F18+F19+F20</f>
        <v>0</v>
      </c>
    </row>
    <row r="17">
      <c r="A17" s="10" t="s">
        <v>26</v>
      </c>
      <c r="B17" s="10" t="s">
        <v>27</v>
      </c>
      <c r="C17" s="11">
        <f>'SO 01-20-01'!M8</f>
        <v>0</v>
      </c>
      <c r="D17" s="11">
        <f>SUMIFS('SO 01-20-01'!O:O,'SO 01-20-01'!A:A,"P")</f>
        <v>0</v>
      </c>
      <c r="E17" s="11">
        <f>C17+D17</f>
        <v>0</v>
      </c>
      <c r="F17" s="12">
        <f>'SO 01-20-01'!T7</f>
        <v>0</v>
      </c>
    </row>
    <row r="18">
      <c r="A18" s="10" t="s">
        <v>28</v>
      </c>
      <c r="B18" s="10" t="s">
        <v>29</v>
      </c>
      <c r="C18" s="11">
        <f>'SO 01-77-01'!M8</f>
        <v>0</v>
      </c>
      <c r="D18" s="11">
        <f>SUMIFS('SO 01-77-01'!O:O,'SO 01-77-01'!A:A,"P")</f>
        <v>0</v>
      </c>
      <c r="E18" s="11">
        <f>C18+D18</f>
        <v>0</v>
      </c>
      <c r="F18" s="12">
        <f>'SO 01-77-01'!T7</f>
        <v>0</v>
      </c>
    </row>
    <row r="19">
      <c r="A19" s="10" t="s">
        <v>30</v>
      </c>
      <c r="B19" s="10" t="s">
        <v>29</v>
      </c>
      <c r="C19" s="11">
        <f>'SO 01-77-02'!M8</f>
        <v>0</v>
      </c>
      <c r="D19" s="11">
        <f>SUMIFS('SO 01-77-02'!O:O,'SO 01-77-02'!A:A,"P")</f>
        <v>0</v>
      </c>
      <c r="E19" s="11">
        <f>C19+D19</f>
        <v>0</v>
      </c>
      <c r="F19" s="12">
        <f>'SO 01-77-02'!T7</f>
        <v>0</v>
      </c>
    </row>
    <row r="20">
      <c r="A20" s="10" t="s">
        <v>31</v>
      </c>
      <c r="B20" s="10" t="s">
        <v>32</v>
      </c>
      <c r="C20" s="11">
        <f>'SO 01-78-01'!M8</f>
        <v>0</v>
      </c>
      <c r="D20" s="11">
        <f>SUMIFS('SO 01-78-01'!O:O,'SO 01-78-01'!A:A,"P")</f>
        <v>0</v>
      </c>
      <c r="E20" s="11">
        <f>C20+D20</f>
        <v>0</v>
      </c>
      <c r="F20" s="12">
        <f>'SO 01-78-01'!T7</f>
        <v>0</v>
      </c>
    </row>
    <row r="21">
      <c r="A21" s="10" t="s">
        <v>33</v>
      </c>
      <c r="B21" s="10" t="s">
        <v>34</v>
      </c>
      <c r="C21" s="11">
        <f>C22+C23</f>
        <v>0</v>
      </c>
      <c r="D21" s="11">
        <f>D22+D23</f>
        <v>0</v>
      </c>
      <c r="E21" s="11">
        <f>C21+D21</f>
        <v>0</v>
      </c>
      <c r="F21" s="12">
        <f>F22+F23</f>
        <v>0</v>
      </c>
    </row>
    <row r="22">
      <c r="A22" s="10" t="s">
        <v>35</v>
      </c>
      <c r="B22" s="10" t="s">
        <v>36</v>
      </c>
      <c r="C22" s="11">
        <f>'SO 01-86-01'!M8</f>
        <v>0</v>
      </c>
      <c r="D22" s="11">
        <f>SUMIFS('SO 01-86-01'!O:O,'SO 01-86-01'!A:A,"P")</f>
        <v>0</v>
      </c>
      <c r="E22" s="11">
        <f>C22+D22</f>
        <v>0</v>
      </c>
      <c r="F22" s="12">
        <f>'SO 01-86-01'!T7</f>
        <v>0</v>
      </c>
    </row>
    <row r="23">
      <c r="A23" s="10" t="s">
        <v>37</v>
      </c>
      <c r="B23" s="10" t="s">
        <v>38</v>
      </c>
      <c r="C23" s="11">
        <f>'SO 01-86-02'!M8</f>
        <v>0</v>
      </c>
      <c r="D23" s="11">
        <f>SUMIFS('SO 01-86-02'!O:O,'SO 01-86-02'!A:A,"P")</f>
        <v>0</v>
      </c>
      <c r="E23" s="11">
        <f>C23+D23</f>
        <v>0</v>
      </c>
      <c r="F23" s="12">
        <f>'SO 01-86-02'!T7</f>
        <v>0</v>
      </c>
    </row>
    <row r="24">
      <c r="A24" s="10" t="s">
        <v>39</v>
      </c>
      <c r="B24" s="10" t="s">
        <v>40</v>
      </c>
      <c r="C24" s="11">
        <f>C25</f>
        <v>0</v>
      </c>
      <c r="D24" s="11">
        <f>D25</f>
        <v>0</v>
      </c>
      <c r="E24" s="11">
        <f>C24+D24</f>
        <v>0</v>
      </c>
      <c r="F24" s="12">
        <f>F25</f>
        <v>0</v>
      </c>
    </row>
    <row r="25">
      <c r="A25" s="10" t="s">
        <v>41</v>
      </c>
      <c r="B25" s="10" t="s">
        <v>42</v>
      </c>
      <c r="C25" s="11">
        <f>'SO 98-98'!M8</f>
        <v>0</v>
      </c>
      <c r="D25" s="11">
        <f>SUMIFS('SO 98-98'!O:O,'SO 98-98'!A:A,"P")</f>
        <v>0</v>
      </c>
      <c r="E25" s="11">
        <f>C25+D25</f>
        <v>0</v>
      </c>
      <c r="F25" s="12">
        <f>'SO 98-98'!T7</f>
        <v>0</v>
      </c>
    </row>
    <row r="26">
      <c r="A26" s="13"/>
      <c r="B26" s="13"/>
      <c r="C26" s="14"/>
      <c r="D26" s="14"/>
      <c r="E26" s="14"/>
      <c r="F26" s="15"/>
    </row>
  </sheetData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44</v>
      </c>
      <c r="B3" s="17" t="s">
        <v>45</v>
      </c>
      <c r="C3" s="18" t="s">
        <v>1</v>
      </c>
      <c r="D3" s="1"/>
      <c r="E3" s="17" t="s">
        <v>2</v>
      </c>
      <c r="F3" s="1"/>
      <c r="G3" s="1"/>
      <c r="H3" s="1"/>
      <c r="L3" s="19" t="s">
        <v>33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46</v>
      </c>
      <c r="B4" s="17" t="s">
        <v>47</v>
      </c>
      <c r="C4" s="18" t="s">
        <v>33</v>
      </c>
      <c r="D4" s="1"/>
      <c r="E4" s="17" t="s">
        <v>34</v>
      </c>
      <c r="F4" s="1"/>
      <c r="G4" s="1"/>
      <c r="H4" s="1"/>
      <c r="O4">
        <v>0.12</v>
      </c>
      <c r="P4">
        <v>2</v>
      </c>
    </row>
    <row r="5">
      <c r="A5" s="9" t="s">
        <v>48</v>
      </c>
      <c r="B5" s="9" t="s">
        <v>49</v>
      </c>
      <c r="C5" s="9" t="s">
        <v>50</v>
      </c>
      <c r="D5" s="9" t="s">
        <v>51</v>
      </c>
      <c r="E5" s="9" t="s">
        <v>52</v>
      </c>
      <c r="F5" s="9" t="s">
        <v>53</v>
      </c>
      <c r="G5" s="9" t="s">
        <v>54</v>
      </c>
      <c r="H5" s="9" t="s">
        <v>55</v>
      </c>
      <c r="I5" s="9" t="s">
        <v>56</v>
      </c>
      <c r="J5" s="21"/>
      <c r="K5" s="21"/>
      <c r="L5" s="9" t="s">
        <v>57</v>
      </c>
      <c r="M5" s="21"/>
      <c r="N5" s="9" t="s">
        <v>58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60</v>
      </c>
      <c r="K7" s="9" t="s">
        <v>61</v>
      </c>
      <c r="L7" s="9" t="s">
        <v>60</v>
      </c>
      <c r="M7" s="9" t="s">
        <v>61</v>
      </c>
      <c r="N7" s="9"/>
      <c r="S7" s="1" t="s">
        <v>62</v>
      </c>
      <c r="T7">
        <f>COUNTIFS(L8:L75,"=0",A8:A75,"P")+COUNTIFS(L8:L75,"",A8:A75,"P")+SUM(Q8:Q75)</f>
        <v>0</v>
      </c>
    </row>
    <row r="8">
      <c r="A8" s="1" t="s">
        <v>63</v>
      </c>
      <c r="C8" s="22" t="s">
        <v>874</v>
      </c>
      <c r="E8" s="23" t="s">
        <v>38</v>
      </c>
      <c r="L8" s="24">
        <f>L9+L22</f>
        <v>0</v>
      </c>
      <c r="M8" s="24">
        <f>M9+M22</f>
        <v>0</v>
      </c>
      <c r="N8" s="25"/>
    </row>
    <row r="9">
      <c r="A9" s="1" t="s">
        <v>65</v>
      </c>
      <c r="C9" s="22" t="s">
        <v>825</v>
      </c>
      <c r="E9" s="23" t="s">
        <v>826</v>
      </c>
      <c r="L9" s="24">
        <f>SUMIFS(L10:L21,A10:A21,"P")</f>
        <v>0</v>
      </c>
      <c r="M9" s="24">
        <f>SUMIFS(M10:M21,A10:A21,"P")</f>
        <v>0</v>
      </c>
      <c r="N9" s="25"/>
    </row>
    <row r="10" ht="25.5">
      <c r="A10" s="1" t="s">
        <v>68</v>
      </c>
      <c r="B10" s="1">
        <v>1</v>
      </c>
      <c r="C10" s="26" t="s">
        <v>827</v>
      </c>
      <c r="D10" t="s">
        <v>70</v>
      </c>
      <c r="E10" s="27" t="s">
        <v>828</v>
      </c>
      <c r="F10" s="28" t="s">
        <v>180</v>
      </c>
      <c r="G10" s="29">
        <v>6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73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74</v>
      </c>
      <c r="E11" s="27" t="s">
        <v>70</v>
      </c>
    </row>
    <row r="12">
      <c r="A12" s="1" t="s">
        <v>76</v>
      </c>
    </row>
    <row r="13" ht="76.5">
      <c r="A13" s="1" t="s">
        <v>78</v>
      </c>
      <c r="E13" s="27" t="s">
        <v>829</v>
      </c>
    </row>
    <row r="14" ht="25.5">
      <c r="A14" s="1" t="s">
        <v>68</v>
      </c>
      <c r="B14" s="1">
        <v>2</v>
      </c>
      <c r="C14" s="26" t="s">
        <v>833</v>
      </c>
      <c r="D14" t="s">
        <v>70</v>
      </c>
      <c r="E14" s="27" t="s">
        <v>834</v>
      </c>
      <c r="F14" s="28" t="s">
        <v>180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73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74</v>
      </c>
      <c r="E15" s="27" t="s">
        <v>70</v>
      </c>
    </row>
    <row r="16">
      <c r="A16" s="1" t="s">
        <v>76</v>
      </c>
    </row>
    <row r="17" ht="127.5">
      <c r="A17" s="1" t="s">
        <v>78</v>
      </c>
      <c r="E17" s="27" t="s">
        <v>835</v>
      </c>
    </row>
    <row r="18">
      <c r="A18" s="1" t="s">
        <v>68</v>
      </c>
      <c r="B18" s="1">
        <v>4</v>
      </c>
      <c r="C18" s="26" t="s">
        <v>836</v>
      </c>
      <c r="D18" t="s">
        <v>70</v>
      </c>
      <c r="E18" s="27" t="s">
        <v>837</v>
      </c>
      <c r="F18" s="28" t="s">
        <v>174</v>
      </c>
      <c r="G18" s="29">
        <v>3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73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74</v>
      </c>
      <c r="E19" s="27" t="s">
        <v>70</v>
      </c>
    </row>
    <row r="20">
      <c r="A20" s="1" t="s">
        <v>76</v>
      </c>
    </row>
    <row r="21" ht="127.5">
      <c r="A21" s="1" t="s">
        <v>78</v>
      </c>
      <c r="E21" s="27" t="s">
        <v>838</v>
      </c>
    </row>
    <row r="22">
      <c r="A22" s="1" t="s">
        <v>65</v>
      </c>
      <c r="C22" s="22" t="s">
        <v>839</v>
      </c>
      <c r="E22" s="23" t="s">
        <v>840</v>
      </c>
      <c r="L22" s="24">
        <f>SUMIFS(L23:L74,A23:A74,"P")</f>
        <v>0</v>
      </c>
      <c r="M22" s="24">
        <f>SUMIFS(M23:M74,A23:A74,"P")</f>
        <v>0</v>
      </c>
      <c r="N22" s="25"/>
    </row>
    <row r="23" ht="25.5">
      <c r="A23" s="1" t="s">
        <v>68</v>
      </c>
      <c r="B23" s="1">
        <v>3</v>
      </c>
      <c r="C23" s="26" t="s">
        <v>841</v>
      </c>
      <c r="D23" t="s">
        <v>70</v>
      </c>
      <c r="E23" s="27" t="s">
        <v>842</v>
      </c>
      <c r="F23" s="28" t="s">
        <v>174</v>
      </c>
      <c r="G23" s="29">
        <v>3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73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74</v>
      </c>
      <c r="E24" s="27" t="s">
        <v>70</v>
      </c>
    </row>
    <row r="25">
      <c r="A25" s="1" t="s">
        <v>76</v>
      </c>
    </row>
    <row r="26" ht="76.5">
      <c r="A26" s="1" t="s">
        <v>78</v>
      </c>
      <c r="E26" s="27" t="s">
        <v>843</v>
      </c>
    </row>
    <row r="27" ht="25.5">
      <c r="A27" s="1" t="s">
        <v>68</v>
      </c>
      <c r="B27" s="1">
        <v>5</v>
      </c>
      <c r="C27" s="26" t="s">
        <v>844</v>
      </c>
      <c r="D27" t="s">
        <v>70</v>
      </c>
      <c r="E27" s="27" t="s">
        <v>845</v>
      </c>
      <c r="F27" s="28" t="s">
        <v>180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73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74</v>
      </c>
      <c r="E28" s="27" t="s">
        <v>70</v>
      </c>
    </row>
    <row r="29">
      <c r="A29" s="1" t="s">
        <v>76</v>
      </c>
    </row>
    <row r="30" ht="89.25">
      <c r="A30" s="1" t="s">
        <v>78</v>
      </c>
      <c r="E30" s="27" t="s">
        <v>846</v>
      </c>
    </row>
    <row r="31" ht="25.5">
      <c r="A31" s="1" t="s">
        <v>68</v>
      </c>
      <c r="B31" s="1">
        <v>6</v>
      </c>
      <c r="C31" s="26" t="s">
        <v>847</v>
      </c>
      <c r="D31" t="s">
        <v>70</v>
      </c>
      <c r="E31" s="27" t="s">
        <v>848</v>
      </c>
      <c r="F31" s="28" t="s">
        <v>180</v>
      </c>
      <c r="G31" s="29">
        <v>4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73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74</v>
      </c>
      <c r="E32" s="27" t="s">
        <v>70</v>
      </c>
    </row>
    <row r="33">
      <c r="A33" s="1" t="s">
        <v>76</v>
      </c>
    </row>
    <row r="34" ht="89.25">
      <c r="A34" s="1" t="s">
        <v>78</v>
      </c>
      <c r="E34" s="27" t="s">
        <v>846</v>
      </c>
    </row>
    <row r="35">
      <c r="A35" s="1" t="s">
        <v>68</v>
      </c>
      <c r="B35" s="1">
        <v>7</v>
      </c>
      <c r="C35" s="26" t="s">
        <v>849</v>
      </c>
      <c r="D35" t="s">
        <v>70</v>
      </c>
      <c r="E35" s="27" t="s">
        <v>850</v>
      </c>
      <c r="F35" s="28" t="s">
        <v>174</v>
      </c>
      <c r="G35" s="29">
        <v>170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73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74</v>
      </c>
      <c r="E36" s="27" t="s">
        <v>70</v>
      </c>
    </row>
    <row r="37">
      <c r="A37" s="1" t="s">
        <v>76</v>
      </c>
    </row>
    <row r="38" ht="76.5">
      <c r="A38" s="1" t="s">
        <v>78</v>
      </c>
      <c r="E38" s="27" t="s">
        <v>519</v>
      </c>
    </row>
    <row r="39" ht="25.5">
      <c r="A39" s="1" t="s">
        <v>68</v>
      </c>
      <c r="B39" s="1">
        <v>8</v>
      </c>
      <c r="C39" s="26" t="s">
        <v>851</v>
      </c>
      <c r="D39" t="s">
        <v>70</v>
      </c>
      <c r="E39" s="27" t="s">
        <v>852</v>
      </c>
      <c r="F39" s="28" t="s">
        <v>180</v>
      </c>
      <c r="G39" s="29">
        <v>6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73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74</v>
      </c>
      <c r="E40" s="27" t="s">
        <v>70</v>
      </c>
    </row>
    <row r="41">
      <c r="A41" s="1" t="s">
        <v>76</v>
      </c>
    </row>
    <row r="42" ht="89.25">
      <c r="A42" s="1" t="s">
        <v>78</v>
      </c>
      <c r="E42" s="27" t="s">
        <v>853</v>
      </c>
    </row>
    <row r="43" ht="25.5">
      <c r="A43" s="1" t="s">
        <v>68</v>
      </c>
      <c r="B43" s="1">
        <v>9</v>
      </c>
      <c r="C43" s="26" t="s">
        <v>875</v>
      </c>
      <c r="D43" t="s">
        <v>81</v>
      </c>
      <c r="E43" s="27" t="s">
        <v>855</v>
      </c>
      <c r="F43" s="28" t="s">
        <v>180</v>
      </c>
      <c r="G43" s="29">
        <v>18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70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74</v>
      </c>
      <c r="E44" s="27" t="s">
        <v>70</v>
      </c>
    </row>
    <row r="45">
      <c r="A45" s="1" t="s">
        <v>76</v>
      </c>
    </row>
    <row r="46" ht="89.25">
      <c r="A46" s="1" t="s">
        <v>78</v>
      </c>
      <c r="E46" s="27" t="s">
        <v>856</v>
      </c>
    </row>
    <row r="47">
      <c r="A47" s="1" t="s">
        <v>68</v>
      </c>
      <c r="B47" s="1">
        <v>10</v>
      </c>
      <c r="C47" s="26" t="s">
        <v>876</v>
      </c>
      <c r="D47" t="s">
        <v>81</v>
      </c>
      <c r="E47" s="27" t="s">
        <v>877</v>
      </c>
      <c r="F47" s="28" t="s">
        <v>180</v>
      </c>
      <c r="G47" s="29">
        <v>4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70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74</v>
      </c>
      <c r="E48" s="27" t="s">
        <v>70</v>
      </c>
    </row>
    <row r="49">
      <c r="A49" s="1" t="s">
        <v>76</v>
      </c>
    </row>
    <row r="50" ht="89.25">
      <c r="A50" s="1" t="s">
        <v>78</v>
      </c>
      <c r="E50" s="27" t="s">
        <v>856</v>
      </c>
    </row>
    <row r="51" ht="25.5">
      <c r="A51" s="1" t="s">
        <v>68</v>
      </c>
      <c r="B51" s="1">
        <v>11</v>
      </c>
      <c r="C51" s="26" t="s">
        <v>857</v>
      </c>
      <c r="D51" t="s">
        <v>70</v>
      </c>
      <c r="E51" s="27" t="s">
        <v>858</v>
      </c>
      <c r="F51" s="28" t="s">
        <v>180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73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74</v>
      </c>
      <c r="E52" s="27" t="s">
        <v>70</v>
      </c>
    </row>
    <row r="53">
      <c r="A53" s="1" t="s">
        <v>76</v>
      </c>
    </row>
    <row r="54" ht="102">
      <c r="A54" s="1" t="s">
        <v>78</v>
      </c>
      <c r="E54" s="27" t="s">
        <v>859</v>
      </c>
    </row>
    <row r="55" ht="38.25">
      <c r="A55" s="1" t="s">
        <v>68</v>
      </c>
      <c r="B55" s="1">
        <v>12</v>
      </c>
      <c r="C55" s="26" t="s">
        <v>860</v>
      </c>
      <c r="D55" t="s">
        <v>70</v>
      </c>
      <c r="E55" s="27" t="s">
        <v>861</v>
      </c>
      <c r="F55" s="28" t="s">
        <v>180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73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74</v>
      </c>
      <c r="E56" s="27" t="s">
        <v>70</v>
      </c>
    </row>
    <row r="57">
      <c r="A57" s="1" t="s">
        <v>76</v>
      </c>
    </row>
    <row r="58" ht="102">
      <c r="A58" s="1" t="s">
        <v>78</v>
      </c>
      <c r="E58" s="27" t="s">
        <v>859</v>
      </c>
    </row>
    <row r="59" ht="25.5">
      <c r="A59" s="1" t="s">
        <v>68</v>
      </c>
      <c r="B59" s="1">
        <v>13</v>
      </c>
      <c r="C59" s="26" t="s">
        <v>862</v>
      </c>
      <c r="D59" t="s">
        <v>70</v>
      </c>
      <c r="E59" s="27" t="s">
        <v>863</v>
      </c>
      <c r="F59" s="28" t="s">
        <v>180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73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74</v>
      </c>
      <c r="E60" s="27" t="s">
        <v>70</v>
      </c>
    </row>
    <row r="61">
      <c r="A61" s="1" t="s">
        <v>76</v>
      </c>
    </row>
    <row r="62" ht="89.25">
      <c r="A62" s="1" t="s">
        <v>78</v>
      </c>
      <c r="E62" s="27" t="s">
        <v>878</v>
      </c>
    </row>
    <row r="63">
      <c r="A63" s="1" t="s">
        <v>68</v>
      </c>
      <c r="B63" s="1">
        <v>14</v>
      </c>
      <c r="C63" s="26" t="s">
        <v>865</v>
      </c>
      <c r="D63" t="s">
        <v>70</v>
      </c>
      <c r="E63" s="27" t="s">
        <v>866</v>
      </c>
      <c r="F63" s="28" t="s">
        <v>104</v>
      </c>
      <c r="G63" s="29">
        <v>8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73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74</v>
      </c>
      <c r="E64" s="27" t="s">
        <v>70</v>
      </c>
    </row>
    <row r="65">
      <c r="A65" s="1" t="s">
        <v>76</v>
      </c>
    </row>
    <row r="66" ht="89.25">
      <c r="A66" s="1" t="s">
        <v>78</v>
      </c>
      <c r="E66" s="27" t="s">
        <v>867</v>
      </c>
    </row>
    <row r="67">
      <c r="A67" s="1" t="s">
        <v>68</v>
      </c>
      <c r="B67" s="1">
        <v>15</v>
      </c>
      <c r="C67" s="26" t="s">
        <v>868</v>
      </c>
      <c r="D67" t="s">
        <v>70</v>
      </c>
      <c r="E67" s="27" t="s">
        <v>869</v>
      </c>
      <c r="F67" s="28" t="s">
        <v>104</v>
      </c>
      <c r="G67" s="29">
        <v>2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73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74</v>
      </c>
      <c r="E68" s="27" t="s">
        <v>70</v>
      </c>
    </row>
    <row r="69">
      <c r="A69" s="1" t="s">
        <v>76</v>
      </c>
    </row>
    <row r="70" ht="89.25">
      <c r="A70" s="1" t="s">
        <v>78</v>
      </c>
      <c r="E70" s="27" t="s">
        <v>870</v>
      </c>
    </row>
    <row r="71">
      <c r="A71" s="1" t="s">
        <v>68</v>
      </c>
      <c r="B71" s="1">
        <v>16</v>
      </c>
      <c r="C71" s="26" t="s">
        <v>871</v>
      </c>
      <c r="D71" t="s">
        <v>70</v>
      </c>
      <c r="E71" s="27" t="s">
        <v>872</v>
      </c>
      <c r="F71" s="28" t="s">
        <v>180</v>
      </c>
      <c r="G71" s="29">
        <v>18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73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74</v>
      </c>
      <c r="E72" s="27" t="s">
        <v>70</v>
      </c>
    </row>
    <row r="73">
      <c r="A73" s="1" t="s">
        <v>76</v>
      </c>
    </row>
    <row r="74" ht="102">
      <c r="A74" s="1" t="s">
        <v>78</v>
      </c>
      <c r="E74" s="27" t="s">
        <v>873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44</v>
      </c>
      <c r="B3" s="17" t="s">
        <v>45</v>
      </c>
      <c r="C3" s="18" t="s">
        <v>1</v>
      </c>
      <c r="D3" s="1"/>
      <c r="E3" s="17" t="s">
        <v>2</v>
      </c>
      <c r="F3" s="1"/>
      <c r="G3" s="1"/>
      <c r="H3" s="1"/>
      <c r="L3" s="19" t="s">
        <v>39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46</v>
      </c>
      <c r="B4" s="17" t="s">
        <v>47</v>
      </c>
      <c r="C4" s="18" t="s">
        <v>39</v>
      </c>
      <c r="D4" s="1"/>
      <c r="E4" s="17" t="s">
        <v>40</v>
      </c>
      <c r="F4" s="1"/>
      <c r="G4" s="1"/>
      <c r="H4" s="1"/>
      <c r="O4">
        <v>0.12</v>
      </c>
      <c r="P4">
        <v>2</v>
      </c>
    </row>
    <row r="5">
      <c r="A5" s="9" t="s">
        <v>48</v>
      </c>
      <c r="B5" s="9" t="s">
        <v>49</v>
      </c>
      <c r="C5" s="9" t="s">
        <v>50</v>
      </c>
      <c r="D5" s="9" t="s">
        <v>51</v>
      </c>
      <c r="E5" s="9" t="s">
        <v>52</v>
      </c>
      <c r="F5" s="9" t="s">
        <v>53</v>
      </c>
      <c r="G5" s="9" t="s">
        <v>54</v>
      </c>
      <c r="H5" s="9" t="s">
        <v>55</v>
      </c>
      <c r="I5" s="9" t="s">
        <v>56</v>
      </c>
      <c r="J5" s="21"/>
      <c r="K5" s="21"/>
      <c r="L5" s="9" t="s">
        <v>57</v>
      </c>
      <c r="M5" s="21"/>
      <c r="N5" s="9" t="s">
        <v>58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60</v>
      </c>
      <c r="K7" s="9" t="s">
        <v>61</v>
      </c>
      <c r="L7" s="9" t="s">
        <v>60</v>
      </c>
      <c r="M7" s="9" t="s">
        <v>61</v>
      </c>
      <c r="N7" s="9"/>
      <c r="S7" s="1" t="s">
        <v>62</v>
      </c>
      <c r="T7">
        <f>COUNTIFS(L8:L35,"=0",A8:A35,"P")+COUNTIFS(L8:L35,"",A8:A35,"P")+SUM(Q8:Q35)</f>
        <v>0</v>
      </c>
    </row>
    <row r="8">
      <c r="A8" s="1" t="s">
        <v>63</v>
      </c>
      <c r="C8" s="22" t="s">
        <v>879</v>
      </c>
      <c r="E8" s="23" t="s">
        <v>42</v>
      </c>
      <c r="L8" s="24">
        <f>L9+L22</f>
        <v>0</v>
      </c>
      <c r="M8" s="24">
        <f>M9+M22</f>
        <v>0</v>
      </c>
      <c r="N8" s="25"/>
    </row>
    <row r="9">
      <c r="A9" s="1" t="s">
        <v>65</v>
      </c>
      <c r="C9" s="22" t="s">
        <v>100</v>
      </c>
      <c r="E9" s="23" t="s">
        <v>880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68</v>
      </c>
      <c r="B10" s="1">
        <v>1</v>
      </c>
      <c r="C10" s="26" t="s">
        <v>881</v>
      </c>
      <c r="D10" t="s">
        <v>70</v>
      </c>
      <c r="E10" s="27" t="s">
        <v>882</v>
      </c>
      <c r="F10" s="28" t="s">
        <v>274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84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74</v>
      </c>
      <c r="E11" s="27" t="s">
        <v>883</v>
      </c>
    </row>
    <row r="12" ht="25.5">
      <c r="A12" s="1" t="s">
        <v>76</v>
      </c>
      <c r="E12" s="32" t="s">
        <v>884</v>
      </c>
    </row>
    <row r="13" ht="140.25">
      <c r="A13" s="1" t="s">
        <v>78</v>
      </c>
      <c r="E13" s="27" t="s">
        <v>885</v>
      </c>
    </row>
    <row r="14">
      <c r="A14" s="1" t="s">
        <v>68</v>
      </c>
      <c r="B14" s="1">
        <v>2</v>
      </c>
      <c r="C14" s="26" t="s">
        <v>886</v>
      </c>
      <c r="D14" t="s">
        <v>70</v>
      </c>
      <c r="E14" s="27" t="s">
        <v>887</v>
      </c>
      <c r="F14" s="28" t="s">
        <v>274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84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74</v>
      </c>
      <c r="E15" s="27" t="s">
        <v>883</v>
      </c>
    </row>
    <row r="16" ht="25.5">
      <c r="A16" s="1" t="s">
        <v>76</v>
      </c>
      <c r="E16" s="32" t="s">
        <v>884</v>
      </c>
    </row>
    <row r="17" ht="89.25">
      <c r="A17" s="1" t="s">
        <v>78</v>
      </c>
      <c r="E17" s="27" t="s">
        <v>888</v>
      </c>
    </row>
    <row r="18">
      <c r="A18" s="1" t="s">
        <v>68</v>
      </c>
      <c r="B18" s="1">
        <v>3</v>
      </c>
      <c r="C18" s="26" t="s">
        <v>889</v>
      </c>
      <c r="D18" t="s">
        <v>70</v>
      </c>
      <c r="E18" s="27" t="s">
        <v>890</v>
      </c>
      <c r="F18" s="28" t="s">
        <v>274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84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74</v>
      </c>
      <c r="E19" s="27" t="s">
        <v>883</v>
      </c>
    </row>
    <row r="20" ht="25.5">
      <c r="A20" s="1" t="s">
        <v>76</v>
      </c>
      <c r="E20" s="32" t="s">
        <v>884</v>
      </c>
    </row>
    <row r="21" ht="89.25">
      <c r="A21" s="1" t="s">
        <v>78</v>
      </c>
      <c r="E21" s="27" t="s">
        <v>891</v>
      </c>
    </row>
    <row r="22">
      <c r="A22" s="1" t="s">
        <v>65</v>
      </c>
      <c r="C22" s="22" t="s">
        <v>342</v>
      </c>
      <c r="E22" s="23" t="s">
        <v>892</v>
      </c>
      <c r="L22" s="24">
        <f>SUMIFS(L23:L34,A23:A34,"P")</f>
        <v>0</v>
      </c>
      <c r="M22" s="24">
        <f>SUMIFS(M23:M34,A23:A34,"P")</f>
        <v>0</v>
      </c>
      <c r="N22" s="25"/>
    </row>
    <row r="23">
      <c r="A23" s="1" t="s">
        <v>68</v>
      </c>
      <c r="B23" s="1">
        <v>4</v>
      </c>
      <c r="C23" s="26" t="s">
        <v>893</v>
      </c>
      <c r="D23" t="s">
        <v>70</v>
      </c>
      <c r="E23" s="27" t="s">
        <v>894</v>
      </c>
      <c r="F23" s="28" t="s">
        <v>274</v>
      </c>
      <c r="G23" s="29">
        <v>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84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74</v>
      </c>
      <c r="E24" s="27" t="s">
        <v>895</v>
      </c>
    </row>
    <row r="25" ht="25.5">
      <c r="A25" s="1" t="s">
        <v>76</v>
      </c>
      <c r="E25" s="32" t="s">
        <v>884</v>
      </c>
    </row>
    <row r="26" ht="89.25">
      <c r="A26" s="1" t="s">
        <v>78</v>
      </c>
      <c r="E26" s="27" t="s">
        <v>896</v>
      </c>
    </row>
    <row r="27">
      <c r="A27" s="1" t="s">
        <v>68</v>
      </c>
      <c r="B27" s="1">
        <v>5</v>
      </c>
      <c r="C27" s="26" t="s">
        <v>897</v>
      </c>
      <c r="D27" t="s">
        <v>70</v>
      </c>
      <c r="E27" s="27" t="s">
        <v>898</v>
      </c>
      <c r="F27" s="28" t="s">
        <v>274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84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74</v>
      </c>
      <c r="E28" s="27" t="s">
        <v>899</v>
      </c>
    </row>
    <row r="29" ht="25.5">
      <c r="A29" s="1" t="s">
        <v>76</v>
      </c>
      <c r="E29" s="32" t="s">
        <v>884</v>
      </c>
    </row>
    <row r="30" ht="76.5">
      <c r="A30" s="1" t="s">
        <v>78</v>
      </c>
      <c r="E30" s="27" t="s">
        <v>900</v>
      </c>
    </row>
    <row r="31">
      <c r="A31" s="1" t="s">
        <v>68</v>
      </c>
      <c r="B31" s="1">
        <v>6</v>
      </c>
      <c r="C31" s="26" t="s">
        <v>901</v>
      </c>
      <c r="D31" t="s">
        <v>70</v>
      </c>
      <c r="E31" s="27" t="s">
        <v>902</v>
      </c>
      <c r="F31" s="28" t="s">
        <v>274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84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74</v>
      </c>
      <c r="E32" s="27" t="s">
        <v>70</v>
      </c>
    </row>
    <row r="33">
      <c r="A33" s="1" t="s">
        <v>76</v>
      </c>
    </row>
    <row r="34">
      <c r="A34" s="1" t="s">
        <v>78</v>
      </c>
      <c r="E34" s="27" t="s">
        <v>903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44</v>
      </c>
      <c r="B3" s="17" t="s">
        <v>45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46</v>
      </c>
      <c r="B4" s="17" t="s">
        <v>47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48</v>
      </c>
      <c r="B5" s="9" t="s">
        <v>49</v>
      </c>
      <c r="C5" s="9" t="s">
        <v>50</v>
      </c>
      <c r="D5" s="9" t="s">
        <v>51</v>
      </c>
      <c r="E5" s="9" t="s">
        <v>52</v>
      </c>
      <c r="F5" s="9" t="s">
        <v>53</v>
      </c>
      <c r="G5" s="9" t="s">
        <v>54</v>
      </c>
      <c r="H5" s="9" t="s">
        <v>55</v>
      </c>
      <c r="I5" s="9" t="s">
        <v>56</v>
      </c>
      <c r="J5" s="21"/>
      <c r="K5" s="21"/>
      <c r="L5" s="9" t="s">
        <v>57</v>
      </c>
      <c r="M5" s="21"/>
      <c r="N5" s="9" t="s">
        <v>58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60</v>
      </c>
      <c r="K7" s="9" t="s">
        <v>61</v>
      </c>
      <c r="L7" s="9" t="s">
        <v>60</v>
      </c>
      <c r="M7" s="9" t="s">
        <v>61</v>
      </c>
      <c r="N7" s="9"/>
      <c r="S7" s="1" t="s">
        <v>62</v>
      </c>
      <c r="T7">
        <f>COUNTIFS(L8:L119,"=0",A8:A119,"P")+COUNTIFS(L8:L119,"",A8:A119,"P")+SUM(Q8:Q119)</f>
        <v>0</v>
      </c>
    </row>
    <row r="8">
      <c r="A8" s="1" t="s">
        <v>63</v>
      </c>
      <c r="C8" s="22" t="s">
        <v>64</v>
      </c>
      <c r="E8" s="23" t="s">
        <v>15</v>
      </c>
      <c r="L8" s="24">
        <f>L9+L30+L63+L72+L85+L98</f>
        <v>0</v>
      </c>
      <c r="M8" s="24">
        <f>M9+M30+M63+M72+M85+M98</f>
        <v>0</v>
      </c>
      <c r="N8" s="25"/>
    </row>
    <row r="9">
      <c r="A9" s="1" t="s">
        <v>65</v>
      </c>
      <c r="C9" s="22" t="s">
        <v>66</v>
      </c>
      <c r="E9" s="23" t="s">
        <v>67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68</v>
      </c>
      <c r="B10" s="1">
        <v>1</v>
      </c>
      <c r="C10" s="26" t="s">
        <v>69</v>
      </c>
      <c r="D10" t="s">
        <v>70</v>
      </c>
      <c r="E10" s="27" t="s">
        <v>71</v>
      </c>
      <c r="F10" s="28" t="s">
        <v>72</v>
      </c>
      <c r="G10" s="29">
        <v>2.8500000000000001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73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74</v>
      </c>
      <c r="E11" s="27" t="s">
        <v>75</v>
      </c>
    </row>
    <row r="12" ht="25.5">
      <c r="A12" s="1" t="s">
        <v>76</v>
      </c>
      <c r="E12" s="32" t="s">
        <v>77</v>
      </c>
    </row>
    <row r="13" ht="25.5">
      <c r="A13" s="1" t="s">
        <v>78</v>
      </c>
      <c r="E13" s="27" t="s">
        <v>79</v>
      </c>
    </row>
    <row r="14" ht="25.5">
      <c r="A14" s="1" t="s">
        <v>68</v>
      </c>
      <c r="B14" s="1">
        <v>2</v>
      </c>
      <c r="C14" s="26" t="s">
        <v>80</v>
      </c>
      <c r="D14" t="s">
        <v>81</v>
      </c>
      <c r="E14" s="27" t="s">
        <v>82</v>
      </c>
      <c r="F14" s="28" t="s">
        <v>83</v>
      </c>
      <c r="G14" s="29">
        <v>41.039999999999999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84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74</v>
      </c>
      <c r="E15" s="27" t="s">
        <v>85</v>
      </c>
    </row>
    <row r="16" ht="25.5">
      <c r="A16" s="1" t="s">
        <v>76</v>
      </c>
      <c r="E16" s="32" t="s">
        <v>86</v>
      </c>
    </row>
    <row r="17" ht="127.5">
      <c r="A17" s="1" t="s">
        <v>78</v>
      </c>
      <c r="E17" s="27" t="s">
        <v>87</v>
      </c>
    </row>
    <row r="18" ht="25.5">
      <c r="A18" s="1" t="s">
        <v>68</v>
      </c>
      <c r="B18" s="1">
        <v>3</v>
      </c>
      <c r="C18" s="26" t="s">
        <v>88</v>
      </c>
      <c r="D18" t="s">
        <v>70</v>
      </c>
      <c r="E18" s="27" t="s">
        <v>89</v>
      </c>
      <c r="F18" s="28" t="s">
        <v>83</v>
      </c>
      <c r="G18" s="29">
        <v>29.408999999999999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73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74</v>
      </c>
      <c r="E19" s="27" t="s">
        <v>90</v>
      </c>
    </row>
    <row r="20" ht="76.5">
      <c r="A20" s="1" t="s">
        <v>76</v>
      </c>
      <c r="E20" s="32" t="s">
        <v>91</v>
      </c>
    </row>
    <row r="21" ht="127.5">
      <c r="A21" s="1" t="s">
        <v>78</v>
      </c>
      <c r="E21" s="27" t="s">
        <v>87</v>
      </c>
    </row>
    <row r="22" ht="25.5">
      <c r="A22" s="1" t="s">
        <v>68</v>
      </c>
      <c r="B22" s="1">
        <v>4</v>
      </c>
      <c r="C22" s="26" t="s">
        <v>92</v>
      </c>
      <c r="D22" t="s">
        <v>81</v>
      </c>
      <c r="E22" s="27" t="s">
        <v>93</v>
      </c>
      <c r="F22" s="28" t="s">
        <v>83</v>
      </c>
      <c r="G22" s="29">
        <v>11.356999999999999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84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74</v>
      </c>
      <c r="E23" s="27" t="s">
        <v>94</v>
      </c>
    </row>
    <row r="24" ht="25.5">
      <c r="A24" s="1" t="s">
        <v>76</v>
      </c>
      <c r="E24" s="32" t="s">
        <v>95</v>
      </c>
    </row>
    <row r="25" ht="127.5">
      <c r="A25" s="1" t="s">
        <v>78</v>
      </c>
      <c r="E25" s="27" t="s">
        <v>87</v>
      </c>
    </row>
    <row r="26" ht="25.5">
      <c r="A26" s="1" t="s">
        <v>68</v>
      </c>
      <c r="B26" s="1">
        <v>5</v>
      </c>
      <c r="C26" s="26" t="s">
        <v>96</v>
      </c>
      <c r="D26" t="s">
        <v>70</v>
      </c>
      <c r="E26" s="27" t="s">
        <v>97</v>
      </c>
      <c r="F26" s="28" t="s">
        <v>83</v>
      </c>
      <c r="G26" s="29">
        <v>0.152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73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74</v>
      </c>
      <c r="E27" s="27" t="s">
        <v>98</v>
      </c>
    </row>
    <row r="28" ht="51">
      <c r="A28" s="1" t="s">
        <v>76</v>
      </c>
      <c r="E28" s="32" t="s">
        <v>99</v>
      </c>
    </row>
    <row r="29" ht="127.5">
      <c r="A29" s="1" t="s">
        <v>78</v>
      </c>
      <c r="E29" s="27" t="s">
        <v>87</v>
      </c>
    </row>
    <row r="30">
      <c r="A30" s="1" t="s">
        <v>65</v>
      </c>
      <c r="C30" s="22" t="s">
        <v>100</v>
      </c>
      <c r="E30" s="23" t="s">
        <v>101</v>
      </c>
      <c r="L30" s="24">
        <f>SUMIFS(L31:L62,A31:A62,"P")</f>
        <v>0</v>
      </c>
      <c r="M30" s="24">
        <f>SUMIFS(M31:M62,A31:A62,"P")</f>
        <v>0</v>
      </c>
      <c r="N30" s="25"/>
    </row>
    <row r="31">
      <c r="A31" s="1" t="s">
        <v>68</v>
      </c>
      <c r="B31" s="1">
        <v>6</v>
      </c>
      <c r="C31" s="26" t="s">
        <v>102</v>
      </c>
      <c r="D31" t="s">
        <v>70</v>
      </c>
      <c r="E31" s="27" t="s">
        <v>103</v>
      </c>
      <c r="F31" s="28" t="s">
        <v>104</v>
      </c>
      <c r="G31" s="29">
        <v>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73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74</v>
      </c>
      <c r="E32" s="27" t="s">
        <v>105</v>
      </c>
    </row>
    <row r="33">
      <c r="A33" s="1" t="s">
        <v>76</v>
      </c>
    </row>
    <row r="34" ht="38.25">
      <c r="A34" s="1" t="s">
        <v>78</v>
      </c>
      <c r="E34" s="27" t="s">
        <v>106</v>
      </c>
    </row>
    <row r="35">
      <c r="A35" s="1" t="s">
        <v>68</v>
      </c>
      <c r="B35" s="1">
        <v>7</v>
      </c>
      <c r="C35" s="26" t="s">
        <v>107</v>
      </c>
      <c r="D35" t="s">
        <v>70</v>
      </c>
      <c r="E35" s="27" t="s">
        <v>108</v>
      </c>
      <c r="F35" s="28" t="s">
        <v>72</v>
      </c>
      <c r="G35" s="29">
        <v>2.8500000000000001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73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74</v>
      </c>
      <c r="E36" s="27" t="s">
        <v>109</v>
      </c>
    </row>
    <row r="37" ht="25.5">
      <c r="A37" s="1" t="s">
        <v>76</v>
      </c>
      <c r="E37" s="32" t="s">
        <v>110</v>
      </c>
    </row>
    <row r="38" ht="306">
      <c r="A38" s="1" t="s">
        <v>78</v>
      </c>
      <c r="E38" s="27" t="s">
        <v>111</v>
      </c>
    </row>
    <row r="39">
      <c r="A39" s="1" t="s">
        <v>68</v>
      </c>
      <c r="B39" s="1">
        <v>8</v>
      </c>
      <c r="C39" s="26" t="s">
        <v>112</v>
      </c>
      <c r="D39" t="s">
        <v>70</v>
      </c>
      <c r="E39" s="27" t="s">
        <v>113</v>
      </c>
      <c r="F39" s="28" t="s">
        <v>72</v>
      </c>
      <c r="G39" s="29">
        <v>22.800000000000001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73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74</v>
      </c>
      <c r="E40" s="27" t="s">
        <v>114</v>
      </c>
    </row>
    <row r="41" ht="25.5">
      <c r="A41" s="1" t="s">
        <v>76</v>
      </c>
      <c r="E41" s="32" t="s">
        <v>115</v>
      </c>
    </row>
    <row r="42" ht="318.75">
      <c r="A42" s="1" t="s">
        <v>78</v>
      </c>
      <c r="E42" s="27" t="s">
        <v>116</v>
      </c>
    </row>
    <row r="43">
      <c r="A43" s="1" t="s">
        <v>68</v>
      </c>
      <c r="B43" s="1">
        <v>9</v>
      </c>
      <c r="C43" s="26" t="s">
        <v>117</v>
      </c>
      <c r="D43" t="s">
        <v>70</v>
      </c>
      <c r="E43" s="27" t="s">
        <v>118</v>
      </c>
      <c r="F43" s="28" t="s">
        <v>72</v>
      </c>
      <c r="G43" s="29">
        <v>22.800000000000001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73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74</v>
      </c>
      <c r="E44" s="27" t="s">
        <v>119</v>
      </c>
    </row>
    <row r="45" ht="25.5">
      <c r="A45" s="1" t="s">
        <v>76</v>
      </c>
      <c r="E45" s="32" t="s">
        <v>120</v>
      </c>
    </row>
    <row r="46" ht="191.25">
      <c r="A46" s="1" t="s">
        <v>78</v>
      </c>
      <c r="E46" s="27" t="s">
        <v>121</v>
      </c>
    </row>
    <row r="47">
      <c r="A47" s="1" t="s">
        <v>68</v>
      </c>
      <c r="B47" s="1">
        <v>10</v>
      </c>
      <c r="C47" s="26" t="s">
        <v>122</v>
      </c>
      <c r="D47" t="s">
        <v>70</v>
      </c>
      <c r="E47" s="27" t="s">
        <v>123</v>
      </c>
      <c r="F47" s="28" t="s">
        <v>72</v>
      </c>
      <c r="G47" s="29">
        <v>9.5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73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74</v>
      </c>
      <c r="E48" s="27" t="s">
        <v>124</v>
      </c>
    </row>
    <row r="49" ht="25.5">
      <c r="A49" s="1" t="s">
        <v>76</v>
      </c>
      <c r="E49" s="32" t="s">
        <v>125</v>
      </c>
    </row>
    <row r="50" ht="229.5">
      <c r="A50" s="1" t="s">
        <v>78</v>
      </c>
      <c r="E50" s="27" t="s">
        <v>126</v>
      </c>
    </row>
    <row r="51">
      <c r="A51" s="1" t="s">
        <v>68</v>
      </c>
      <c r="B51" s="1">
        <v>11</v>
      </c>
      <c r="C51" s="26" t="s">
        <v>127</v>
      </c>
      <c r="D51" t="s">
        <v>70</v>
      </c>
      <c r="E51" s="27" t="s">
        <v>128</v>
      </c>
      <c r="F51" s="28" t="s">
        <v>72</v>
      </c>
      <c r="G51" s="29">
        <v>7.6180000000000003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73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74</v>
      </c>
      <c r="E52" s="27" t="s">
        <v>129</v>
      </c>
    </row>
    <row r="53" ht="25.5">
      <c r="A53" s="1" t="s">
        <v>76</v>
      </c>
      <c r="E53" s="32" t="s">
        <v>130</v>
      </c>
    </row>
    <row r="54" ht="293.25">
      <c r="A54" s="1" t="s">
        <v>78</v>
      </c>
      <c r="E54" s="27" t="s">
        <v>131</v>
      </c>
    </row>
    <row r="55">
      <c r="A55" s="1" t="s">
        <v>68</v>
      </c>
      <c r="B55" s="1">
        <v>12</v>
      </c>
      <c r="C55" s="26" t="s">
        <v>132</v>
      </c>
      <c r="D55" t="s">
        <v>70</v>
      </c>
      <c r="E55" s="27" t="s">
        <v>133</v>
      </c>
      <c r="F55" s="28" t="s">
        <v>134</v>
      </c>
      <c r="G55" s="29">
        <v>19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73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74</v>
      </c>
      <c r="E56" s="27" t="s">
        <v>135</v>
      </c>
    </row>
    <row r="57" ht="25.5">
      <c r="A57" s="1" t="s">
        <v>76</v>
      </c>
      <c r="E57" s="32" t="s">
        <v>136</v>
      </c>
    </row>
    <row r="58" ht="38.25">
      <c r="A58" s="1" t="s">
        <v>78</v>
      </c>
      <c r="E58" s="27" t="s">
        <v>137</v>
      </c>
    </row>
    <row r="59">
      <c r="A59" s="1" t="s">
        <v>68</v>
      </c>
      <c r="B59" s="1">
        <v>13</v>
      </c>
      <c r="C59" s="26" t="s">
        <v>138</v>
      </c>
      <c r="D59" t="s">
        <v>70</v>
      </c>
      <c r="E59" s="27" t="s">
        <v>139</v>
      </c>
      <c r="F59" s="28" t="s">
        <v>134</v>
      </c>
      <c r="G59" s="29">
        <v>19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73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74</v>
      </c>
      <c r="E60" s="27" t="s">
        <v>140</v>
      </c>
    </row>
    <row r="61">
      <c r="A61" s="1" t="s">
        <v>76</v>
      </c>
    </row>
    <row r="62" ht="25.5">
      <c r="A62" s="1" t="s">
        <v>78</v>
      </c>
      <c r="E62" s="27" t="s">
        <v>141</v>
      </c>
    </row>
    <row r="63">
      <c r="A63" s="1" t="s">
        <v>65</v>
      </c>
      <c r="C63" s="22" t="s">
        <v>142</v>
      </c>
      <c r="E63" s="23" t="s">
        <v>143</v>
      </c>
      <c r="L63" s="24">
        <f>SUMIFS(L64:L71,A64:A71,"P")</f>
        <v>0</v>
      </c>
      <c r="M63" s="24">
        <f>SUMIFS(M64:M71,A64:A71,"P")</f>
        <v>0</v>
      </c>
      <c r="N63" s="25"/>
    </row>
    <row r="64">
      <c r="A64" s="1" t="s">
        <v>68</v>
      </c>
      <c r="B64" s="1">
        <v>14</v>
      </c>
      <c r="C64" s="26" t="s">
        <v>144</v>
      </c>
      <c r="D64" t="s">
        <v>70</v>
      </c>
      <c r="E64" s="27" t="s">
        <v>145</v>
      </c>
      <c r="F64" s="28" t="s">
        <v>72</v>
      </c>
      <c r="G64" s="29">
        <v>4.125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73</v>
      </c>
      <c r="O64" s="31">
        <f>M64*AA64</f>
        <v>0</v>
      </c>
      <c r="P64" s="1">
        <v>3</v>
      </c>
      <c r="AA64" s="1">
        <f>IF(P64=1,$O$3,IF(P64=2,$O$4,$O$5))</f>
        <v>0</v>
      </c>
    </row>
    <row r="65" ht="38.25">
      <c r="A65" s="1" t="s">
        <v>74</v>
      </c>
      <c r="E65" s="27" t="s">
        <v>146</v>
      </c>
    </row>
    <row r="66" ht="38.25">
      <c r="A66" s="1" t="s">
        <v>76</v>
      </c>
      <c r="E66" s="32" t="s">
        <v>147</v>
      </c>
    </row>
    <row r="67" ht="357">
      <c r="A67" s="1" t="s">
        <v>78</v>
      </c>
      <c r="E67" s="27" t="s">
        <v>148</v>
      </c>
    </row>
    <row r="68">
      <c r="A68" s="1" t="s">
        <v>68</v>
      </c>
      <c r="B68" s="1">
        <v>15</v>
      </c>
      <c r="C68" s="26" t="s">
        <v>149</v>
      </c>
      <c r="D68" t="s">
        <v>70</v>
      </c>
      <c r="E68" s="27" t="s">
        <v>150</v>
      </c>
      <c r="F68" s="28" t="s">
        <v>83</v>
      </c>
      <c r="G68" s="29">
        <v>0.66100000000000003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73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74</v>
      </c>
      <c r="E69" s="27" t="s">
        <v>151</v>
      </c>
    </row>
    <row r="70" ht="38.25">
      <c r="A70" s="1" t="s">
        <v>76</v>
      </c>
      <c r="E70" s="32" t="s">
        <v>152</v>
      </c>
    </row>
    <row r="71" ht="267.75">
      <c r="A71" s="1" t="s">
        <v>78</v>
      </c>
      <c r="E71" s="27" t="s">
        <v>153</v>
      </c>
    </row>
    <row r="72">
      <c r="A72" s="1" t="s">
        <v>65</v>
      </c>
      <c r="C72" s="22" t="s">
        <v>154</v>
      </c>
      <c r="E72" s="23" t="s">
        <v>155</v>
      </c>
      <c r="L72" s="24">
        <f>SUMIFS(L73:L84,A73:A84,"P")</f>
        <v>0</v>
      </c>
      <c r="M72" s="24">
        <f>SUMIFS(M73:M84,A73:A84,"P")</f>
        <v>0</v>
      </c>
      <c r="N72" s="25"/>
    </row>
    <row r="73">
      <c r="A73" s="1" t="s">
        <v>68</v>
      </c>
      <c r="B73" s="1">
        <v>16</v>
      </c>
      <c r="C73" s="26" t="s">
        <v>156</v>
      </c>
      <c r="D73" t="s">
        <v>70</v>
      </c>
      <c r="E73" s="27" t="s">
        <v>157</v>
      </c>
      <c r="F73" s="28" t="s">
        <v>72</v>
      </c>
      <c r="G73" s="29">
        <v>0.20300000000000001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73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74</v>
      </c>
      <c r="E74" s="27" t="s">
        <v>158</v>
      </c>
    </row>
    <row r="75" ht="25.5">
      <c r="A75" s="1" t="s">
        <v>76</v>
      </c>
      <c r="E75" s="32" t="s">
        <v>159</v>
      </c>
    </row>
    <row r="76" ht="229.5">
      <c r="A76" s="1" t="s">
        <v>78</v>
      </c>
      <c r="E76" s="27" t="s">
        <v>160</v>
      </c>
    </row>
    <row r="77">
      <c r="A77" s="1" t="s">
        <v>68</v>
      </c>
      <c r="B77" s="1">
        <v>17</v>
      </c>
      <c r="C77" s="26" t="s">
        <v>161</v>
      </c>
      <c r="D77" t="s">
        <v>70</v>
      </c>
      <c r="E77" s="27" t="s">
        <v>162</v>
      </c>
      <c r="F77" s="28" t="s">
        <v>72</v>
      </c>
      <c r="G77" s="29">
        <v>0.28899999999999998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73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74</v>
      </c>
      <c r="E78" s="27" t="s">
        <v>163</v>
      </c>
    </row>
    <row r="79" ht="25.5">
      <c r="A79" s="1" t="s">
        <v>76</v>
      </c>
      <c r="E79" s="32" t="s">
        <v>164</v>
      </c>
    </row>
    <row r="80" ht="357">
      <c r="A80" s="1" t="s">
        <v>78</v>
      </c>
      <c r="E80" s="27" t="s">
        <v>148</v>
      </c>
    </row>
    <row r="81">
      <c r="A81" s="1" t="s">
        <v>68</v>
      </c>
      <c r="B81" s="1">
        <v>18</v>
      </c>
      <c r="C81" s="26" t="s">
        <v>165</v>
      </c>
      <c r="D81" t="s">
        <v>70</v>
      </c>
      <c r="E81" s="27" t="s">
        <v>166</v>
      </c>
      <c r="F81" s="28" t="s">
        <v>72</v>
      </c>
      <c r="G81" s="29">
        <v>1.8999999999999999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73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74</v>
      </c>
      <c r="E82" s="27" t="s">
        <v>167</v>
      </c>
    </row>
    <row r="83" ht="25.5">
      <c r="A83" s="1" t="s">
        <v>76</v>
      </c>
      <c r="E83" s="32" t="s">
        <v>168</v>
      </c>
    </row>
    <row r="84" ht="38.25">
      <c r="A84" s="1" t="s">
        <v>78</v>
      </c>
      <c r="E84" s="27" t="s">
        <v>169</v>
      </c>
    </row>
    <row r="85">
      <c r="A85" s="1" t="s">
        <v>65</v>
      </c>
      <c r="C85" s="22" t="s">
        <v>170</v>
      </c>
      <c r="E85" s="23" t="s">
        <v>171</v>
      </c>
      <c r="L85" s="24">
        <f>SUMIFS(L86:L97,A86:A97,"P")</f>
        <v>0</v>
      </c>
      <c r="M85" s="24">
        <f>SUMIFS(M86:M97,A86:A97,"P")</f>
        <v>0</v>
      </c>
      <c r="N85" s="25"/>
    </row>
    <row r="86">
      <c r="A86" s="1" t="s">
        <v>68</v>
      </c>
      <c r="B86" s="1">
        <v>19</v>
      </c>
      <c r="C86" s="26" t="s">
        <v>172</v>
      </c>
      <c r="D86" t="s">
        <v>70</v>
      </c>
      <c r="E86" s="27" t="s">
        <v>173</v>
      </c>
      <c r="F86" s="28" t="s">
        <v>174</v>
      </c>
      <c r="G86" s="29">
        <v>19.350000000000001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73</v>
      </c>
      <c r="O86" s="31">
        <f>M86*AA86</f>
        <v>0</v>
      </c>
      <c r="P86" s="1">
        <v>3</v>
      </c>
      <c r="AA86" s="1">
        <f>IF(P86=1,$O$3,IF(P86=2,$O$4,$O$5))</f>
        <v>0</v>
      </c>
    </row>
    <row r="87" ht="25.5">
      <c r="A87" s="1" t="s">
        <v>74</v>
      </c>
      <c r="E87" s="27" t="s">
        <v>175</v>
      </c>
    </row>
    <row r="88" ht="25.5">
      <c r="A88" s="1" t="s">
        <v>76</v>
      </c>
      <c r="E88" s="32" t="s">
        <v>176</v>
      </c>
    </row>
    <row r="89" ht="255">
      <c r="A89" s="1" t="s">
        <v>78</v>
      </c>
      <c r="E89" s="27" t="s">
        <v>177</v>
      </c>
    </row>
    <row r="90">
      <c r="A90" s="1" t="s">
        <v>68</v>
      </c>
      <c r="B90" s="1">
        <v>20</v>
      </c>
      <c r="C90" s="26" t="s">
        <v>178</v>
      </c>
      <c r="D90" t="s">
        <v>70</v>
      </c>
      <c r="E90" s="27" t="s">
        <v>179</v>
      </c>
      <c r="F90" s="28" t="s">
        <v>180</v>
      </c>
      <c r="G90" s="29">
        <v>1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73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74</v>
      </c>
      <c r="E91" s="27" t="s">
        <v>181</v>
      </c>
    </row>
    <row r="92">
      <c r="A92" s="1" t="s">
        <v>76</v>
      </c>
    </row>
    <row r="93" ht="89.25">
      <c r="A93" s="1" t="s">
        <v>78</v>
      </c>
      <c r="E93" s="27" t="s">
        <v>182</v>
      </c>
    </row>
    <row r="94">
      <c r="A94" s="1" t="s">
        <v>68</v>
      </c>
      <c r="B94" s="1">
        <v>21</v>
      </c>
      <c r="C94" s="26" t="s">
        <v>183</v>
      </c>
      <c r="D94" t="s">
        <v>70</v>
      </c>
      <c r="E94" s="27" t="s">
        <v>184</v>
      </c>
      <c r="F94" s="28" t="s">
        <v>180</v>
      </c>
      <c r="G94" s="29">
        <v>10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73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74</v>
      </c>
      <c r="E95" s="27" t="s">
        <v>185</v>
      </c>
    </row>
    <row r="96">
      <c r="A96" s="1" t="s">
        <v>76</v>
      </c>
    </row>
    <row r="97" ht="38.25">
      <c r="A97" s="1" t="s">
        <v>78</v>
      </c>
      <c r="E97" s="27" t="s">
        <v>186</v>
      </c>
    </row>
    <row r="98">
      <c r="A98" s="1" t="s">
        <v>65</v>
      </c>
      <c r="C98" s="22" t="s">
        <v>187</v>
      </c>
      <c r="E98" s="23" t="s">
        <v>188</v>
      </c>
      <c r="L98" s="24">
        <f>SUMIFS(L99:L118,A99:A118,"P")</f>
        <v>0</v>
      </c>
      <c r="M98" s="24">
        <f>SUMIFS(M99:M118,A99:A118,"P")</f>
        <v>0</v>
      </c>
      <c r="N98" s="25"/>
    </row>
    <row r="99">
      <c r="A99" s="1" t="s">
        <v>68</v>
      </c>
      <c r="B99" s="1">
        <v>22</v>
      </c>
      <c r="C99" s="26" t="s">
        <v>189</v>
      </c>
      <c r="D99" t="s">
        <v>70</v>
      </c>
      <c r="E99" s="27" t="s">
        <v>190</v>
      </c>
      <c r="F99" s="28" t="s">
        <v>72</v>
      </c>
      <c r="G99" s="29">
        <v>2.4849999999999999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73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74</v>
      </c>
      <c r="E100" s="27" t="s">
        <v>191</v>
      </c>
    </row>
    <row r="101" ht="76.5">
      <c r="A101" s="1" t="s">
        <v>76</v>
      </c>
      <c r="E101" s="32" t="s">
        <v>192</v>
      </c>
    </row>
    <row r="102" ht="102">
      <c r="A102" s="1" t="s">
        <v>78</v>
      </c>
      <c r="E102" s="27" t="s">
        <v>193</v>
      </c>
    </row>
    <row r="103">
      <c r="A103" s="1" t="s">
        <v>68</v>
      </c>
      <c r="B103" s="1">
        <v>23</v>
      </c>
      <c r="C103" s="26" t="s">
        <v>194</v>
      </c>
      <c r="D103" t="s">
        <v>70</v>
      </c>
      <c r="E103" s="27" t="s">
        <v>195</v>
      </c>
      <c r="F103" s="28" t="s">
        <v>72</v>
      </c>
      <c r="G103" s="29">
        <v>4.3680000000000003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73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74</v>
      </c>
      <c r="E104" s="27" t="s">
        <v>196</v>
      </c>
    </row>
    <row r="105" ht="51">
      <c r="A105" s="1" t="s">
        <v>76</v>
      </c>
      <c r="E105" s="32" t="s">
        <v>197</v>
      </c>
    </row>
    <row r="106" ht="102">
      <c r="A106" s="1" t="s">
        <v>78</v>
      </c>
      <c r="E106" s="27" t="s">
        <v>193</v>
      </c>
    </row>
    <row r="107">
      <c r="A107" s="1" t="s">
        <v>68</v>
      </c>
      <c r="B107" s="1">
        <v>24</v>
      </c>
      <c r="C107" s="26" t="s">
        <v>198</v>
      </c>
      <c r="D107" t="s">
        <v>70</v>
      </c>
      <c r="E107" s="27" t="s">
        <v>199</v>
      </c>
      <c r="F107" s="28" t="s">
        <v>72</v>
      </c>
      <c r="G107" s="29">
        <v>9.8699999999999992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73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74</v>
      </c>
      <c r="E108" s="27" t="s">
        <v>200</v>
      </c>
    </row>
    <row r="109" ht="25.5">
      <c r="A109" s="1" t="s">
        <v>76</v>
      </c>
      <c r="E109" s="32" t="s">
        <v>201</v>
      </c>
    </row>
    <row r="110" ht="102">
      <c r="A110" s="1" t="s">
        <v>78</v>
      </c>
      <c r="E110" s="27" t="s">
        <v>193</v>
      </c>
    </row>
    <row r="111">
      <c r="A111" s="1" t="s">
        <v>68</v>
      </c>
      <c r="B111" s="1">
        <v>25</v>
      </c>
      <c r="C111" s="26" t="s">
        <v>202</v>
      </c>
      <c r="D111" t="s">
        <v>70</v>
      </c>
      <c r="E111" s="27" t="s">
        <v>203</v>
      </c>
      <c r="F111" s="28" t="s">
        <v>174</v>
      </c>
      <c r="G111" s="29">
        <v>4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73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74</v>
      </c>
      <c r="E112" s="27" t="s">
        <v>204</v>
      </c>
    </row>
    <row r="113">
      <c r="A113" s="1" t="s">
        <v>76</v>
      </c>
    </row>
    <row r="114" ht="114.75">
      <c r="A114" s="1" t="s">
        <v>78</v>
      </c>
      <c r="E114" s="27" t="s">
        <v>205</v>
      </c>
    </row>
    <row r="115">
      <c r="A115" s="1" t="s">
        <v>68</v>
      </c>
      <c r="B115" s="1">
        <v>26</v>
      </c>
      <c r="C115" s="26" t="s">
        <v>206</v>
      </c>
      <c r="D115" t="s">
        <v>70</v>
      </c>
      <c r="E115" s="27" t="s">
        <v>207</v>
      </c>
      <c r="F115" s="28" t="s">
        <v>174</v>
      </c>
      <c r="G115" s="29">
        <v>19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73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74</v>
      </c>
      <c r="E116" s="27" t="s">
        <v>208</v>
      </c>
    </row>
    <row r="117">
      <c r="A117" s="1" t="s">
        <v>76</v>
      </c>
    </row>
    <row r="118" ht="76.5">
      <c r="A118" s="1" t="s">
        <v>78</v>
      </c>
      <c r="E118" s="27" t="s">
        <v>209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44</v>
      </c>
      <c r="B3" s="17" t="s">
        <v>45</v>
      </c>
      <c r="C3" s="18" t="s">
        <v>1</v>
      </c>
      <c r="D3" s="1"/>
      <c r="E3" s="17" t="s">
        <v>2</v>
      </c>
      <c r="F3" s="1"/>
      <c r="G3" s="1"/>
      <c r="H3" s="1"/>
      <c r="L3" s="19" t="s">
        <v>16</v>
      </c>
      <c r="M3" s="20">
        <f>Rekapitulace!C12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46</v>
      </c>
      <c r="B4" s="17" t="s">
        <v>47</v>
      </c>
      <c r="C4" s="18" t="s">
        <v>16</v>
      </c>
      <c r="D4" s="1"/>
      <c r="E4" s="17" t="s">
        <v>17</v>
      </c>
      <c r="F4" s="1"/>
      <c r="G4" s="1"/>
      <c r="H4" s="1"/>
      <c r="O4">
        <v>0.12</v>
      </c>
      <c r="P4">
        <v>2</v>
      </c>
    </row>
    <row r="5">
      <c r="A5" s="9" t="s">
        <v>48</v>
      </c>
      <c r="B5" s="9" t="s">
        <v>49</v>
      </c>
      <c r="C5" s="9" t="s">
        <v>50</v>
      </c>
      <c r="D5" s="9" t="s">
        <v>51</v>
      </c>
      <c r="E5" s="9" t="s">
        <v>52</v>
      </c>
      <c r="F5" s="9" t="s">
        <v>53</v>
      </c>
      <c r="G5" s="9" t="s">
        <v>54</v>
      </c>
      <c r="H5" s="9" t="s">
        <v>55</v>
      </c>
      <c r="I5" s="9" t="s">
        <v>56</v>
      </c>
      <c r="J5" s="21"/>
      <c r="K5" s="21"/>
      <c r="L5" s="9" t="s">
        <v>57</v>
      </c>
      <c r="M5" s="21"/>
      <c r="N5" s="9" t="s">
        <v>58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60</v>
      </c>
      <c r="K7" s="9" t="s">
        <v>61</v>
      </c>
      <c r="L7" s="9" t="s">
        <v>60</v>
      </c>
      <c r="M7" s="9" t="s">
        <v>61</v>
      </c>
      <c r="N7" s="9"/>
      <c r="S7" s="1" t="s">
        <v>62</v>
      </c>
      <c r="T7">
        <f>COUNTIFS(L8:L134,"=0",A8:A134,"P")+COUNTIFS(L8:L134,"",A8:A134,"P")+SUM(Q8:Q134)</f>
        <v>0</v>
      </c>
    </row>
    <row r="8">
      <c r="A8" s="1" t="s">
        <v>63</v>
      </c>
      <c r="C8" s="22" t="s">
        <v>210</v>
      </c>
      <c r="E8" s="23" t="s">
        <v>19</v>
      </c>
      <c r="L8" s="24">
        <f>L9+L22+L59+L68+L109</f>
        <v>0</v>
      </c>
      <c r="M8" s="24">
        <f>M9+M22+M59+M68+M109</f>
        <v>0</v>
      </c>
      <c r="N8" s="25"/>
    </row>
    <row r="9">
      <c r="A9" s="1" t="s">
        <v>65</v>
      </c>
      <c r="C9" s="22" t="s">
        <v>66</v>
      </c>
      <c r="E9" s="23" t="s">
        <v>67</v>
      </c>
      <c r="L9" s="24">
        <f>SUMIFS(L10:L21,A10:A21,"P")</f>
        <v>0</v>
      </c>
      <c r="M9" s="24">
        <f>SUMIFS(M10:M21,A10:A21,"P")</f>
        <v>0</v>
      </c>
      <c r="N9" s="25"/>
    </row>
    <row r="10" ht="25.5">
      <c r="A10" s="1" t="s">
        <v>68</v>
      </c>
      <c r="B10" s="1">
        <v>1</v>
      </c>
      <c r="C10" s="26" t="s">
        <v>211</v>
      </c>
      <c r="D10" t="s">
        <v>70</v>
      </c>
      <c r="E10" s="27" t="s">
        <v>82</v>
      </c>
      <c r="F10" s="28" t="s">
        <v>83</v>
      </c>
      <c r="G10" s="29">
        <v>121.572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84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74</v>
      </c>
      <c r="E11" s="27" t="s">
        <v>212</v>
      </c>
    </row>
    <row r="12" ht="25.5">
      <c r="A12" s="1" t="s">
        <v>76</v>
      </c>
      <c r="E12" s="32" t="s">
        <v>213</v>
      </c>
    </row>
    <row r="13" ht="127.5">
      <c r="A13" s="1" t="s">
        <v>78</v>
      </c>
      <c r="E13" s="27" t="s">
        <v>87</v>
      </c>
    </row>
    <row r="14" ht="25.5">
      <c r="A14" s="1" t="s">
        <v>68</v>
      </c>
      <c r="B14" s="1">
        <v>2</v>
      </c>
      <c r="C14" s="26" t="s">
        <v>88</v>
      </c>
      <c r="D14" t="s">
        <v>70</v>
      </c>
      <c r="E14" s="27" t="s">
        <v>89</v>
      </c>
      <c r="F14" s="28" t="s">
        <v>83</v>
      </c>
      <c r="G14" s="29">
        <v>2.2999999999999998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214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74</v>
      </c>
      <c r="E15" s="27" t="s">
        <v>90</v>
      </c>
    </row>
    <row r="16" ht="25.5">
      <c r="A16" s="1" t="s">
        <v>76</v>
      </c>
      <c r="E16" s="32" t="s">
        <v>215</v>
      </c>
    </row>
    <row r="17" ht="127.5">
      <c r="A17" s="1" t="s">
        <v>78</v>
      </c>
      <c r="E17" s="27" t="s">
        <v>87</v>
      </c>
    </row>
    <row r="18" ht="25.5">
      <c r="A18" s="1" t="s">
        <v>68</v>
      </c>
      <c r="B18" s="1">
        <v>3</v>
      </c>
      <c r="C18" s="26" t="s">
        <v>96</v>
      </c>
      <c r="D18" t="s">
        <v>70</v>
      </c>
      <c r="E18" s="27" t="s">
        <v>97</v>
      </c>
      <c r="F18" s="28" t="s">
        <v>83</v>
      </c>
      <c r="G18" s="29">
        <v>0.41999999999999998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214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74</v>
      </c>
      <c r="E19" s="27" t="s">
        <v>98</v>
      </c>
    </row>
    <row r="20" ht="51">
      <c r="A20" s="1" t="s">
        <v>76</v>
      </c>
      <c r="E20" s="32" t="s">
        <v>216</v>
      </c>
    </row>
    <row r="21" ht="127.5">
      <c r="A21" s="1" t="s">
        <v>78</v>
      </c>
      <c r="E21" s="27" t="s">
        <v>87</v>
      </c>
    </row>
    <row r="22">
      <c r="A22" s="1" t="s">
        <v>65</v>
      </c>
      <c r="C22" s="22" t="s">
        <v>100</v>
      </c>
      <c r="E22" s="23" t="s">
        <v>101</v>
      </c>
      <c r="L22" s="24">
        <f>SUMIFS(L23:L58,A23:A58,"P")</f>
        <v>0</v>
      </c>
      <c r="M22" s="24">
        <f>SUMIFS(M23:M58,A23:A58,"P")</f>
        <v>0</v>
      </c>
      <c r="N22" s="25"/>
    </row>
    <row r="23">
      <c r="A23" s="1" t="s">
        <v>68</v>
      </c>
      <c r="B23" s="1">
        <v>4</v>
      </c>
      <c r="C23" s="26" t="s">
        <v>102</v>
      </c>
      <c r="D23" t="s">
        <v>70</v>
      </c>
      <c r="E23" s="27" t="s">
        <v>103</v>
      </c>
      <c r="F23" s="28" t="s">
        <v>104</v>
      </c>
      <c r="G23" s="29">
        <v>336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214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74</v>
      </c>
      <c r="E24" s="27" t="s">
        <v>217</v>
      </c>
    </row>
    <row r="25" ht="25.5">
      <c r="A25" s="1" t="s">
        <v>76</v>
      </c>
      <c r="E25" s="32" t="s">
        <v>218</v>
      </c>
    </row>
    <row r="26" ht="38.25">
      <c r="A26" s="1" t="s">
        <v>78</v>
      </c>
      <c r="E26" s="27" t="s">
        <v>106</v>
      </c>
    </row>
    <row r="27">
      <c r="A27" s="1" t="s">
        <v>68</v>
      </c>
      <c r="B27" s="1">
        <v>5</v>
      </c>
      <c r="C27" s="26" t="s">
        <v>219</v>
      </c>
      <c r="D27" t="s">
        <v>70</v>
      </c>
      <c r="E27" s="27" t="s">
        <v>220</v>
      </c>
      <c r="F27" s="28" t="s">
        <v>180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214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74</v>
      </c>
      <c r="E28" s="27" t="s">
        <v>221</v>
      </c>
    </row>
    <row r="29">
      <c r="A29" s="1" t="s">
        <v>76</v>
      </c>
    </row>
    <row r="30" ht="63.75">
      <c r="A30" s="1" t="s">
        <v>78</v>
      </c>
      <c r="E30" s="27" t="s">
        <v>222</v>
      </c>
    </row>
    <row r="31">
      <c r="A31" s="1" t="s">
        <v>68</v>
      </c>
      <c r="B31" s="1">
        <v>6</v>
      </c>
      <c r="C31" s="26" t="s">
        <v>223</v>
      </c>
      <c r="D31" t="s">
        <v>70</v>
      </c>
      <c r="E31" s="27" t="s">
        <v>224</v>
      </c>
      <c r="F31" s="28" t="s">
        <v>174</v>
      </c>
      <c r="G31" s="29">
        <v>10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214</v>
      </c>
      <c r="O31" s="31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74</v>
      </c>
      <c r="E32" s="27" t="s">
        <v>225</v>
      </c>
    </row>
    <row r="33">
      <c r="A33" s="1" t="s">
        <v>76</v>
      </c>
    </row>
    <row r="34" ht="63.75">
      <c r="A34" s="1" t="s">
        <v>78</v>
      </c>
      <c r="E34" s="27" t="s">
        <v>222</v>
      </c>
    </row>
    <row r="35">
      <c r="A35" s="1" t="s">
        <v>68</v>
      </c>
      <c r="B35" s="1">
        <v>7</v>
      </c>
      <c r="C35" s="26" t="s">
        <v>112</v>
      </c>
      <c r="D35" t="s">
        <v>70</v>
      </c>
      <c r="E35" s="27" t="s">
        <v>113</v>
      </c>
      <c r="F35" s="28" t="s">
        <v>72</v>
      </c>
      <c r="G35" s="29">
        <v>67.540000000000006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214</v>
      </c>
      <c r="O35" s="31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74</v>
      </c>
      <c r="E36" s="27" t="s">
        <v>226</v>
      </c>
    </row>
    <row r="37" ht="89.25">
      <c r="A37" s="1" t="s">
        <v>76</v>
      </c>
      <c r="E37" s="32" t="s">
        <v>227</v>
      </c>
    </row>
    <row r="38" ht="318.75">
      <c r="A38" s="1" t="s">
        <v>78</v>
      </c>
      <c r="E38" s="27" t="s">
        <v>116</v>
      </c>
    </row>
    <row r="39">
      <c r="A39" s="1" t="s">
        <v>68</v>
      </c>
      <c r="B39" s="1">
        <v>8</v>
      </c>
      <c r="C39" s="26" t="s">
        <v>117</v>
      </c>
      <c r="D39" t="s">
        <v>70</v>
      </c>
      <c r="E39" s="27" t="s">
        <v>118</v>
      </c>
      <c r="F39" s="28" t="s">
        <v>72</v>
      </c>
      <c r="G39" s="29">
        <v>67.540000000000006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214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74</v>
      </c>
      <c r="E40" s="27" t="s">
        <v>70</v>
      </c>
    </row>
    <row r="41" ht="25.5">
      <c r="A41" s="1" t="s">
        <v>76</v>
      </c>
      <c r="E41" s="32" t="s">
        <v>228</v>
      </c>
    </row>
    <row r="42" ht="191.25">
      <c r="A42" s="1" t="s">
        <v>78</v>
      </c>
      <c r="E42" s="27" t="s">
        <v>121</v>
      </c>
    </row>
    <row r="43">
      <c r="A43" s="1" t="s">
        <v>68</v>
      </c>
      <c r="B43" s="1">
        <v>9</v>
      </c>
      <c r="C43" s="26" t="s">
        <v>122</v>
      </c>
      <c r="D43" t="s">
        <v>70</v>
      </c>
      <c r="E43" s="27" t="s">
        <v>123</v>
      </c>
      <c r="F43" s="28" t="s">
        <v>72</v>
      </c>
      <c r="G43" s="29">
        <v>26.465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214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74</v>
      </c>
      <c r="E44" s="27" t="s">
        <v>229</v>
      </c>
    </row>
    <row r="45" ht="38.25">
      <c r="A45" s="1" t="s">
        <v>76</v>
      </c>
      <c r="E45" s="32" t="s">
        <v>230</v>
      </c>
    </row>
    <row r="46" ht="229.5">
      <c r="A46" s="1" t="s">
        <v>78</v>
      </c>
      <c r="E46" s="27" t="s">
        <v>126</v>
      </c>
    </row>
    <row r="47">
      <c r="A47" s="1" t="s">
        <v>68</v>
      </c>
      <c r="B47" s="1">
        <v>10</v>
      </c>
      <c r="C47" s="26" t="s">
        <v>127</v>
      </c>
      <c r="D47" t="s">
        <v>70</v>
      </c>
      <c r="E47" s="27" t="s">
        <v>128</v>
      </c>
      <c r="F47" s="28" t="s">
        <v>72</v>
      </c>
      <c r="G47" s="29">
        <v>23.355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214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74</v>
      </c>
      <c r="E48" s="27" t="s">
        <v>231</v>
      </c>
    </row>
    <row r="49" ht="25.5">
      <c r="A49" s="1" t="s">
        <v>76</v>
      </c>
      <c r="E49" s="32" t="s">
        <v>232</v>
      </c>
    </row>
    <row r="50" ht="293.25">
      <c r="A50" s="1" t="s">
        <v>78</v>
      </c>
      <c r="E50" s="27" t="s">
        <v>131</v>
      </c>
    </row>
    <row r="51">
      <c r="A51" s="1" t="s">
        <v>68</v>
      </c>
      <c r="B51" s="1">
        <v>11</v>
      </c>
      <c r="C51" s="26" t="s">
        <v>233</v>
      </c>
      <c r="D51" t="s">
        <v>70</v>
      </c>
      <c r="E51" s="27" t="s">
        <v>234</v>
      </c>
      <c r="F51" s="28" t="s">
        <v>134</v>
      </c>
      <c r="G51" s="29">
        <v>35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214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74</v>
      </c>
      <c r="E52" s="27" t="s">
        <v>235</v>
      </c>
    </row>
    <row r="53">
      <c r="A53" s="1" t="s">
        <v>76</v>
      </c>
    </row>
    <row r="54">
      <c r="A54" s="1" t="s">
        <v>78</v>
      </c>
      <c r="E54" s="27" t="s">
        <v>236</v>
      </c>
    </row>
    <row r="55">
      <c r="A55" s="1" t="s">
        <v>68</v>
      </c>
      <c r="B55" s="1">
        <v>12</v>
      </c>
      <c r="C55" s="26" t="s">
        <v>237</v>
      </c>
      <c r="D55" t="s">
        <v>70</v>
      </c>
      <c r="E55" s="27" t="s">
        <v>238</v>
      </c>
      <c r="F55" s="28" t="s">
        <v>134</v>
      </c>
      <c r="G55" s="29">
        <v>30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214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74</v>
      </c>
      <c r="E56" s="27" t="s">
        <v>239</v>
      </c>
    </row>
    <row r="57">
      <c r="A57" s="1" t="s">
        <v>76</v>
      </c>
    </row>
    <row r="58" ht="38.25">
      <c r="A58" s="1" t="s">
        <v>78</v>
      </c>
      <c r="E58" s="27" t="s">
        <v>240</v>
      </c>
    </row>
    <row r="59">
      <c r="A59" s="1" t="s">
        <v>65</v>
      </c>
      <c r="C59" s="22" t="s">
        <v>154</v>
      </c>
      <c r="E59" s="23" t="s">
        <v>155</v>
      </c>
      <c r="L59" s="24">
        <f>SUMIFS(L60:L67,A60:A67,"P")</f>
        <v>0</v>
      </c>
      <c r="M59" s="24">
        <f>SUMIFS(M60:M67,A60:A67,"P")</f>
        <v>0</v>
      </c>
      <c r="N59" s="25"/>
    </row>
    <row r="60">
      <c r="A60" s="1" t="s">
        <v>68</v>
      </c>
      <c r="B60" s="1">
        <v>13</v>
      </c>
      <c r="C60" s="26" t="s">
        <v>241</v>
      </c>
      <c r="D60" t="s">
        <v>70</v>
      </c>
      <c r="E60" s="27" t="s">
        <v>242</v>
      </c>
      <c r="F60" s="28" t="s">
        <v>72</v>
      </c>
      <c r="G60" s="29">
        <v>5.1299999999999999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214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74</v>
      </c>
      <c r="E61" s="27" t="s">
        <v>243</v>
      </c>
    </row>
    <row r="62" ht="25.5">
      <c r="A62" s="1" t="s">
        <v>76</v>
      </c>
      <c r="E62" s="32" t="s">
        <v>244</v>
      </c>
    </row>
    <row r="63" ht="38.25">
      <c r="A63" s="1" t="s">
        <v>78</v>
      </c>
      <c r="E63" s="27" t="s">
        <v>169</v>
      </c>
    </row>
    <row r="64">
      <c r="A64" s="1" t="s">
        <v>68</v>
      </c>
      <c r="B64" s="1">
        <v>14</v>
      </c>
      <c r="C64" s="26" t="s">
        <v>245</v>
      </c>
      <c r="D64" t="s">
        <v>70</v>
      </c>
      <c r="E64" s="27" t="s">
        <v>246</v>
      </c>
      <c r="F64" s="28" t="s">
        <v>72</v>
      </c>
      <c r="G64" s="29">
        <v>4.5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214</v>
      </c>
      <c r="O64" s="31">
        <f>M64*AA64</f>
        <v>0</v>
      </c>
      <c r="P64" s="1">
        <v>3</v>
      </c>
      <c r="AA64" s="1">
        <f>IF(P64=1,$O$3,IF(P64=2,$O$4,$O$5))</f>
        <v>0</v>
      </c>
    </row>
    <row r="65" ht="25.5">
      <c r="A65" s="1" t="s">
        <v>74</v>
      </c>
      <c r="E65" s="27" t="s">
        <v>247</v>
      </c>
    </row>
    <row r="66" ht="25.5">
      <c r="A66" s="1" t="s">
        <v>76</v>
      </c>
      <c r="E66" s="32" t="s">
        <v>248</v>
      </c>
    </row>
    <row r="67" ht="38.25">
      <c r="A67" s="1" t="s">
        <v>78</v>
      </c>
      <c r="E67" s="27" t="s">
        <v>169</v>
      </c>
    </row>
    <row r="68">
      <c r="A68" s="1" t="s">
        <v>65</v>
      </c>
      <c r="C68" s="22" t="s">
        <v>170</v>
      </c>
      <c r="E68" s="23" t="s">
        <v>171</v>
      </c>
      <c r="L68" s="24">
        <f>SUMIFS(L69:L108,A69:A108,"P")</f>
        <v>0</v>
      </c>
      <c r="M68" s="24">
        <f>SUMIFS(M69:M108,A69:A108,"P")</f>
        <v>0</v>
      </c>
      <c r="N68" s="25"/>
    </row>
    <row r="69">
      <c r="A69" s="1" t="s">
        <v>68</v>
      </c>
      <c r="B69" s="1">
        <v>15</v>
      </c>
      <c r="C69" s="26" t="s">
        <v>249</v>
      </c>
      <c r="D69" t="s">
        <v>70</v>
      </c>
      <c r="E69" s="27" t="s">
        <v>250</v>
      </c>
      <c r="F69" s="28" t="s">
        <v>174</v>
      </c>
      <c r="G69" s="29">
        <v>1</v>
      </c>
      <c r="H69" s="28">
        <v>0</v>
      </c>
      <c r="I69" s="30">
        <f>ROUND(G69*H69,P4)</f>
        <v>0</v>
      </c>
      <c r="L69" s="30">
        <v>0</v>
      </c>
      <c r="M69" s="24">
        <f>ROUND(G69*L69,P4)</f>
        <v>0</v>
      </c>
      <c r="N69" s="25" t="s">
        <v>214</v>
      </c>
      <c r="O69" s="31">
        <f>M69*AA69</f>
        <v>0</v>
      </c>
      <c r="P69" s="1">
        <v>3</v>
      </c>
      <c r="AA69" s="1">
        <f>IF(P69=1,$O$3,IF(P69=2,$O$4,$O$5))</f>
        <v>0</v>
      </c>
    </row>
    <row r="70" ht="51">
      <c r="A70" s="1" t="s">
        <v>74</v>
      </c>
      <c r="E70" s="27" t="s">
        <v>251</v>
      </c>
    </row>
    <row r="71">
      <c r="A71" s="1" t="s">
        <v>76</v>
      </c>
    </row>
    <row r="72" ht="255">
      <c r="A72" s="1" t="s">
        <v>78</v>
      </c>
      <c r="E72" s="27" t="s">
        <v>177</v>
      </c>
    </row>
    <row r="73">
      <c r="A73" s="1" t="s">
        <v>68</v>
      </c>
      <c r="B73" s="1">
        <v>16</v>
      </c>
      <c r="C73" s="26" t="s">
        <v>252</v>
      </c>
      <c r="D73" t="s">
        <v>70</v>
      </c>
      <c r="E73" s="27" t="s">
        <v>253</v>
      </c>
      <c r="F73" s="28" t="s">
        <v>174</v>
      </c>
      <c r="G73" s="29">
        <v>4.7999999999999998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214</v>
      </c>
      <c r="O73" s="31">
        <f>M73*AA73</f>
        <v>0</v>
      </c>
      <c r="P73" s="1">
        <v>3</v>
      </c>
      <c r="AA73" s="1">
        <f>IF(P73=1,$O$3,IF(P73=2,$O$4,$O$5))</f>
        <v>0</v>
      </c>
    </row>
    <row r="74" ht="51">
      <c r="A74" s="1" t="s">
        <v>74</v>
      </c>
      <c r="E74" s="27" t="s">
        <v>254</v>
      </c>
    </row>
    <row r="75">
      <c r="A75" s="1" t="s">
        <v>76</v>
      </c>
    </row>
    <row r="76" ht="255">
      <c r="A76" s="1" t="s">
        <v>78</v>
      </c>
      <c r="E76" s="27" t="s">
        <v>177</v>
      </c>
    </row>
    <row r="77">
      <c r="A77" s="1" t="s">
        <v>68</v>
      </c>
      <c r="B77" s="1">
        <v>17</v>
      </c>
      <c r="C77" s="26" t="s">
        <v>255</v>
      </c>
      <c r="D77" t="s">
        <v>70</v>
      </c>
      <c r="E77" s="27" t="s">
        <v>256</v>
      </c>
      <c r="F77" s="28" t="s">
        <v>174</v>
      </c>
      <c r="G77" s="29">
        <v>68.599999999999994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214</v>
      </c>
      <c r="O77" s="31">
        <f>M77*AA77</f>
        <v>0</v>
      </c>
      <c r="P77" s="1">
        <v>3</v>
      </c>
      <c r="AA77" s="1">
        <f>IF(P77=1,$O$3,IF(P77=2,$O$4,$O$5))</f>
        <v>0</v>
      </c>
    </row>
    <row r="78" ht="51">
      <c r="A78" s="1" t="s">
        <v>74</v>
      </c>
      <c r="E78" s="27" t="s">
        <v>257</v>
      </c>
    </row>
    <row r="79" ht="51">
      <c r="A79" s="1" t="s">
        <v>76</v>
      </c>
      <c r="E79" s="32" t="s">
        <v>258</v>
      </c>
    </row>
    <row r="80" ht="255">
      <c r="A80" s="1" t="s">
        <v>78</v>
      </c>
      <c r="E80" s="27" t="s">
        <v>177</v>
      </c>
    </row>
    <row r="81">
      <c r="A81" s="1" t="s">
        <v>68</v>
      </c>
      <c r="B81" s="1">
        <v>18</v>
      </c>
      <c r="C81" s="26" t="s">
        <v>259</v>
      </c>
      <c r="D81" t="s">
        <v>70</v>
      </c>
      <c r="E81" s="27" t="s">
        <v>260</v>
      </c>
      <c r="F81" s="28" t="s">
        <v>180</v>
      </c>
      <c r="G81" s="29">
        <v>1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84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74</v>
      </c>
      <c r="E82" s="27" t="s">
        <v>261</v>
      </c>
    </row>
    <row r="83">
      <c r="A83" s="1" t="s">
        <v>76</v>
      </c>
    </row>
    <row r="84" ht="25.5">
      <c r="A84" s="1" t="s">
        <v>78</v>
      </c>
      <c r="E84" s="27" t="s">
        <v>262</v>
      </c>
    </row>
    <row r="85">
      <c r="A85" s="1" t="s">
        <v>68</v>
      </c>
      <c r="B85" s="1">
        <v>19</v>
      </c>
      <c r="C85" s="26" t="s">
        <v>263</v>
      </c>
      <c r="D85" t="s">
        <v>70</v>
      </c>
      <c r="E85" s="27" t="s">
        <v>264</v>
      </c>
      <c r="F85" s="28" t="s">
        <v>180</v>
      </c>
      <c r="G85" s="29">
        <v>2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214</v>
      </c>
      <c r="O85" s="31">
        <f>M85*AA85</f>
        <v>0</v>
      </c>
      <c r="P85" s="1">
        <v>3</v>
      </c>
      <c r="AA85" s="1">
        <f>IF(P85=1,$O$3,IF(P85=2,$O$4,$O$5))</f>
        <v>0</v>
      </c>
    </row>
    <row r="86" ht="38.25">
      <c r="A86" s="1" t="s">
        <v>74</v>
      </c>
      <c r="E86" s="27" t="s">
        <v>265</v>
      </c>
    </row>
    <row r="87">
      <c r="A87" s="1" t="s">
        <v>76</v>
      </c>
    </row>
    <row r="88" ht="242.25">
      <c r="A88" s="1" t="s">
        <v>78</v>
      </c>
      <c r="E88" s="27" t="s">
        <v>266</v>
      </c>
    </row>
    <row r="89">
      <c r="A89" s="1" t="s">
        <v>68</v>
      </c>
      <c r="B89" s="1">
        <v>20</v>
      </c>
      <c r="C89" s="26" t="s">
        <v>178</v>
      </c>
      <c r="D89" t="s">
        <v>70</v>
      </c>
      <c r="E89" s="27" t="s">
        <v>179</v>
      </c>
      <c r="F89" s="28" t="s">
        <v>180</v>
      </c>
      <c r="G89" s="29">
        <v>2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214</v>
      </c>
      <c r="O89" s="31">
        <f>M89*AA89</f>
        <v>0</v>
      </c>
      <c r="P89" s="1">
        <v>3</v>
      </c>
      <c r="AA89" s="1">
        <f>IF(P89=1,$O$3,IF(P89=2,$O$4,$O$5))</f>
        <v>0</v>
      </c>
    </row>
    <row r="90" ht="25.5">
      <c r="A90" s="1" t="s">
        <v>74</v>
      </c>
      <c r="E90" s="27" t="s">
        <v>267</v>
      </c>
    </row>
    <row r="91">
      <c r="A91" s="1" t="s">
        <v>76</v>
      </c>
    </row>
    <row r="92" ht="89.25">
      <c r="A92" s="1" t="s">
        <v>78</v>
      </c>
      <c r="E92" s="27" t="s">
        <v>182</v>
      </c>
    </row>
    <row r="93">
      <c r="A93" s="1" t="s">
        <v>68</v>
      </c>
      <c r="B93" s="1">
        <v>21</v>
      </c>
      <c r="C93" s="26" t="s">
        <v>268</v>
      </c>
      <c r="D93" t="s">
        <v>70</v>
      </c>
      <c r="E93" s="27" t="s">
        <v>269</v>
      </c>
      <c r="F93" s="28" t="s">
        <v>180</v>
      </c>
      <c r="G93" s="29">
        <v>1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214</v>
      </c>
      <c r="O93" s="31">
        <f>M93*AA93</f>
        <v>0</v>
      </c>
      <c r="P93" s="1">
        <v>3</v>
      </c>
      <c r="AA93" s="1">
        <f>IF(P93=1,$O$3,IF(P93=2,$O$4,$O$5))</f>
        <v>0</v>
      </c>
    </row>
    <row r="94" ht="25.5">
      <c r="A94" s="1" t="s">
        <v>74</v>
      </c>
      <c r="E94" s="27" t="s">
        <v>270</v>
      </c>
    </row>
    <row r="95">
      <c r="A95" s="1" t="s">
        <v>76</v>
      </c>
    </row>
    <row r="96" ht="76.5">
      <c r="A96" s="1" t="s">
        <v>78</v>
      </c>
      <c r="E96" s="27" t="s">
        <v>271</v>
      </c>
    </row>
    <row r="97">
      <c r="A97" s="1" t="s">
        <v>68</v>
      </c>
      <c r="B97" s="1">
        <v>22</v>
      </c>
      <c r="C97" s="26" t="s">
        <v>272</v>
      </c>
      <c r="D97" t="s">
        <v>70</v>
      </c>
      <c r="E97" s="27" t="s">
        <v>273</v>
      </c>
      <c r="F97" s="28" t="s">
        <v>274</v>
      </c>
      <c r="G97" s="29">
        <v>1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84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74</v>
      </c>
      <c r="E98" s="27" t="s">
        <v>275</v>
      </c>
    </row>
    <row r="99">
      <c r="A99" s="1" t="s">
        <v>76</v>
      </c>
    </row>
    <row r="100">
      <c r="A100" s="1" t="s">
        <v>78</v>
      </c>
      <c r="E100" s="27" t="s">
        <v>276</v>
      </c>
    </row>
    <row r="101">
      <c r="A101" s="1" t="s">
        <v>68</v>
      </c>
      <c r="B101" s="1">
        <v>23</v>
      </c>
      <c r="C101" s="26" t="s">
        <v>277</v>
      </c>
      <c r="D101" t="s">
        <v>70</v>
      </c>
      <c r="E101" s="27" t="s">
        <v>278</v>
      </c>
      <c r="F101" s="28" t="s">
        <v>180</v>
      </c>
      <c r="G101" s="29">
        <v>1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214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74</v>
      </c>
      <c r="E102" s="27" t="s">
        <v>279</v>
      </c>
    </row>
    <row r="103">
      <c r="A103" s="1" t="s">
        <v>76</v>
      </c>
    </row>
    <row r="104" ht="38.25">
      <c r="A104" s="1" t="s">
        <v>78</v>
      </c>
      <c r="E104" s="27" t="s">
        <v>280</v>
      </c>
    </row>
    <row r="105">
      <c r="A105" s="1" t="s">
        <v>68</v>
      </c>
      <c r="B105" s="1">
        <v>24</v>
      </c>
      <c r="C105" s="26" t="s">
        <v>281</v>
      </c>
      <c r="D105" t="s">
        <v>70</v>
      </c>
      <c r="E105" s="27" t="s">
        <v>282</v>
      </c>
      <c r="F105" s="28" t="s">
        <v>174</v>
      </c>
      <c r="G105" s="29">
        <v>71.400000000000006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214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74</v>
      </c>
      <c r="E106" s="27" t="s">
        <v>283</v>
      </c>
    </row>
    <row r="107">
      <c r="A107" s="1" t="s">
        <v>76</v>
      </c>
    </row>
    <row r="108" ht="51">
      <c r="A108" s="1" t="s">
        <v>78</v>
      </c>
      <c r="E108" s="27" t="s">
        <v>284</v>
      </c>
    </row>
    <row r="109">
      <c r="A109" s="1" t="s">
        <v>65</v>
      </c>
      <c r="C109" s="22" t="s">
        <v>187</v>
      </c>
      <c r="E109" s="23" t="s">
        <v>188</v>
      </c>
      <c r="L109" s="24">
        <f>SUMIFS(L110:L133,A110:A133,"P")</f>
        <v>0</v>
      </c>
      <c r="M109" s="24">
        <f>SUMIFS(M110:M133,A110:A133,"P")</f>
        <v>0</v>
      </c>
      <c r="N109" s="25"/>
    </row>
    <row r="110" ht="25.5">
      <c r="A110" s="1" t="s">
        <v>68</v>
      </c>
      <c r="B110" s="1">
        <v>25</v>
      </c>
      <c r="C110" s="26" t="s">
        <v>285</v>
      </c>
      <c r="D110" t="s">
        <v>70</v>
      </c>
      <c r="E110" s="27" t="s">
        <v>286</v>
      </c>
      <c r="F110" s="28" t="s">
        <v>180</v>
      </c>
      <c r="G110" s="29">
        <v>1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214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74</v>
      </c>
      <c r="E111" s="27" t="s">
        <v>287</v>
      </c>
    </row>
    <row r="112">
      <c r="A112" s="1" t="s">
        <v>76</v>
      </c>
    </row>
    <row r="113" ht="63.75">
      <c r="A113" s="1" t="s">
        <v>78</v>
      </c>
      <c r="E113" s="27" t="s">
        <v>288</v>
      </c>
    </row>
    <row r="114">
      <c r="A114" s="1" t="s">
        <v>68</v>
      </c>
      <c r="B114" s="1">
        <v>26</v>
      </c>
      <c r="C114" s="26" t="s">
        <v>289</v>
      </c>
      <c r="D114" t="s">
        <v>70</v>
      </c>
      <c r="E114" s="27" t="s">
        <v>290</v>
      </c>
      <c r="F114" s="28" t="s">
        <v>180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214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74</v>
      </c>
      <c r="E115" s="27" t="s">
        <v>287</v>
      </c>
    </row>
    <row r="116">
      <c r="A116" s="1" t="s">
        <v>76</v>
      </c>
    </row>
    <row r="117" ht="25.5">
      <c r="A117" s="1" t="s">
        <v>78</v>
      </c>
      <c r="E117" s="27" t="s">
        <v>291</v>
      </c>
    </row>
    <row r="118">
      <c r="A118" s="1" t="s">
        <v>68</v>
      </c>
      <c r="B118" s="1">
        <v>27</v>
      </c>
      <c r="C118" s="26" t="s">
        <v>292</v>
      </c>
      <c r="D118" t="s">
        <v>70</v>
      </c>
      <c r="E118" s="27" t="s">
        <v>293</v>
      </c>
      <c r="F118" s="28" t="s">
        <v>174</v>
      </c>
      <c r="G118" s="29">
        <v>3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84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 ht="25.5">
      <c r="A119" s="1" t="s">
        <v>74</v>
      </c>
      <c r="E119" s="27" t="s">
        <v>294</v>
      </c>
    </row>
    <row r="120">
      <c r="A120" s="1" t="s">
        <v>76</v>
      </c>
    </row>
    <row r="121" ht="76.5">
      <c r="A121" s="1" t="s">
        <v>78</v>
      </c>
      <c r="E121" s="27" t="s">
        <v>295</v>
      </c>
    </row>
    <row r="122">
      <c r="A122" s="1" t="s">
        <v>68</v>
      </c>
      <c r="B122" s="1">
        <v>28</v>
      </c>
      <c r="C122" s="26" t="s">
        <v>296</v>
      </c>
      <c r="D122" t="s">
        <v>70</v>
      </c>
      <c r="E122" s="27" t="s">
        <v>297</v>
      </c>
      <c r="F122" s="28" t="s">
        <v>174</v>
      </c>
      <c r="G122" s="29">
        <v>5.2000000000000002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84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 ht="25.5">
      <c r="A123" s="1" t="s">
        <v>74</v>
      </c>
      <c r="E123" s="27" t="s">
        <v>298</v>
      </c>
    </row>
    <row r="124">
      <c r="A124" s="1" t="s">
        <v>76</v>
      </c>
    </row>
    <row r="125" ht="76.5">
      <c r="A125" s="1" t="s">
        <v>78</v>
      </c>
      <c r="E125" s="27" t="s">
        <v>295</v>
      </c>
    </row>
    <row r="126">
      <c r="A126" s="1" t="s">
        <v>68</v>
      </c>
      <c r="B126" s="1">
        <v>29</v>
      </c>
      <c r="C126" s="26" t="s">
        <v>299</v>
      </c>
      <c r="D126" t="s">
        <v>70</v>
      </c>
      <c r="E126" s="27" t="s">
        <v>300</v>
      </c>
      <c r="F126" s="28" t="s">
        <v>180</v>
      </c>
      <c r="G126" s="29">
        <v>1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84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74</v>
      </c>
      <c r="E127" s="27" t="s">
        <v>301</v>
      </c>
    </row>
    <row r="128">
      <c r="A128" s="1" t="s">
        <v>76</v>
      </c>
    </row>
    <row r="129" ht="89.25">
      <c r="A129" s="1" t="s">
        <v>78</v>
      </c>
      <c r="E129" s="27" t="s">
        <v>302</v>
      </c>
    </row>
    <row r="130">
      <c r="A130" s="1" t="s">
        <v>68</v>
      </c>
      <c r="B130" s="1">
        <v>30</v>
      </c>
      <c r="C130" s="26" t="s">
        <v>303</v>
      </c>
      <c r="D130" t="s">
        <v>70</v>
      </c>
      <c r="E130" s="27" t="s">
        <v>304</v>
      </c>
      <c r="F130" s="28" t="s">
        <v>174</v>
      </c>
      <c r="G130" s="29">
        <v>60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214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74</v>
      </c>
      <c r="E131" s="27" t="s">
        <v>305</v>
      </c>
    </row>
    <row r="132">
      <c r="A132" s="1" t="s">
        <v>76</v>
      </c>
    </row>
    <row r="133" ht="76.5">
      <c r="A133" s="1" t="s">
        <v>78</v>
      </c>
      <c r="E133" s="27" t="s">
        <v>209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44</v>
      </c>
      <c r="B3" s="17" t="s">
        <v>45</v>
      </c>
      <c r="C3" s="18" t="s">
        <v>1</v>
      </c>
      <c r="D3" s="1"/>
      <c r="E3" s="17" t="s">
        <v>2</v>
      </c>
      <c r="F3" s="1"/>
      <c r="G3" s="1"/>
      <c r="H3" s="1"/>
      <c r="L3" s="19" t="s">
        <v>20</v>
      </c>
      <c r="M3" s="20">
        <f>Rekapitulace!C14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46</v>
      </c>
      <c r="B4" s="17" t="s">
        <v>47</v>
      </c>
      <c r="C4" s="18" t="s">
        <v>20</v>
      </c>
      <c r="D4" s="1"/>
      <c r="E4" s="17" t="s">
        <v>21</v>
      </c>
      <c r="F4" s="1"/>
      <c r="G4" s="1"/>
      <c r="H4" s="1"/>
      <c r="O4">
        <v>0.12</v>
      </c>
      <c r="P4">
        <v>2</v>
      </c>
    </row>
    <row r="5">
      <c r="A5" s="9" t="s">
        <v>48</v>
      </c>
      <c r="B5" s="9" t="s">
        <v>49</v>
      </c>
      <c r="C5" s="9" t="s">
        <v>50</v>
      </c>
      <c r="D5" s="9" t="s">
        <v>51</v>
      </c>
      <c r="E5" s="9" t="s">
        <v>52</v>
      </c>
      <c r="F5" s="9" t="s">
        <v>53</v>
      </c>
      <c r="G5" s="9" t="s">
        <v>54</v>
      </c>
      <c r="H5" s="9" t="s">
        <v>55</v>
      </c>
      <c r="I5" s="9" t="s">
        <v>56</v>
      </c>
      <c r="J5" s="21"/>
      <c r="K5" s="21"/>
      <c r="L5" s="9" t="s">
        <v>57</v>
      </c>
      <c r="M5" s="21"/>
      <c r="N5" s="9" t="s">
        <v>58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60</v>
      </c>
      <c r="K7" s="9" t="s">
        <v>61</v>
      </c>
      <c r="L7" s="9" t="s">
        <v>60</v>
      </c>
      <c r="M7" s="9" t="s">
        <v>61</v>
      </c>
      <c r="N7" s="9"/>
      <c r="S7" s="1" t="s">
        <v>62</v>
      </c>
      <c r="T7">
        <f>COUNTIFS(L8:L325,"=0",A8:A325,"P")+COUNTIFS(L8:L325,"",A8:A325,"P")+SUM(Q8:Q325)</f>
        <v>0</v>
      </c>
    </row>
    <row r="8">
      <c r="A8" s="1" t="s">
        <v>63</v>
      </c>
      <c r="C8" s="22" t="s">
        <v>306</v>
      </c>
      <c r="E8" s="23" t="s">
        <v>23</v>
      </c>
      <c r="L8" s="24">
        <f>L9+L22+L55+L104+L121+L182+L243+L272</f>
        <v>0</v>
      </c>
      <c r="M8" s="24">
        <f>M9+M22+M55+M104+M121+M182+M243+M272</f>
        <v>0</v>
      </c>
      <c r="N8" s="25"/>
    </row>
    <row r="9">
      <c r="A9" s="1" t="s">
        <v>65</v>
      </c>
      <c r="C9" s="22" t="s">
        <v>66</v>
      </c>
      <c r="E9" s="23" t="s">
        <v>67</v>
      </c>
      <c r="L9" s="24">
        <f>SUMIFS(L10:L21,A10:A21,"P")</f>
        <v>0</v>
      </c>
      <c r="M9" s="24">
        <f>SUMIFS(M10:M21,A10:A21,"P")</f>
        <v>0</v>
      </c>
      <c r="N9" s="25"/>
    </row>
    <row r="10" ht="25.5">
      <c r="A10" s="1" t="s">
        <v>68</v>
      </c>
      <c r="B10" s="1">
        <v>1</v>
      </c>
      <c r="C10" s="26" t="s">
        <v>80</v>
      </c>
      <c r="D10" t="s">
        <v>81</v>
      </c>
      <c r="E10" s="27" t="s">
        <v>82</v>
      </c>
      <c r="F10" s="28" t="s">
        <v>83</v>
      </c>
      <c r="G10" s="29">
        <v>3025.5070000000001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84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74</v>
      </c>
      <c r="E11" s="27" t="s">
        <v>85</v>
      </c>
    </row>
    <row r="12" ht="38.25">
      <c r="A12" s="1" t="s">
        <v>76</v>
      </c>
      <c r="E12" s="32" t="s">
        <v>307</v>
      </c>
    </row>
    <row r="13" ht="127.5">
      <c r="A13" s="1" t="s">
        <v>78</v>
      </c>
      <c r="E13" s="27" t="s">
        <v>87</v>
      </c>
    </row>
    <row r="14" ht="25.5">
      <c r="A14" s="1" t="s">
        <v>68</v>
      </c>
      <c r="B14" s="1">
        <v>2</v>
      </c>
      <c r="C14" s="26" t="s">
        <v>88</v>
      </c>
      <c r="D14" t="s">
        <v>70</v>
      </c>
      <c r="E14" s="27" t="s">
        <v>89</v>
      </c>
      <c r="F14" s="28" t="s">
        <v>83</v>
      </c>
      <c r="G14" s="29">
        <v>2.222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73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74</v>
      </c>
      <c r="E15" s="27" t="s">
        <v>90</v>
      </c>
    </row>
    <row r="16" ht="38.25">
      <c r="A16" s="1" t="s">
        <v>76</v>
      </c>
      <c r="E16" s="32" t="s">
        <v>308</v>
      </c>
    </row>
    <row r="17" ht="127.5">
      <c r="A17" s="1" t="s">
        <v>78</v>
      </c>
      <c r="E17" s="27" t="s">
        <v>87</v>
      </c>
    </row>
    <row r="18" ht="25.5">
      <c r="A18" s="1" t="s">
        <v>68</v>
      </c>
      <c r="B18" s="1">
        <v>3</v>
      </c>
      <c r="C18" s="26" t="s">
        <v>309</v>
      </c>
      <c r="D18" t="s">
        <v>70</v>
      </c>
      <c r="E18" s="27" t="s">
        <v>310</v>
      </c>
      <c r="F18" s="28" t="s">
        <v>83</v>
      </c>
      <c r="G18" s="29">
        <v>24.751999999999999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73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74</v>
      </c>
      <c r="E19" s="27" t="s">
        <v>70</v>
      </c>
    </row>
    <row r="20" ht="25.5">
      <c r="A20" s="1" t="s">
        <v>76</v>
      </c>
      <c r="E20" s="32" t="s">
        <v>311</v>
      </c>
    </row>
    <row r="21" ht="127.5">
      <c r="A21" s="1" t="s">
        <v>78</v>
      </c>
      <c r="E21" s="27" t="s">
        <v>87</v>
      </c>
    </row>
    <row r="22">
      <c r="A22" s="1" t="s">
        <v>65</v>
      </c>
      <c r="C22" s="22" t="s">
        <v>100</v>
      </c>
      <c r="E22" s="23" t="s">
        <v>101</v>
      </c>
      <c r="L22" s="24">
        <f>SUMIFS(L23:L54,A23:A54,"P")</f>
        <v>0</v>
      </c>
      <c r="M22" s="24">
        <f>SUMIFS(M23:M54,A23:A54,"P")</f>
        <v>0</v>
      </c>
      <c r="N22" s="25"/>
    </row>
    <row r="23" ht="25.5">
      <c r="A23" s="1" t="s">
        <v>68</v>
      </c>
      <c r="B23" s="1">
        <v>4</v>
      </c>
      <c r="C23" s="26" t="s">
        <v>312</v>
      </c>
      <c r="D23" t="s">
        <v>70</v>
      </c>
      <c r="E23" s="27" t="s">
        <v>313</v>
      </c>
      <c r="F23" s="28" t="s">
        <v>180</v>
      </c>
      <c r="G23" s="29">
        <v>9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73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74</v>
      </c>
      <c r="E24" s="27" t="s">
        <v>314</v>
      </c>
    </row>
    <row r="25">
      <c r="A25" s="1" t="s">
        <v>76</v>
      </c>
    </row>
    <row r="26" ht="165.75">
      <c r="A26" s="1" t="s">
        <v>78</v>
      </c>
      <c r="E26" s="27" t="s">
        <v>315</v>
      </c>
    </row>
    <row r="27">
      <c r="A27" s="1" t="s">
        <v>68</v>
      </c>
      <c r="B27" s="1">
        <v>5</v>
      </c>
      <c r="C27" s="26" t="s">
        <v>316</v>
      </c>
      <c r="D27" t="s">
        <v>70</v>
      </c>
      <c r="E27" s="27" t="s">
        <v>317</v>
      </c>
      <c r="F27" s="28" t="s">
        <v>72</v>
      </c>
      <c r="G27" s="29">
        <v>1624.7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73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74</v>
      </c>
      <c r="E28" s="27" t="s">
        <v>318</v>
      </c>
    </row>
    <row r="29" ht="25.5">
      <c r="A29" s="1" t="s">
        <v>76</v>
      </c>
      <c r="E29" s="32" t="s">
        <v>319</v>
      </c>
    </row>
    <row r="30" ht="318.75">
      <c r="A30" s="1" t="s">
        <v>78</v>
      </c>
      <c r="E30" s="27" t="s">
        <v>116</v>
      </c>
    </row>
    <row r="31">
      <c r="A31" s="1" t="s">
        <v>68</v>
      </c>
      <c r="B31" s="1">
        <v>6</v>
      </c>
      <c r="C31" s="26" t="s">
        <v>117</v>
      </c>
      <c r="D31" t="s">
        <v>70</v>
      </c>
      <c r="E31" s="27" t="s">
        <v>118</v>
      </c>
      <c r="F31" s="28" t="s">
        <v>72</v>
      </c>
      <c r="G31" s="29">
        <v>1680.837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73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74</v>
      </c>
      <c r="E32" s="27" t="s">
        <v>320</v>
      </c>
    </row>
    <row r="33" ht="63.75">
      <c r="A33" s="1" t="s">
        <v>76</v>
      </c>
      <c r="E33" s="32" t="s">
        <v>321</v>
      </c>
    </row>
    <row r="34" ht="191.25">
      <c r="A34" s="1" t="s">
        <v>78</v>
      </c>
      <c r="E34" s="27" t="s">
        <v>121</v>
      </c>
    </row>
    <row r="35">
      <c r="A35" s="1" t="s">
        <v>68</v>
      </c>
      <c r="B35" s="1">
        <v>7</v>
      </c>
      <c r="C35" s="26" t="s">
        <v>322</v>
      </c>
      <c r="D35" t="s">
        <v>70</v>
      </c>
      <c r="E35" s="27" t="s">
        <v>323</v>
      </c>
      <c r="F35" s="28" t="s">
        <v>72</v>
      </c>
      <c r="G35" s="29">
        <v>10.26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73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74</v>
      </c>
      <c r="E36" s="27" t="s">
        <v>324</v>
      </c>
    </row>
    <row r="37" ht="25.5">
      <c r="A37" s="1" t="s">
        <v>76</v>
      </c>
      <c r="E37" s="32" t="s">
        <v>325</v>
      </c>
    </row>
    <row r="38" ht="255">
      <c r="A38" s="1" t="s">
        <v>78</v>
      </c>
      <c r="E38" s="27" t="s">
        <v>326</v>
      </c>
    </row>
    <row r="39">
      <c r="A39" s="1" t="s">
        <v>68</v>
      </c>
      <c r="B39" s="1">
        <v>8</v>
      </c>
      <c r="C39" s="26" t="s">
        <v>122</v>
      </c>
      <c r="D39" t="s">
        <v>70</v>
      </c>
      <c r="E39" s="27" t="s">
        <v>123</v>
      </c>
      <c r="F39" s="28" t="s">
        <v>72</v>
      </c>
      <c r="G39" s="29">
        <v>288.76100000000002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73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74</v>
      </c>
      <c r="E40" s="27" t="s">
        <v>327</v>
      </c>
    </row>
    <row r="41" ht="140.25">
      <c r="A41" s="1" t="s">
        <v>76</v>
      </c>
      <c r="E41" s="32" t="s">
        <v>328</v>
      </c>
    </row>
    <row r="42" ht="229.5">
      <c r="A42" s="1" t="s">
        <v>78</v>
      </c>
      <c r="E42" s="27" t="s">
        <v>126</v>
      </c>
    </row>
    <row r="43">
      <c r="A43" s="1" t="s">
        <v>68</v>
      </c>
      <c r="B43" s="1">
        <v>9</v>
      </c>
      <c r="C43" s="26" t="s">
        <v>329</v>
      </c>
      <c r="D43" t="s">
        <v>70</v>
      </c>
      <c r="E43" s="27" t="s">
        <v>330</v>
      </c>
      <c r="F43" s="28" t="s">
        <v>134</v>
      </c>
      <c r="G43" s="29">
        <v>398.5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73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74</v>
      </c>
      <c r="E44" s="27" t="s">
        <v>331</v>
      </c>
    </row>
    <row r="45" ht="25.5">
      <c r="A45" s="1" t="s">
        <v>76</v>
      </c>
      <c r="E45" s="32" t="s">
        <v>332</v>
      </c>
    </row>
    <row r="46" ht="25.5">
      <c r="A46" s="1" t="s">
        <v>78</v>
      </c>
      <c r="E46" s="27" t="s">
        <v>333</v>
      </c>
    </row>
    <row r="47">
      <c r="A47" s="1" t="s">
        <v>68</v>
      </c>
      <c r="B47" s="1">
        <v>10</v>
      </c>
      <c r="C47" s="26" t="s">
        <v>334</v>
      </c>
      <c r="D47" t="s">
        <v>81</v>
      </c>
      <c r="E47" s="27" t="s">
        <v>335</v>
      </c>
      <c r="F47" s="28" t="s">
        <v>134</v>
      </c>
      <c r="G47" s="29">
        <v>170.43600000000001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84</v>
      </c>
      <c r="O47" s="31">
        <f>M47*AA47</f>
        <v>0</v>
      </c>
      <c r="P47" s="1">
        <v>3</v>
      </c>
      <c r="AA47" s="1">
        <f>IF(P47=1,$O$3,IF(P47=2,$O$4,$O$5))</f>
        <v>0</v>
      </c>
    </row>
    <row r="48" ht="51">
      <c r="A48" s="1" t="s">
        <v>74</v>
      </c>
      <c r="E48" s="27" t="s">
        <v>336</v>
      </c>
    </row>
    <row r="49" ht="25.5">
      <c r="A49" s="1" t="s">
        <v>76</v>
      </c>
      <c r="E49" s="32" t="s">
        <v>337</v>
      </c>
    </row>
    <row r="50" ht="25.5">
      <c r="A50" s="1" t="s">
        <v>78</v>
      </c>
      <c r="E50" s="27" t="s">
        <v>141</v>
      </c>
    </row>
    <row r="51" ht="25.5">
      <c r="A51" s="1" t="s">
        <v>68</v>
      </c>
      <c r="B51" s="1">
        <v>11</v>
      </c>
      <c r="C51" s="26" t="s">
        <v>338</v>
      </c>
      <c r="D51" t="s">
        <v>81</v>
      </c>
      <c r="E51" s="27" t="s">
        <v>339</v>
      </c>
      <c r="F51" s="28" t="s">
        <v>180</v>
      </c>
      <c r="G51" s="29">
        <v>5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84</v>
      </c>
      <c r="O51" s="31">
        <f>M51*AA51</f>
        <v>0</v>
      </c>
      <c r="P51" s="1">
        <v>3</v>
      </c>
      <c r="AA51" s="1">
        <f>IF(P51=1,$O$3,IF(P51=2,$O$4,$O$5))</f>
        <v>0</v>
      </c>
    </row>
    <row r="52" ht="51">
      <c r="A52" s="1" t="s">
        <v>74</v>
      </c>
      <c r="E52" s="27" t="s">
        <v>340</v>
      </c>
    </row>
    <row r="53">
      <c r="A53" s="1" t="s">
        <v>76</v>
      </c>
    </row>
    <row r="54" ht="102">
      <c r="A54" s="1" t="s">
        <v>78</v>
      </c>
      <c r="E54" s="27" t="s">
        <v>341</v>
      </c>
    </row>
    <row r="55">
      <c r="A55" s="1" t="s">
        <v>65</v>
      </c>
      <c r="C55" s="22" t="s">
        <v>342</v>
      </c>
      <c r="E55" s="23" t="s">
        <v>343</v>
      </c>
      <c r="L55" s="24">
        <f>SUMIFS(L56:L103,A56:A103,"P")</f>
        <v>0</v>
      </c>
      <c r="M55" s="24">
        <f>SUMIFS(M56:M103,A56:A103,"P")</f>
        <v>0</v>
      </c>
      <c r="N55" s="25"/>
    </row>
    <row r="56">
      <c r="A56" s="1" t="s">
        <v>68</v>
      </c>
      <c r="B56" s="1">
        <v>12</v>
      </c>
      <c r="C56" s="26" t="s">
        <v>344</v>
      </c>
      <c r="D56" t="s">
        <v>70</v>
      </c>
      <c r="E56" s="27" t="s">
        <v>345</v>
      </c>
      <c r="F56" s="28" t="s">
        <v>134</v>
      </c>
      <c r="G56" s="29">
        <v>44.886000000000003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73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74</v>
      </c>
      <c r="E57" s="27" t="s">
        <v>346</v>
      </c>
    </row>
    <row r="58" ht="25.5">
      <c r="A58" s="1" t="s">
        <v>76</v>
      </c>
      <c r="E58" s="32" t="s">
        <v>347</v>
      </c>
    </row>
    <row r="59" ht="102">
      <c r="A59" s="1" t="s">
        <v>78</v>
      </c>
      <c r="E59" s="27" t="s">
        <v>348</v>
      </c>
    </row>
    <row r="60">
      <c r="A60" s="1" t="s">
        <v>68</v>
      </c>
      <c r="B60" s="1">
        <v>13</v>
      </c>
      <c r="C60" s="26" t="s">
        <v>349</v>
      </c>
      <c r="D60" t="s">
        <v>70</v>
      </c>
      <c r="E60" s="27" t="s">
        <v>350</v>
      </c>
      <c r="F60" s="28" t="s">
        <v>83</v>
      </c>
      <c r="G60" s="29">
        <v>16.346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73</v>
      </c>
      <c r="O60" s="31">
        <f>M60*AA60</f>
        <v>0</v>
      </c>
      <c r="P60" s="1">
        <v>3</v>
      </c>
      <c r="AA60" s="1">
        <f>IF(P60=1,$O$3,IF(P60=2,$O$4,$O$5))</f>
        <v>0</v>
      </c>
    </row>
    <row r="61" ht="25.5">
      <c r="A61" s="1" t="s">
        <v>74</v>
      </c>
      <c r="E61" s="27" t="s">
        <v>351</v>
      </c>
    </row>
    <row r="62" ht="63.75">
      <c r="A62" s="1" t="s">
        <v>76</v>
      </c>
      <c r="E62" s="32" t="s">
        <v>352</v>
      </c>
    </row>
    <row r="63" ht="38.25">
      <c r="A63" s="1" t="s">
        <v>78</v>
      </c>
      <c r="E63" s="27" t="s">
        <v>353</v>
      </c>
    </row>
    <row r="64">
      <c r="A64" s="1" t="s">
        <v>68</v>
      </c>
      <c r="B64" s="1">
        <v>14</v>
      </c>
      <c r="C64" s="26" t="s">
        <v>354</v>
      </c>
      <c r="D64" t="s">
        <v>70</v>
      </c>
      <c r="E64" s="27" t="s">
        <v>355</v>
      </c>
      <c r="F64" s="28" t="s">
        <v>83</v>
      </c>
      <c r="G64" s="29">
        <v>6.3090000000000002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73</v>
      </c>
      <c r="O64" s="31">
        <f>M64*AA64</f>
        <v>0</v>
      </c>
      <c r="P64" s="1">
        <v>3</v>
      </c>
      <c r="AA64" s="1">
        <f>IF(P64=1,$O$3,IF(P64=2,$O$4,$O$5))</f>
        <v>0</v>
      </c>
    </row>
    <row r="65" ht="25.5">
      <c r="A65" s="1" t="s">
        <v>74</v>
      </c>
      <c r="E65" s="27" t="s">
        <v>356</v>
      </c>
    </row>
    <row r="66" ht="76.5">
      <c r="A66" s="1" t="s">
        <v>76</v>
      </c>
      <c r="E66" s="32" t="s">
        <v>357</v>
      </c>
    </row>
    <row r="67" ht="38.25">
      <c r="A67" s="1" t="s">
        <v>78</v>
      </c>
      <c r="E67" s="27" t="s">
        <v>358</v>
      </c>
    </row>
    <row r="68">
      <c r="A68" s="1" t="s">
        <v>68</v>
      </c>
      <c r="B68" s="1">
        <v>15</v>
      </c>
      <c r="C68" s="26" t="s">
        <v>359</v>
      </c>
      <c r="D68" t="s">
        <v>70</v>
      </c>
      <c r="E68" s="27" t="s">
        <v>360</v>
      </c>
      <c r="F68" s="28" t="s">
        <v>72</v>
      </c>
      <c r="G68" s="29">
        <v>38.079999999999998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73</v>
      </c>
      <c r="O68" s="31">
        <f>M68*AA68</f>
        <v>0</v>
      </c>
      <c r="P68" s="1">
        <v>3</v>
      </c>
      <c r="AA68" s="1">
        <f>IF(P68=1,$O$3,IF(P68=2,$O$4,$O$5))</f>
        <v>0</v>
      </c>
    </row>
    <row r="69" ht="25.5">
      <c r="A69" s="1" t="s">
        <v>74</v>
      </c>
      <c r="E69" s="27" t="s">
        <v>361</v>
      </c>
    </row>
    <row r="70" ht="25.5">
      <c r="A70" s="1" t="s">
        <v>76</v>
      </c>
      <c r="E70" s="32" t="s">
        <v>362</v>
      </c>
    </row>
    <row r="71">
      <c r="A71" s="1" t="s">
        <v>78</v>
      </c>
      <c r="E71" s="27" t="s">
        <v>363</v>
      </c>
    </row>
    <row r="72">
      <c r="A72" s="1" t="s">
        <v>68</v>
      </c>
      <c r="B72" s="1">
        <v>16</v>
      </c>
      <c r="C72" s="26" t="s">
        <v>364</v>
      </c>
      <c r="D72" t="s">
        <v>70</v>
      </c>
      <c r="E72" s="27" t="s">
        <v>365</v>
      </c>
      <c r="F72" s="28" t="s">
        <v>174</v>
      </c>
      <c r="G72" s="29">
        <v>433.5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73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74</v>
      </c>
      <c r="E73" s="27" t="s">
        <v>366</v>
      </c>
    </row>
    <row r="74" ht="25.5">
      <c r="A74" s="1" t="s">
        <v>76</v>
      </c>
      <c r="E74" s="32" t="s">
        <v>367</v>
      </c>
    </row>
    <row r="75" ht="63.75">
      <c r="A75" s="1" t="s">
        <v>78</v>
      </c>
      <c r="E75" s="27" t="s">
        <v>368</v>
      </c>
    </row>
    <row r="76">
      <c r="A76" s="1" t="s">
        <v>68</v>
      </c>
      <c r="B76" s="1">
        <v>17</v>
      </c>
      <c r="C76" s="26" t="s">
        <v>369</v>
      </c>
      <c r="D76" t="s">
        <v>70</v>
      </c>
      <c r="E76" s="27" t="s">
        <v>370</v>
      </c>
      <c r="F76" s="28" t="s">
        <v>174</v>
      </c>
      <c r="G76" s="29">
        <v>600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73</v>
      </c>
      <c r="O76" s="31">
        <f>M76*AA76</f>
        <v>0</v>
      </c>
      <c r="P76" s="1">
        <v>3</v>
      </c>
      <c r="AA76" s="1">
        <f>IF(P76=1,$O$3,IF(P76=2,$O$4,$O$5))</f>
        <v>0</v>
      </c>
    </row>
    <row r="77" ht="38.25">
      <c r="A77" s="1" t="s">
        <v>74</v>
      </c>
      <c r="E77" s="27" t="s">
        <v>371</v>
      </c>
    </row>
    <row r="78" ht="63.75">
      <c r="A78" s="1" t="s">
        <v>76</v>
      </c>
      <c r="E78" s="32" t="s">
        <v>372</v>
      </c>
    </row>
    <row r="79" ht="191.25">
      <c r="A79" s="1" t="s">
        <v>78</v>
      </c>
      <c r="E79" s="27" t="s">
        <v>373</v>
      </c>
    </row>
    <row r="80">
      <c r="A80" s="1" t="s">
        <v>68</v>
      </c>
      <c r="B80" s="1">
        <v>18</v>
      </c>
      <c r="C80" s="26" t="s">
        <v>374</v>
      </c>
      <c r="D80" t="s">
        <v>70</v>
      </c>
      <c r="E80" s="27" t="s">
        <v>375</v>
      </c>
      <c r="F80" s="28" t="s">
        <v>72</v>
      </c>
      <c r="G80" s="29">
        <v>103.40000000000001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73</v>
      </c>
      <c r="O80" s="31">
        <f>M80*AA80</f>
        <v>0</v>
      </c>
      <c r="P80" s="1">
        <v>3</v>
      </c>
      <c r="AA80" s="1">
        <f>IF(P80=1,$O$3,IF(P80=2,$O$4,$O$5))</f>
        <v>0</v>
      </c>
    </row>
    <row r="81" ht="25.5">
      <c r="A81" s="1" t="s">
        <v>74</v>
      </c>
      <c r="E81" s="27" t="s">
        <v>376</v>
      </c>
    </row>
    <row r="82" ht="63.75">
      <c r="A82" s="1" t="s">
        <v>76</v>
      </c>
      <c r="E82" s="32" t="s">
        <v>377</v>
      </c>
    </row>
    <row r="83" ht="357">
      <c r="A83" s="1" t="s">
        <v>78</v>
      </c>
      <c r="E83" s="27" t="s">
        <v>378</v>
      </c>
    </row>
    <row r="84">
      <c r="A84" s="1" t="s">
        <v>68</v>
      </c>
      <c r="B84" s="1">
        <v>19</v>
      </c>
      <c r="C84" s="26" t="s">
        <v>379</v>
      </c>
      <c r="D84" t="s">
        <v>70</v>
      </c>
      <c r="E84" s="27" t="s">
        <v>380</v>
      </c>
      <c r="F84" s="28" t="s">
        <v>72</v>
      </c>
      <c r="G84" s="29">
        <v>63.700000000000003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73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74</v>
      </c>
      <c r="E85" s="27" t="s">
        <v>381</v>
      </c>
    </row>
    <row r="86" ht="25.5">
      <c r="A86" s="1" t="s">
        <v>76</v>
      </c>
      <c r="E86" s="32" t="s">
        <v>382</v>
      </c>
    </row>
    <row r="87" ht="357">
      <c r="A87" s="1" t="s">
        <v>78</v>
      </c>
      <c r="E87" s="27" t="s">
        <v>378</v>
      </c>
    </row>
    <row r="88">
      <c r="A88" s="1" t="s">
        <v>68</v>
      </c>
      <c r="B88" s="1">
        <v>20</v>
      </c>
      <c r="C88" s="26" t="s">
        <v>383</v>
      </c>
      <c r="D88" t="s">
        <v>70</v>
      </c>
      <c r="E88" s="27" t="s">
        <v>384</v>
      </c>
      <c r="F88" s="28" t="s">
        <v>83</v>
      </c>
      <c r="G88" s="29">
        <v>22.196999999999999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73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74</v>
      </c>
      <c r="E89" s="27" t="s">
        <v>70</v>
      </c>
    </row>
    <row r="90" ht="51">
      <c r="A90" s="1" t="s">
        <v>76</v>
      </c>
      <c r="E90" s="32" t="s">
        <v>385</v>
      </c>
    </row>
    <row r="91" ht="267.75">
      <c r="A91" s="1" t="s">
        <v>78</v>
      </c>
      <c r="E91" s="27" t="s">
        <v>153</v>
      </c>
    </row>
    <row r="92">
      <c r="A92" s="1" t="s">
        <v>68</v>
      </c>
      <c r="B92" s="1">
        <v>21</v>
      </c>
      <c r="C92" s="26" t="s">
        <v>386</v>
      </c>
      <c r="D92" t="s">
        <v>70</v>
      </c>
      <c r="E92" s="27" t="s">
        <v>387</v>
      </c>
      <c r="F92" s="28" t="s">
        <v>83</v>
      </c>
      <c r="G92" s="29">
        <v>0.84199999999999997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73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74</v>
      </c>
      <c r="E93" s="27" t="s">
        <v>388</v>
      </c>
    </row>
    <row r="94" ht="38.25">
      <c r="A94" s="1" t="s">
        <v>76</v>
      </c>
      <c r="E94" s="32" t="s">
        <v>389</v>
      </c>
    </row>
    <row r="95" ht="267.75">
      <c r="A95" s="1" t="s">
        <v>78</v>
      </c>
      <c r="E95" s="27" t="s">
        <v>153</v>
      </c>
    </row>
    <row r="96">
      <c r="A96" s="1" t="s">
        <v>68</v>
      </c>
      <c r="B96" s="1">
        <v>22</v>
      </c>
      <c r="C96" s="26" t="s">
        <v>390</v>
      </c>
      <c r="D96" t="s">
        <v>100</v>
      </c>
      <c r="E96" s="27" t="s">
        <v>391</v>
      </c>
      <c r="F96" s="28" t="s">
        <v>180</v>
      </c>
      <c r="G96" s="29">
        <v>41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73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74</v>
      </c>
      <c r="E97" s="27" t="s">
        <v>392</v>
      </c>
    </row>
    <row r="98" ht="63.75">
      <c r="A98" s="1" t="s">
        <v>76</v>
      </c>
      <c r="E98" s="32" t="s">
        <v>393</v>
      </c>
    </row>
    <row r="99" ht="38.25">
      <c r="A99" s="1" t="s">
        <v>78</v>
      </c>
      <c r="E99" s="27" t="s">
        <v>394</v>
      </c>
    </row>
    <row r="100">
      <c r="A100" s="1" t="s">
        <v>68</v>
      </c>
      <c r="B100" s="1">
        <v>23</v>
      </c>
      <c r="C100" s="26" t="s">
        <v>390</v>
      </c>
      <c r="D100" t="s">
        <v>342</v>
      </c>
      <c r="E100" s="27" t="s">
        <v>391</v>
      </c>
      <c r="F100" s="28" t="s">
        <v>180</v>
      </c>
      <c r="G100" s="29">
        <v>12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73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74</v>
      </c>
      <c r="E101" s="27" t="s">
        <v>395</v>
      </c>
    </row>
    <row r="102" ht="38.25">
      <c r="A102" s="1" t="s">
        <v>76</v>
      </c>
      <c r="E102" s="32" t="s">
        <v>396</v>
      </c>
    </row>
    <row r="103" ht="38.25">
      <c r="A103" s="1" t="s">
        <v>78</v>
      </c>
      <c r="E103" s="27" t="s">
        <v>394</v>
      </c>
    </row>
    <row r="104">
      <c r="A104" s="1" t="s">
        <v>65</v>
      </c>
      <c r="C104" s="22" t="s">
        <v>142</v>
      </c>
      <c r="E104" s="23" t="s">
        <v>143</v>
      </c>
      <c r="L104" s="24">
        <f>SUMIFS(L105:L120,A105:A120,"P")</f>
        <v>0</v>
      </c>
      <c r="M104" s="24">
        <f>SUMIFS(M105:M120,A105:A120,"P")</f>
        <v>0</v>
      </c>
      <c r="N104" s="25"/>
    </row>
    <row r="105">
      <c r="A105" s="1" t="s">
        <v>68</v>
      </c>
      <c r="B105" s="1">
        <v>24</v>
      </c>
      <c r="C105" s="26" t="s">
        <v>397</v>
      </c>
      <c r="D105" t="s">
        <v>70</v>
      </c>
      <c r="E105" s="27" t="s">
        <v>398</v>
      </c>
      <c r="F105" s="28" t="s">
        <v>72</v>
      </c>
      <c r="G105" s="29">
        <v>184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73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 ht="38.25">
      <c r="A106" s="1" t="s">
        <v>74</v>
      </c>
      <c r="E106" s="27" t="s">
        <v>399</v>
      </c>
    </row>
    <row r="107" ht="63.75">
      <c r="A107" s="1" t="s">
        <v>76</v>
      </c>
      <c r="E107" s="32" t="s">
        <v>400</v>
      </c>
    </row>
    <row r="108" ht="357">
      <c r="A108" s="1" t="s">
        <v>78</v>
      </c>
      <c r="E108" s="27" t="s">
        <v>378</v>
      </c>
    </row>
    <row r="109">
      <c r="A109" s="1" t="s">
        <v>68</v>
      </c>
      <c r="B109" s="1">
        <v>25</v>
      </c>
      <c r="C109" s="26" t="s">
        <v>401</v>
      </c>
      <c r="D109" t="s">
        <v>70</v>
      </c>
      <c r="E109" s="27" t="s">
        <v>402</v>
      </c>
      <c r="F109" s="28" t="s">
        <v>83</v>
      </c>
      <c r="G109" s="29">
        <v>27.134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73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74</v>
      </c>
      <c r="E110" s="27" t="s">
        <v>70</v>
      </c>
    </row>
    <row r="111" ht="51">
      <c r="A111" s="1" t="s">
        <v>76</v>
      </c>
      <c r="E111" s="32" t="s">
        <v>403</v>
      </c>
    </row>
    <row r="112" ht="267.75">
      <c r="A112" s="1" t="s">
        <v>78</v>
      </c>
      <c r="E112" s="27" t="s">
        <v>153</v>
      </c>
    </row>
    <row r="113">
      <c r="A113" s="1" t="s">
        <v>68</v>
      </c>
      <c r="B113" s="1">
        <v>26</v>
      </c>
      <c r="C113" s="26" t="s">
        <v>404</v>
      </c>
      <c r="D113" t="s">
        <v>70</v>
      </c>
      <c r="E113" s="27" t="s">
        <v>405</v>
      </c>
      <c r="F113" s="28" t="s">
        <v>83</v>
      </c>
      <c r="G113" s="29">
        <v>1.623</v>
      </c>
      <c r="H113" s="28">
        <v>0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73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 ht="38.25">
      <c r="A114" s="1" t="s">
        <v>74</v>
      </c>
      <c r="E114" s="27" t="s">
        <v>406</v>
      </c>
    </row>
    <row r="115" ht="51">
      <c r="A115" s="1" t="s">
        <v>76</v>
      </c>
      <c r="E115" s="32" t="s">
        <v>407</v>
      </c>
    </row>
    <row r="116" ht="293.25">
      <c r="A116" s="1" t="s">
        <v>78</v>
      </c>
      <c r="E116" s="27" t="s">
        <v>408</v>
      </c>
    </row>
    <row r="117">
      <c r="A117" s="1" t="s">
        <v>68</v>
      </c>
      <c r="B117" s="1">
        <v>27</v>
      </c>
      <c r="C117" s="26" t="s">
        <v>409</v>
      </c>
      <c r="D117" t="s">
        <v>70</v>
      </c>
      <c r="E117" s="27" t="s">
        <v>410</v>
      </c>
      <c r="F117" s="28" t="s">
        <v>83</v>
      </c>
      <c r="G117" s="29">
        <v>0.93600000000000005</v>
      </c>
      <c r="H117" s="28">
        <v>0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73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 ht="25.5">
      <c r="A118" s="1" t="s">
        <v>74</v>
      </c>
      <c r="E118" s="27" t="s">
        <v>411</v>
      </c>
    </row>
    <row r="119" ht="89.25">
      <c r="A119" s="1" t="s">
        <v>76</v>
      </c>
      <c r="E119" s="32" t="s">
        <v>412</v>
      </c>
    </row>
    <row r="120" ht="293.25">
      <c r="A120" s="1" t="s">
        <v>78</v>
      </c>
      <c r="E120" s="27" t="s">
        <v>408</v>
      </c>
    </row>
    <row r="121">
      <c r="A121" s="1" t="s">
        <v>65</v>
      </c>
      <c r="C121" s="22" t="s">
        <v>154</v>
      </c>
      <c r="E121" s="23" t="s">
        <v>155</v>
      </c>
      <c r="L121" s="24">
        <f>SUMIFS(L122:L181,A122:A181,"P")</f>
        <v>0</v>
      </c>
      <c r="M121" s="24">
        <f>SUMIFS(M122:M181,A122:A181,"P")</f>
        <v>0</v>
      </c>
      <c r="N121" s="25"/>
    </row>
    <row r="122">
      <c r="A122" s="1" t="s">
        <v>68</v>
      </c>
      <c r="B122" s="1">
        <v>28</v>
      </c>
      <c r="C122" s="26" t="s">
        <v>413</v>
      </c>
      <c r="D122" t="s">
        <v>81</v>
      </c>
      <c r="E122" s="27" t="s">
        <v>414</v>
      </c>
      <c r="F122" s="28" t="s">
        <v>83</v>
      </c>
      <c r="G122" s="29">
        <v>2.7559999999999998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84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 ht="51">
      <c r="A123" s="1" t="s">
        <v>74</v>
      </c>
      <c r="E123" s="27" t="s">
        <v>415</v>
      </c>
    </row>
    <row r="124" ht="114.75">
      <c r="A124" s="1" t="s">
        <v>76</v>
      </c>
      <c r="E124" s="32" t="s">
        <v>416</v>
      </c>
    </row>
    <row r="125" ht="293.25">
      <c r="A125" s="1" t="s">
        <v>78</v>
      </c>
      <c r="E125" s="27" t="s">
        <v>408</v>
      </c>
    </row>
    <row r="126">
      <c r="A126" s="1" t="s">
        <v>68</v>
      </c>
      <c r="B126" s="1">
        <v>29</v>
      </c>
      <c r="C126" s="26" t="s">
        <v>417</v>
      </c>
      <c r="D126" t="s">
        <v>70</v>
      </c>
      <c r="E126" s="27" t="s">
        <v>418</v>
      </c>
      <c r="F126" s="28" t="s">
        <v>72</v>
      </c>
      <c r="G126" s="29">
        <v>73.400000000000006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73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 ht="25.5">
      <c r="A127" s="1" t="s">
        <v>74</v>
      </c>
      <c r="E127" s="27" t="s">
        <v>419</v>
      </c>
    </row>
    <row r="128" ht="63.75">
      <c r="A128" s="1" t="s">
        <v>76</v>
      </c>
      <c r="E128" s="32" t="s">
        <v>420</v>
      </c>
    </row>
    <row r="129" ht="357">
      <c r="A129" s="1" t="s">
        <v>78</v>
      </c>
      <c r="E129" s="27" t="s">
        <v>148</v>
      </c>
    </row>
    <row r="130">
      <c r="A130" s="1" t="s">
        <v>68</v>
      </c>
      <c r="B130" s="1">
        <v>30</v>
      </c>
      <c r="C130" s="26" t="s">
        <v>421</v>
      </c>
      <c r="D130" t="s">
        <v>81</v>
      </c>
      <c r="E130" s="27" t="s">
        <v>422</v>
      </c>
      <c r="F130" s="28" t="s">
        <v>180</v>
      </c>
      <c r="G130" s="29">
        <v>25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84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74</v>
      </c>
      <c r="E131" s="27" t="s">
        <v>423</v>
      </c>
    </row>
    <row r="132">
      <c r="A132" s="1" t="s">
        <v>76</v>
      </c>
    </row>
    <row r="133" ht="267.75">
      <c r="A133" s="1" t="s">
        <v>78</v>
      </c>
      <c r="E133" s="27" t="s">
        <v>424</v>
      </c>
    </row>
    <row r="134">
      <c r="A134" s="1" t="s">
        <v>68</v>
      </c>
      <c r="B134" s="1">
        <v>31</v>
      </c>
      <c r="C134" s="26" t="s">
        <v>425</v>
      </c>
      <c r="D134" t="s">
        <v>70</v>
      </c>
      <c r="E134" s="27" t="s">
        <v>426</v>
      </c>
      <c r="F134" s="28" t="s">
        <v>83</v>
      </c>
      <c r="G134" s="29">
        <v>13.663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73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74</v>
      </c>
      <c r="E135" s="27" t="s">
        <v>427</v>
      </c>
    </row>
    <row r="136" ht="51">
      <c r="A136" s="1" t="s">
        <v>76</v>
      </c>
      <c r="E136" s="32" t="s">
        <v>428</v>
      </c>
    </row>
    <row r="137" ht="267.75">
      <c r="A137" s="1" t="s">
        <v>78</v>
      </c>
      <c r="E137" s="27" t="s">
        <v>424</v>
      </c>
    </row>
    <row r="138">
      <c r="A138" s="1" t="s">
        <v>68</v>
      </c>
      <c r="B138" s="1">
        <v>32</v>
      </c>
      <c r="C138" s="26" t="s">
        <v>429</v>
      </c>
      <c r="D138" t="s">
        <v>70</v>
      </c>
      <c r="E138" s="27" t="s">
        <v>430</v>
      </c>
      <c r="F138" s="28" t="s">
        <v>72</v>
      </c>
      <c r="G138" s="29">
        <v>3.915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73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74</v>
      </c>
      <c r="E139" s="27" t="s">
        <v>431</v>
      </c>
    </row>
    <row r="140" ht="25.5">
      <c r="A140" s="1" t="s">
        <v>76</v>
      </c>
      <c r="E140" s="32" t="s">
        <v>432</v>
      </c>
    </row>
    <row r="141" ht="357">
      <c r="A141" s="1" t="s">
        <v>78</v>
      </c>
      <c r="E141" s="27" t="s">
        <v>148</v>
      </c>
    </row>
    <row r="142">
      <c r="A142" s="1" t="s">
        <v>68</v>
      </c>
      <c r="B142" s="1">
        <v>33</v>
      </c>
      <c r="C142" s="26" t="s">
        <v>433</v>
      </c>
      <c r="D142" t="s">
        <v>70</v>
      </c>
      <c r="E142" s="27" t="s">
        <v>434</v>
      </c>
      <c r="F142" s="28" t="s">
        <v>72</v>
      </c>
      <c r="G142" s="29">
        <v>0.41499999999999998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73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74</v>
      </c>
      <c r="E143" s="27" t="s">
        <v>435</v>
      </c>
    </row>
    <row r="144" ht="25.5">
      <c r="A144" s="1" t="s">
        <v>76</v>
      </c>
      <c r="E144" s="32" t="s">
        <v>436</v>
      </c>
    </row>
    <row r="145" ht="38.25">
      <c r="A145" s="1" t="s">
        <v>78</v>
      </c>
      <c r="E145" s="27" t="s">
        <v>437</v>
      </c>
    </row>
    <row r="146">
      <c r="A146" s="1" t="s">
        <v>68</v>
      </c>
      <c r="B146" s="1">
        <v>34</v>
      </c>
      <c r="C146" s="26" t="s">
        <v>161</v>
      </c>
      <c r="D146" t="s">
        <v>70</v>
      </c>
      <c r="E146" s="27" t="s">
        <v>162</v>
      </c>
      <c r="F146" s="28" t="s">
        <v>72</v>
      </c>
      <c r="G146" s="29">
        <v>619.69500000000005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73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74</v>
      </c>
      <c r="E147" s="27" t="s">
        <v>438</v>
      </c>
    </row>
    <row r="148" ht="127.5">
      <c r="A148" s="1" t="s">
        <v>76</v>
      </c>
      <c r="E148" s="32" t="s">
        <v>439</v>
      </c>
    </row>
    <row r="149" ht="357">
      <c r="A149" s="1" t="s">
        <v>78</v>
      </c>
      <c r="E149" s="27" t="s">
        <v>148</v>
      </c>
    </row>
    <row r="150">
      <c r="A150" s="1" t="s">
        <v>68</v>
      </c>
      <c r="B150" s="1">
        <v>35</v>
      </c>
      <c r="C150" s="26" t="s">
        <v>440</v>
      </c>
      <c r="D150" t="s">
        <v>70</v>
      </c>
      <c r="E150" s="27" t="s">
        <v>441</v>
      </c>
      <c r="F150" s="28" t="s">
        <v>72</v>
      </c>
      <c r="G150" s="29">
        <v>32.783000000000001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73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 ht="25.5">
      <c r="A151" s="1" t="s">
        <v>74</v>
      </c>
      <c r="E151" s="27" t="s">
        <v>442</v>
      </c>
    </row>
    <row r="152" ht="63.75">
      <c r="A152" s="1" t="s">
        <v>76</v>
      </c>
      <c r="E152" s="32" t="s">
        <v>443</v>
      </c>
    </row>
    <row r="153" ht="357">
      <c r="A153" s="1" t="s">
        <v>78</v>
      </c>
      <c r="E153" s="27" t="s">
        <v>148</v>
      </c>
    </row>
    <row r="154">
      <c r="A154" s="1" t="s">
        <v>68</v>
      </c>
      <c r="B154" s="1">
        <v>36</v>
      </c>
      <c r="C154" s="26" t="s">
        <v>444</v>
      </c>
      <c r="D154" t="s">
        <v>70</v>
      </c>
      <c r="E154" s="27" t="s">
        <v>445</v>
      </c>
      <c r="F154" s="28" t="s">
        <v>72</v>
      </c>
      <c r="G154" s="29">
        <v>60.75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73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74</v>
      </c>
      <c r="E155" s="27" t="s">
        <v>446</v>
      </c>
    </row>
    <row r="156" ht="127.5">
      <c r="A156" s="1" t="s">
        <v>76</v>
      </c>
      <c r="E156" s="32" t="s">
        <v>447</v>
      </c>
    </row>
    <row r="157" ht="357">
      <c r="A157" s="1" t="s">
        <v>78</v>
      </c>
      <c r="E157" s="27" t="s">
        <v>148</v>
      </c>
    </row>
    <row r="158">
      <c r="A158" s="1" t="s">
        <v>68</v>
      </c>
      <c r="B158" s="1">
        <v>37</v>
      </c>
      <c r="C158" s="26" t="s">
        <v>448</v>
      </c>
      <c r="D158" t="s">
        <v>70</v>
      </c>
      <c r="E158" s="27" t="s">
        <v>449</v>
      </c>
      <c r="F158" s="28" t="s">
        <v>83</v>
      </c>
      <c r="G158" s="29">
        <v>1.206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73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74</v>
      </c>
      <c r="E159" s="27" t="s">
        <v>450</v>
      </c>
    </row>
    <row r="160" ht="114.75">
      <c r="A160" s="1" t="s">
        <v>76</v>
      </c>
      <c r="E160" s="32" t="s">
        <v>451</v>
      </c>
    </row>
    <row r="161" ht="178.5">
      <c r="A161" s="1" t="s">
        <v>78</v>
      </c>
      <c r="E161" s="27" t="s">
        <v>452</v>
      </c>
    </row>
    <row r="162">
      <c r="A162" s="1" t="s">
        <v>68</v>
      </c>
      <c r="B162" s="1">
        <v>38</v>
      </c>
      <c r="C162" s="26" t="s">
        <v>241</v>
      </c>
      <c r="D162" t="s">
        <v>70</v>
      </c>
      <c r="E162" s="27" t="s">
        <v>242</v>
      </c>
      <c r="F162" s="28" t="s">
        <v>72</v>
      </c>
      <c r="G162" s="29">
        <v>4.6710000000000003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73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74</v>
      </c>
      <c r="E163" s="27" t="s">
        <v>453</v>
      </c>
    </row>
    <row r="164" ht="51">
      <c r="A164" s="1" t="s">
        <v>76</v>
      </c>
      <c r="E164" s="32" t="s">
        <v>454</v>
      </c>
    </row>
    <row r="165" ht="38.25">
      <c r="A165" s="1" t="s">
        <v>78</v>
      </c>
      <c r="E165" s="27" t="s">
        <v>169</v>
      </c>
    </row>
    <row r="166">
      <c r="A166" s="1" t="s">
        <v>68</v>
      </c>
      <c r="B166" s="1">
        <v>39</v>
      </c>
      <c r="C166" s="26" t="s">
        <v>455</v>
      </c>
      <c r="D166" t="s">
        <v>70</v>
      </c>
      <c r="E166" s="27" t="s">
        <v>456</v>
      </c>
      <c r="F166" s="28" t="s">
        <v>72</v>
      </c>
      <c r="G166" s="29">
        <v>37.040999999999997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73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74</v>
      </c>
      <c r="E167" s="27" t="s">
        <v>457</v>
      </c>
    </row>
    <row r="168" ht="76.5">
      <c r="A168" s="1" t="s">
        <v>76</v>
      </c>
      <c r="E168" s="32" t="s">
        <v>458</v>
      </c>
    </row>
    <row r="169" ht="38.25">
      <c r="A169" s="1" t="s">
        <v>78</v>
      </c>
      <c r="E169" s="27" t="s">
        <v>169</v>
      </c>
    </row>
    <row r="170">
      <c r="A170" s="1" t="s">
        <v>68</v>
      </c>
      <c r="B170" s="1">
        <v>40</v>
      </c>
      <c r="C170" s="26" t="s">
        <v>459</v>
      </c>
      <c r="D170" t="s">
        <v>100</v>
      </c>
      <c r="E170" s="27" t="s">
        <v>460</v>
      </c>
      <c r="F170" s="28" t="s">
        <v>134</v>
      </c>
      <c r="G170" s="29">
        <v>167.66999999999999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73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 ht="25.5">
      <c r="A171" s="1" t="s">
        <v>74</v>
      </c>
      <c r="E171" s="27" t="s">
        <v>461</v>
      </c>
    </row>
    <row r="172" ht="63.75">
      <c r="A172" s="1" t="s">
        <v>76</v>
      </c>
      <c r="E172" s="32" t="s">
        <v>462</v>
      </c>
    </row>
    <row r="173" ht="127.5">
      <c r="A173" s="1" t="s">
        <v>78</v>
      </c>
      <c r="E173" s="27" t="s">
        <v>463</v>
      </c>
    </row>
    <row r="174">
      <c r="A174" s="1" t="s">
        <v>68</v>
      </c>
      <c r="B174" s="1">
        <v>41</v>
      </c>
      <c r="C174" s="26" t="s">
        <v>459</v>
      </c>
      <c r="D174" t="s">
        <v>342</v>
      </c>
      <c r="E174" s="27" t="s">
        <v>460</v>
      </c>
      <c r="F174" s="28" t="s">
        <v>134</v>
      </c>
      <c r="G174" s="29">
        <v>19.872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73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 ht="25.5">
      <c r="A175" s="1" t="s">
        <v>74</v>
      </c>
      <c r="E175" s="27" t="s">
        <v>464</v>
      </c>
    </row>
    <row r="176" ht="25.5">
      <c r="A176" s="1" t="s">
        <v>76</v>
      </c>
      <c r="E176" s="32" t="s">
        <v>465</v>
      </c>
    </row>
    <row r="177" ht="127.5">
      <c r="A177" s="1" t="s">
        <v>78</v>
      </c>
      <c r="E177" s="27" t="s">
        <v>463</v>
      </c>
    </row>
    <row r="178">
      <c r="A178" s="1" t="s">
        <v>68</v>
      </c>
      <c r="B178" s="1">
        <v>42</v>
      </c>
      <c r="C178" s="26" t="s">
        <v>466</v>
      </c>
      <c r="D178" t="s">
        <v>81</v>
      </c>
      <c r="E178" s="27" t="s">
        <v>467</v>
      </c>
      <c r="F178" s="28" t="s">
        <v>134</v>
      </c>
      <c r="G178" s="29">
        <v>4.8760000000000003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/>
      <c r="O178" s="31">
        <f>M178*AA178</f>
        <v>0</v>
      </c>
      <c r="P178" s="1">
        <v>3</v>
      </c>
      <c r="AA178" s="1">
        <f>IF(P178=1,$O$3,IF(P178=2,$O$4,$O$5))</f>
        <v>0</v>
      </c>
    </row>
    <row r="179" ht="38.25">
      <c r="A179" s="1" t="s">
        <v>74</v>
      </c>
      <c r="E179" s="27" t="s">
        <v>468</v>
      </c>
    </row>
    <row r="180" ht="25.5">
      <c r="A180" s="1" t="s">
        <v>76</v>
      </c>
      <c r="E180" s="32" t="s">
        <v>469</v>
      </c>
    </row>
    <row r="181" ht="102">
      <c r="A181" s="1" t="s">
        <v>78</v>
      </c>
      <c r="E181" s="27" t="s">
        <v>470</v>
      </c>
    </row>
    <row r="182">
      <c r="A182" s="1" t="s">
        <v>65</v>
      </c>
      <c r="C182" s="22" t="s">
        <v>471</v>
      </c>
      <c r="E182" s="23" t="s">
        <v>472</v>
      </c>
      <c r="L182" s="24">
        <f>SUMIFS(L183:L242,A183:A242,"P")</f>
        <v>0</v>
      </c>
      <c r="M182" s="24">
        <f>SUMIFS(M183:M242,A183:A242,"P")</f>
        <v>0</v>
      </c>
      <c r="N182" s="25"/>
    </row>
    <row r="183">
      <c r="A183" s="1" t="s">
        <v>68</v>
      </c>
      <c r="B183" s="1">
        <v>43</v>
      </c>
      <c r="C183" s="26" t="s">
        <v>473</v>
      </c>
      <c r="D183" t="s">
        <v>70</v>
      </c>
      <c r="E183" s="27" t="s">
        <v>474</v>
      </c>
      <c r="F183" s="28" t="s">
        <v>174</v>
      </c>
      <c r="G183" s="29">
        <v>20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73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74</v>
      </c>
      <c r="E184" s="27" t="s">
        <v>70</v>
      </c>
    </row>
    <row r="185" ht="25.5">
      <c r="A185" s="1" t="s">
        <v>76</v>
      </c>
      <c r="E185" s="32" t="s">
        <v>475</v>
      </c>
    </row>
    <row r="186" ht="102">
      <c r="A186" s="1" t="s">
        <v>78</v>
      </c>
      <c r="E186" s="27" t="s">
        <v>476</v>
      </c>
    </row>
    <row r="187">
      <c r="A187" s="1" t="s">
        <v>68</v>
      </c>
      <c r="B187" s="1">
        <v>44</v>
      </c>
      <c r="C187" s="26" t="s">
        <v>477</v>
      </c>
      <c r="D187" t="s">
        <v>70</v>
      </c>
      <c r="E187" s="27" t="s">
        <v>478</v>
      </c>
      <c r="F187" s="28" t="s">
        <v>134</v>
      </c>
      <c r="G187" s="29">
        <v>419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73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 ht="25.5">
      <c r="A188" s="1" t="s">
        <v>74</v>
      </c>
      <c r="E188" s="27" t="s">
        <v>479</v>
      </c>
    </row>
    <row r="189" ht="76.5">
      <c r="A189" s="1" t="s">
        <v>76</v>
      </c>
      <c r="E189" s="32" t="s">
        <v>480</v>
      </c>
    </row>
    <row r="190" ht="191.25">
      <c r="A190" s="1" t="s">
        <v>78</v>
      </c>
      <c r="E190" s="27" t="s">
        <v>481</v>
      </c>
    </row>
    <row r="191" ht="25.5">
      <c r="A191" s="1" t="s">
        <v>68</v>
      </c>
      <c r="B191" s="1">
        <v>45</v>
      </c>
      <c r="C191" s="26" t="s">
        <v>482</v>
      </c>
      <c r="D191" t="s">
        <v>70</v>
      </c>
      <c r="E191" s="27" t="s">
        <v>483</v>
      </c>
      <c r="F191" s="28" t="s">
        <v>134</v>
      </c>
      <c r="G191" s="29">
        <v>627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73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 ht="25.5">
      <c r="A192" s="1" t="s">
        <v>74</v>
      </c>
      <c r="E192" s="27" t="s">
        <v>484</v>
      </c>
    </row>
    <row r="193" ht="102">
      <c r="A193" s="1" t="s">
        <v>76</v>
      </c>
      <c r="E193" s="32" t="s">
        <v>485</v>
      </c>
    </row>
    <row r="194" ht="191.25">
      <c r="A194" s="1" t="s">
        <v>78</v>
      </c>
      <c r="E194" s="27" t="s">
        <v>481</v>
      </c>
    </row>
    <row r="195">
      <c r="A195" s="1" t="s">
        <v>68</v>
      </c>
      <c r="B195" s="1">
        <v>46</v>
      </c>
      <c r="C195" s="26" t="s">
        <v>486</v>
      </c>
      <c r="D195" t="s">
        <v>81</v>
      </c>
      <c r="E195" s="27" t="s">
        <v>487</v>
      </c>
      <c r="F195" s="28" t="s">
        <v>134</v>
      </c>
      <c r="G195" s="29">
        <v>237.166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84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74</v>
      </c>
      <c r="E196" s="27" t="s">
        <v>70</v>
      </c>
    </row>
    <row r="197" ht="25.5">
      <c r="A197" s="1" t="s">
        <v>76</v>
      </c>
      <c r="E197" s="32" t="s">
        <v>488</v>
      </c>
    </row>
    <row r="198" ht="191.25">
      <c r="A198" s="1" t="s">
        <v>78</v>
      </c>
      <c r="E198" s="27" t="s">
        <v>489</v>
      </c>
    </row>
    <row r="199">
      <c r="A199" s="1" t="s">
        <v>68</v>
      </c>
      <c r="B199" s="1">
        <v>47</v>
      </c>
      <c r="C199" s="26" t="s">
        <v>490</v>
      </c>
      <c r="D199" t="s">
        <v>100</v>
      </c>
      <c r="E199" s="27" t="s">
        <v>491</v>
      </c>
      <c r="F199" s="28" t="s">
        <v>134</v>
      </c>
      <c r="G199" s="29">
        <v>422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73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74</v>
      </c>
      <c r="E200" s="27" t="s">
        <v>492</v>
      </c>
    </row>
    <row r="201" ht="102">
      <c r="A201" s="1" t="s">
        <v>76</v>
      </c>
      <c r="E201" s="32" t="s">
        <v>493</v>
      </c>
    </row>
    <row r="202" ht="38.25">
      <c r="A202" s="1" t="s">
        <v>78</v>
      </c>
      <c r="E202" s="27" t="s">
        <v>494</v>
      </c>
    </row>
    <row r="203">
      <c r="A203" s="1" t="s">
        <v>68</v>
      </c>
      <c r="B203" s="1">
        <v>48</v>
      </c>
      <c r="C203" s="26" t="s">
        <v>490</v>
      </c>
      <c r="D203" t="s">
        <v>342</v>
      </c>
      <c r="E203" s="27" t="s">
        <v>491</v>
      </c>
      <c r="F203" s="28" t="s">
        <v>134</v>
      </c>
      <c r="G203" s="29">
        <v>51.670000000000002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73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74</v>
      </c>
      <c r="E204" s="27" t="s">
        <v>495</v>
      </c>
    </row>
    <row r="205" ht="25.5">
      <c r="A205" s="1" t="s">
        <v>76</v>
      </c>
      <c r="E205" s="32" t="s">
        <v>496</v>
      </c>
    </row>
    <row r="206" ht="38.25">
      <c r="A206" s="1" t="s">
        <v>78</v>
      </c>
      <c r="E206" s="27" t="s">
        <v>494</v>
      </c>
    </row>
    <row r="207">
      <c r="A207" s="1" t="s">
        <v>68</v>
      </c>
      <c r="B207" s="1">
        <v>49</v>
      </c>
      <c r="C207" s="26" t="s">
        <v>497</v>
      </c>
      <c r="D207" t="s">
        <v>100</v>
      </c>
      <c r="E207" s="27" t="s">
        <v>498</v>
      </c>
      <c r="F207" s="28" t="s">
        <v>134</v>
      </c>
      <c r="G207" s="29">
        <v>752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73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74</v>
      </c>
      <c r="E208" s="27" t="s">
        <v>499</v>
      </c>
    </row>
    <row r="209" ht="114.75">
      <c r="A209" s="1" t="s">
        <v>76</v>
      </c>
      <c r="E209" s="32" t="s">
        <v>500</v>
      </c>
    </row>
    <row r="210" ht="38.25">
      <c r="A210" s="1" t="s">
        <v>78</v>
      </c>
      <c r="E210" s="27" t="s">
        <v>494</v>
      </c>
    </row>
    <row r="211">
      <c r="A211" s="1" t="s">
        <v>68</v>
      </c>
      <c r="B211" s="1">
        <v>50</v>
      </c>
      <c r="C211" s="26" t="s">
        <v>497</v>
      </c>
      <c r="D211" t="s">
        <v>342</v>
      </c>
      <c r="E211" s="27" t="s">
        <v>501</v>
      </c>
      <c r="F211" s="28" t="s">
        <v>134</v>
      </c>
      <c r="G211" s="29">
        <v>362.80000000000001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73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74</v>
      </c>
      <c r="E212" s="27" t="s">
        <v>502</v>
      </c>
    </row>
    <row r="213" ht="89.25">
      <c r="A213" s="1" t="s">
        <v>76</v>
      </c>
      <c r="E213" s="32" t="s">
        <v>503</v>
      </c>
    </row>
    <row r="214" ht="38.25">
      <c r="A214" s="1" t="s">
        <v>78</v>
      </c>
      <c r="E214" s="27" t="s">
        <v>494</v>
      </c>
    </row>
    <row r="215">
      <c r="A215" s="1" t="s">
        <v>68</v>
      </c>
      <c r="B215" s="1">
        <v>51</v>
      </c>
      <c r="C215" s="26" t="s">
        <v>504</v>
      </c>
      <c r="D215" t="s">
        <v>81</v>
      </c>
      <c r="E215" s="27" t="s">
        <v>505</v>
      </c>
      <c r="F215" s="28" t="s">
        <v>134</v>
      </c>
      <c r="G215" s="29">
        <v>68.799999999999997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84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 ht="25.5">
      <c r="A216" s="1" t="s">
        <v>74</v>
      </c>
      <c r="E216" s="27" t="s">
        <v>506</v>
      </c>
    </row>
    <row r="217" ht="25.5">
      <c r="A217" s="1" t="s">
        <v>76</v>
      </c>
      <c r="E217" s="32" t="s">
        <v>507</v>
      </c>
    </row>
    <row r="218" ht="89.25">
      <c r="A218" s="1" t="s">
        <v>78</v>
      </c>
      <c r="E218" s="27" t="s">
        <v>508</v>
      </c>
    </row>
    <row r="219">
      <c r="A219" s="1" t="s">
        <v>68</v>
      </c>
      <c r="B219" s="1">
        <v>52</v>
      </c>
      <c r="C219" s="26" t="s">
        <v>509</v>
      </c>
      <c r="D219" t="s">
        <v>70</v>
      </c>
      <c r="E219" s="27" t="s">
        <v>510</v>
      </c>
      <c r="F219" s="28" t="s">
        <v>180</v>
      </c>
      <c r="G219" s="29">
        <v>6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73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 ht="25.5">
      <c r="A220" s="1" t="s">
        <v>74</v>
      </c>
      <c r="E220" s="27" t="s">
        <v>511</v>
      </c>
    </row>
    <row r="221">
      <c r="A221" s="1" t="s">
        <v>76</v>
      </c>
    </row>
    <row r="222" ht="153">
      <c r="A222" s="1" t="s">
        <v>78</v>
      </c>
      <c r="E222" s="27" t="s">
        <v>512</v>
      </c>
    </row>
    <row r="223">
      <c r="A223" s="1" t="s">
        <v>68</v>
      </c>
      <c r="B223" s="1">
        <v>53</v>
      </c>
      <c r="C223" s="26" t="s">
        <v>513</v>
      </c>
      <c r="D223" t="s">
        <v>70</v>
      </c>
      <c r="E223" s="27" t="s">
        <v>514</v>
      </c>
      <c r="F223" s="28" t="s">
        <v>180</v>
      </c>
      <c r="G223" s="29">
        <v>1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73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74</v>
      </c>
      <c r="E224" s="27" t="s">
        <v>515</v>
      </c>
    </row>
    <row r="225">
      <c r="A225" s="1" t="s">
        <v>76</v>
      </c>
    </row>
    <row r="226" ht="153">
      <c r="A226" s="1" t="s">
        <v>78</v>
      </c>
      <c r="E226" s="27" t="s">
        <v>512</v>
      </c>
    </row>
    <row r="227">
      <c r="A227" s="1" t="s">
        <v>68</v>
      </c>
      <c r="B227" s="1">
        <v>54</v>
      </c>
      <c r="C227" s="26" t="s">
        <v>516</v>
      </c>
      <c r="D227" t="s">
        <v>70</v>
      </c>
      <c r="E227" s="27" t="s">
        <v>517</v>
      </c>
      <c r="F227" s="28" t="s">
        <v>174</v>
      </c>
      <c r="G227" s="29">
        <v>20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73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74</v>
      </c>
      <c r="E228" s="27" t="s">
        <v>518</v>
      </c>
    </row>
    <row r="229">
      <c r="A229" s="1" t="s">
        <v>76</v>
      </c>
    </row>
    <row r="230" ht="76.5">
      <c r="A230" s="1" t="s">
        <v>78</v>
      </c>
      <c r="E230" s="27" t="s">
        <v>519</v>
      </c>
    </row>
    <row r="231">
      <c r="A231" s="1" t="s">
        <v>68</v>
      </c>
      <c r="B231" s="1">
        <v>55</v>
      </c>
      <c r="C231" s="26" t="s">
        <v>520</v>
      </c>
      <c r="D231" t="s">
        <v>70</v>
      </c>
      <c r="E231" s="27" t="s">
        <v>521</v>
      </c>
      <c r="F231" s="28" t="s">
        <v>174</v>
      </c>
      <c r="G231" s="29">
        <v>20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73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74</v>
      </c>
      <c r="E232" s="27" t="s">
        <v>70</v>
      </c>
    </row>
    <row r="233" ht="25.5">
      <c r="A233" s="1" t="s">
        <v>76</v>
      </c>
      <c r="E233" s="32" t="s">
        <v>475</v>
      </c>
    </row>
    <row r="234" ht="76.5">
      <c r="A234" s="1" t="s">
        <v>78</v>
      </c>
      <c r="E234" s="27" t="s">
        <v>522</v>
      </c>
    </row>
    <row r="235">
      <c r="A235" s="1" t="s">
        <v>68</v>
      </c>
      <c r="B235" s="1">
        <v>56</v>
      </c>
      <c r="C235" s="26" t="s">
        <v>523</v>
      </c>
      <c r="D235" t="s">
        <v>70</v>
      </c>
      <c r="E235" s="27" t="s">
        <v>524</v>
      </c>
      <c r="F235" s="28" t="s">
        <v>134</v>
      </c>
      <c r="G235" s="29">
        <v>128.596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73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74</v>
      </c>
      <c r="E236" s="27" t="s">
        <v>525</v>
      </c>
    </row>
    <row r="237" ht="38.25">
      <c r="A237" s="1" t="s">
        <v>76</v>
      </c>
      <c r="E237" s="32" t="s">
        <v>526</v>
      </c>
    </row>
    <row r="238" ht="102">
      <c r="A238" s="1" t="s">
        <v>78</v>
      </c>
      <c r="E238" s="27" t="s">
        <v>527</v>
      </c>
    </row>
    <row r="239">
      <c r="A239" s="1" t="s">
        <v>68</v>
      </c>
      <c r="B239" s="1">
        <v>57</v>
      </c>
      <c r="C239" s="26" t="s">
        <v>528</v>
      </c>
      <c r="D239" t="s">
        <v>81</v>
      </c>
      <c r="E239" s="27" t="s">
        <v>529</v>
      </c>
      <c r="F239" s="28" t="s">
        <v>134</v>
      </c>
      <c r="G239" s="29">
        <v>386.38200000000001</v>
      </c>
      <c r="H239" s="28">
        <v>0</v>
      </c>
      <c r="I239" s="30">
        <f>ROUND(G239*H239,P4)</f>
        <v>0</v>
      </c>
      <c r="L239" s="30">
        <v>0</v>
      </c>
      <c r="M239" s="24">
        <f>ROUND(G239*L239,P4)</f>
        <v>0</v>
      </c>
      <c r="N239" s="25" t="s">
        <v>84</v>
      </c>
      <c r="O239" s="31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74</v>
      </c>
      <c r="E240" s="27" t="s">
        <v>70</v>
      </c>
    </row>
    <row r="241" ht="63.75">
      <c r="A241" s="1" t="s">
        <v>76</v>
      </c>
      <c r="E241" s="32" t="s">
        <v>530</v>
      </c>
    </row>
    <row r="242" ht="38.25">
      <c r="A242" s="1" t="s">
        <v>78</v>
      </c>
      <c r="E242" s="27" t="s">
        <v>531</v>
      </c>
    </row>
    <row r="243">
      <c r="A243" s="1" t="s">
        <v>65</v>
      </c>
      <c r="C243" s="22" t="s">
        <v>170</v>
      </c>
      <c r="E243" s="23" t="s">
        <v>171</v>
      </c>
      <c r="L243" s="24">
        <f>SUMIFS(L244:L271,A244:A271,"P")</f>
        <v>0</v>
      </c>
      <c r="M243" s="24">
        <f>SUMIFS(M244:M271,A244:A271,"P")</f>
        <v>0</v>
      </c>
      <c r="N243" s="25"/>
    </row>
    <row r="244">
      <c r="A244" s="1" t="s">
        <v>68</v>
      </c>
      <c r="B244" s="1">
        <v>58</v>
      </c>
      <c r="C244" s="26" t="s">
        <v>532</v>
      </c>
      <c r="D244" t="s">
        <v>70</v>
      </c>
      <c r="E244" s="27" t="s">
        <v>533</v>
      </c>
      <c r="F244" s="28" t="s">
        <v>174</v>
      </c>
      <c r="G244" s="29">
        <v>96.254000000000005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73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74</v>
      </c>
      <c r="E245" s="27" t="s">
        <v>534</v>
      </c>
    </row>
    <row r="246" ht="102">
      <c r="A246" s="1" t="s">
        <v>76</v>
      </c>
      <c r="E246" s="32" t="s">
        <v>535</v>
      </c>
    </row>
    <row r="247" ht="255">
      <c r="A247" s="1" t="s">
        <v>78</v>
      </c>
      <c r="E247" s="27" t="s">
        <v>177</v>
      </c>
    </row>
    <row r="248">
      <c r="A248" s="1" t="s">
        <v>68</v>
      </c>
      <c r="B248" s="1">
        <v>59</v>
      </c>
      <c r="C248" s="26" t="s">
        <v>249</v>
      </c>
      <c r="D248" t="s">
        <v>70</v>
      </c>
      <c r="E248" s="27" t="s">
        <v>250</v>
      </c>
      <c r="F248" s="28" t="s">
        <v>174</v>
      </c>
      <c r="G248" s="29">
        <v>24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73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74</v>
      </c>
      <c r="E249" s="27" t="s">
        <v>536</v>
      </c>
    </row>
    <row r="250" ht="25.5">
      <c r="A250" s="1" t="s">
        <v>76</v>
      </c>
      <c r="E250" s="32" t="s">
        <v>537</v>
      </c>
    </row>
    <row r="251" ht="255">
      <c r="A251" s="1" t="s">
        <v>78</v>
      </c>
      <c r="E251" s="27" t="s">
        <v>177</v>
      </c>
    </row>
    <row r="252">
      <c r="A252" s="1" t="s">
        <v>68</v>
      </c>
      <c r="B252" s="1">
        <v>60</v>
      </c>
      <c r="C252" s="26" t="s">
        <v>538</v>
      </c>
      <c r="D252" t="s">
        <v>70</v>
      </c>
      <c r="E252" s="27" t="s">
        <v>539</v>
      </c>
      <c r="F252" s="28" t="s">
        <v>174</v>
      </c>
      <c r="G252" s="29">
        <v>95.299999999999997</v>
      </c>
      <c r="H252" s="28">
        <v>0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73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74</v>
      </c>
      <c r="E253" s="27" t="s">
        <v>540</v>
      </c>
    </row>
    <row r="254" ht="25.5">
      <c r="A254" s="1" t="s">
        <v>76</v>
      </c>
      <c r="E254" s="32" t="s">
        <v>541</v>
      </c>
    </row>
    <row r="255" ht="242.25">
      <c r="A255" s="1" t="s">
        <v>78</v>
      </c>
      <c r="E255" s="27" t="s">
        <v>542</v>
      </c>
    </row>
    <row r="256">
      <c r="A256" s="1" t="s">
        <v>68</v>
      </c>
      <c r="B256" s="1">
        <v>61</v>
      </c>
      <c r="C256" s="26" t="s">
        <v>543</v>
      </c>
      <c r="D256" t="s">
        <v>70</v>
      </c>
      <c r="E256" s="27" t="s">
        <v>544</v>
      </c>
      <c r="F256" s="28" t="s">
        <v>174</v>
      </c>
      <c r="G256" s="29">
        <v>26</v>
      </c>
      <c r="H256" s="28">
        <v>0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73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74</v>
      </c>
      <c r="E257" s="27" t="s">
        <v>545</v>
      </c>
    </row>
    <row r="258" ht="25.5">
      <c r="A258" s="1" t="s">
        <v>76</v>
      </c>
      <c r="E258" s="32" t="s">
        <v>546</v>
      </c>
    </row>
    <row r="259" ht="242.25">
      <c r="A259" s="1" t="s">
        <v>78</v>
      </c>
      <c r="E259" s="27" t="s">
        <v>547</v>
      </c>
    </row>
    <row r="260">
      <c r="A260" s="1" t="s">
        <v>68</v>
      </c>
      <c r="B260" s="1">
        <v>62</v>
      </c>
      <c r="C260" s="26" t="s">
        <v>548</v>
      </c>
      <c r="D260" t="s">
        <v>70</v>
      </c>
      <c r="E260" s="27" t="s">
        <v>549</v>
      </c>
      <c r="F260" s="28" t="s">
        <v>174</v>
      </c>
      <c r="G260" s="29">
        <v>1.5</v>
      </c>
      <c r="H260" s="28">
        <v>0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73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74</v>
      </c>
      <c r="E261" s="27" t="s">
        <v>550</v>
      </c>
    </row>
    <row r="262" ht="25.5">
      <c r="A262" s="1" t="s">
        <v>76</v>
      </c>
      <c r="E262" s="32" t="s">
        <v>551</v>
      </c>
    </row>
    <row r="263" ht="242.25">
      <c r="A263" s="1" t="s">
        <v>78</v>
      </c>
      <c r="E263" s="27" t="s">
        <v>547</v>
      </c>
    </row>
    <row r="264">
      <c r="A264" s="1" t="s">
        <v>68</v>
      </c>
      <c r="B264" s="1">
        <v>63</v>
      </c>
      <c r="C264" s="26" t="s">
        <v>178</v>
      </c>
      <c r="D264" t="s">
        <v>70</v>
      </c>
      <c r="E264" s="27" t="s">
        <v>179</v>
      </c>
      <c r="F264" s="28" t="s">
        <v>180</v>
      </c>
      <c r="G264" s="29">
        <v>2</v>
      </c>
      <c r="H264" s="28">
        <v>0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73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74</v>
      </c>
      <c r="E265" s="27" t="s">
        <v>552</v>
      </c>
    </row>
    <row r="266">
      <c r="A266" s="1" t="s">
        <v>76</v>
      </c>
    </row>
    <row r="267" ht="89.25">
      <c r="A267" s="1" t="s">
        <v>78</v>
      </c>
      <c r="E267" s="27" t="s">
        <v>182</v>
      </c>
    </row>
    <row r="268">
      <c r="A268" s="1" t="s">
        <v>68</v>
      </c>
      <c r="B268" s="1">
        <v>64</v>
      </c>
      <c r="C268" s="26" t="s">
        <v>553</v>
      </c>
      <c r="D268" t="s">
        <v>81</v>
      </c>
      <c r="E268" s="27" t="s">
        <v>554</v>
      </c>
      <c r="F268" s="28" t="s">
        <v>180</v>
      </c>
      <c r="G268" s="29">
        <v>1</v>
      </c>
      <c r="H268" s="28">
        <v>0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84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 ht="25.5">
      <c r="A269" s="1" t="s">
        <v>74</v>
      </c>
      <c r="E269" s="27" t="s">
        <v>555</v>
      </c>
    </row>
    <row r="270">
      <c r="A270" s="1" t="s">
        <v>76</v>
      </c>
    </row>
    <row r="271">
      <c r="A271" s="1" t="s">
        <v>78</v>
      </c>
      <c r="E271" s="27" t="s">
        <v>556</v>
      </c>
    </row>
    <row r="272">
      <c r="A272" s="1" t="s">
        <v>65</v>
      </c>
      <c r="C272" s="22" t="s">
        <v>187</v>
      </c>
      <c r="E272" s="23" t="s">
        <v>188</v>
      </c>
      <c r="L272" s="24">
        <f>SUMIFS(L273:L324,A273:A324,"P")</f>
        <v>0</v>
      </c>
      <c r="M272" s="24">
        <f>SUMIFS(M273:M324,A273:A324,"P")</f>
        <v>0</v>
      </c>
      <c r="N272" s="25"/>
    </row>
    <row r="273">
      <c r="A273" s="1" t="s">
        <v>68</v>
      </c>
      <c r="B273" s="1">
        <v>65</v>
      </c>
      <c r="C273" s="26" t="s">
        <v>557</v>
      </c>
      <c r="D273" t="s">
        <v>70</v>
      </c>
      <c r="E273" s="27" t="s">
        <v>558</v>
      </c>
      <c r="F273" s="28" t="s">
        <v>174</v>
      </c>
      <c r="G273" s="29">
        <v>16</v>
      </c>
      <c r="H273" s="28">
        <v>0</v>
      </c>
      <c r="I273" s="30">
        <f>ROUND(G273*H273,P4)</f>
        <v>0</v>
      </c>
      <c r="L273" s="30">
        <v>0</v>
      </c>
      <c r="M273" s="24">
        <f>ROUND(G273*L273,P4)</f>
        <v>0</v>
      </c>
      <c r="N273" s="25" t="s">
        <v>73</v>
      </c>
      <c r="O273" s="31">
        <f>M273*AA273</f>
        <v>0</v>
      </c>
      <c r="P273" s="1">
        <v>3</v>
      </c>
      <c r="AA273" s="1">
        <f>IF(P273=1,$O$3,IF(P273=2,$O$4,$O$5))</f>
        <v>0</v>
      </c>
    </row>
    <row r="274">
      <c r="A274" s="1" t="s">
        <v>74</v>
      </c>
      <c r="E274" s="27" t="s">
        <v>559</v>
      </c>
    </row>
    <row r="275">
      <c r="A275" s="1" t="s">
        <v>76</v>
      </c>
    </row>
    <row r="276" ht="51">
      <c r="A276" s="1" t="s">
        <v>78</v>
      </c>
      <c r="E276" s="27" t="s">
        <v>560</v>
      </c>
    </row>
    <row r="277">
      <c r="A277" s="1" t="s">
        <v>68</v>
      </c>
      <c r="B277" s="1">
        <v>66</v>
      </c>
      <c r="C277" s="26" t="s">
        <v>561</v>
      </c>
      <c r="D277" t="s">
        <v>70</v>
      </c>
      <c r="E277" s="27" t="s">
        <v>562</v>
      </c>
      <c r="F277" s="28" t="s">
        <v>180</v>
      </c>
      <c r="G277" s="29">
        <v>53</v>
      </c>
      <c r="H277" s="28">
        <v>0</v>
      </c>
      <c r="I277" s="30">
        <f>ROUND(G277*H277,P4)</f>
        <v>0</v>
      </c>
      <c r="L277" s="30">
        <v>0</v>
      </c>
      <c r="M277" s="24">
        <f>ROUND(G277*L277,P4)</f>
        <v>0</v>
      </c>
      <c r="N277" s="25" t="s">
        <v>73</v>
      </c>
      <c r="O277" s="31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74</v>
      </c>
      <c r="E278" s="27" t="s">
        <v>563</v>
      </c>
    </row>
    <row r="279" ht="25.5">
      <c r="A279" s="1" t="s">
        <v>76</v>
      </c>
      <c r="E279" s="32" t="s">
        <v>564</v>
      </c>
    </row>
    <row r="280">
      <c r="A280" s="1" t="s">
        <v>78</v>
      </c>
      <c r="E280" s="27" t="s">
        <v>565</v>
      </c>
    </row>
    <row r="281">
      <c r="A281" s="1" t="s">
        <v>68</v>
      </c>
      <c r="B281" s="1">
        <v>67</v>
      </c>
      <c r="C281" s="26" t="s">
        <v>566</v>
      </c>
      <c r="D281" t="s">
        <v>70</v>
      </c>
      <c r="E281" s="27" t="s">
        <v>567</v>
      </c>
      <c r="F281" s="28" t="s">
        <v>180</v>
      </c>
      <c r="G281" s="29">
        <v>71</v>
      </c>
      <c r="H281" s="28">
        <v>0</v>
      </c>
      <c r="I281" s="30">
        <f>ROUND(G281*H281,P4)</f>
        <v>0</v>
      </c>
      <c r="L281" s="30">
        <v>0</v>
      </c>
      <c r="M281" s="24">
        <f>ROUND(G281*L281,P4)</f>
        <v>0</v>
      </c>
      <c r="N281" s="25" t="s">
        <v>73</v>
      </c>
      <c r="O281" s="31">
        <f>M281*AA281</f>
        <v>0</v>
      </c>
      <c r="P281" s="1">
        <v>3</v>
      </c>
      <c r="AA281" s="1">
        <f>IF(P281=1,$O$3,IF(P281=2,$O$4,$O$5))</f>
        <v>0</v>
      </c>
    </row>
    <row r="282" ht="25.5">
      <c r="A282" s="1" t="s">
        <v>74</v>
      </c>
      <c r="E282" s="27" t="s">
        <v>568</v>
      </c>
    </row>
    <row r="283" ht="25.5">
      <c r="A283" s="1" t="s">
        <v>76</v>
      </c>
      <c r="E283" s="32" t="s">
        <v>569</v>
      </c>
    </row>
    <row r="284">
      <c r="A284" s="1" t="s">
        <v>78</v>
      </c>
      <c r="E284" s="27" t="s">
        <v>565</v>
      </c>
    </row>
    <row r="285">
      <c r="A285" s="1" t="s">
        <v>68</v>
      </c>
      <c r="B285" s="1">
        <v>68</v>
      </c>
      <c r="C285" s="26" t="s">
        <v>570</v>
      </c>
      <c r="D285" t="s">
        <v>81</v>
      </c>
      <c r="E285" s="27" t="s">
        <v>571</v>
      </c>
      <c r="F285" s="28" t="s">
        <v>134</v>
      </c>
      <c r="G285" s="29">
        <v>294</v>
      </c>
      <c r="H285" s="28">
        <v>0</v>
      </c>
      <c r="I285" s="30">
        <f>ROUND(G285*H285,P4)</f>
        <v>0</v>
      </c>
      <c r="L285" s="30">
        <v>0</v>
      </c>
      <c r="M285" s="24">
        <f>ROUND(G285*L285,P4)</f>
        <v>0</v>
      </c>
      <c r="N285" s="25" t="s">
        <v>84</v>
      </c>
      <c r="O285" s="31">
        <f>M285*AA285</f>
        <v>0</v>
      </c>
      <c r="P285" s="1">
        <v>3</v>
      </c>
      <c r="AA285" s="1">
        <f>IF(P285=1,$O$3,IF(P285=2,$O$4,$O$5))</f>
        <v>0</v>
      </c>
    </row>
    <row r="286" ht="25.5">
      <c r="A286" s="1" t="s">
        <v>74</v>
      </c>
      <c r="E286" s="27" t="s">
        <v>572</v>
      </c>
    </row>
    <row r="287" ht="25.5">
      <c r="A287" s="1" t="s">
        <v>76</v>
      </c>
      <c r="E287" s="32" t="s">
        <v>573</v>
      </c>
    </row>
    <row r="288" ht="25.5">
      <c r="A288" s="1" t="s">
        <v>78</v>
      </c>
      <c r="E288" s="27" t="s">
        <v>574</v>
      </c>
    </row>
    <row r="289">
      <c r="A289" s="1" t="s">
        <v>68</v>
      </c>
      <c r="B289" s="1">
        <v>69</v>
      </c>
      <c r="C289" s="26" t="s">
        <v>575</v>
      </c>
      <c r="D289" t="s">
        <v>81</v>
      </c>
      <c r="E289" s="27" t="s">
        <v>576</v>
      </c>
      <c r="F289" s="28" t="s">
        <v>134</v>
      </c>
      <c r="G289" s="29">
        <v>1.98</v>
      </c>
      <c r="H289" s="28">
        <v>0</v>
      </c>
      <c r="I289" s="30">
        <f>ROUND(G289*H289,P4)</f>
        <v>0</v>
      </c>
      <c r="L289" s="30">
        <v>0</v>
      </c>
      <c r="M289" s="24">
        <f>ROUND(G289*L289,P4)</f>
        <v>0</v>
      </c>
      <c r="N289" s="25" t="s">
        <v>84</v>
      </c>
      <c r="O289" s="31">
        <f>M289*AA289</f>
        <v>0</v>
      </c>
      <c r="P289" s="1">
        <v>3</v>
      </c>
      <c r="AA289" s="1">
        <f>IF(P289=1,$O$3,IF(P289=2,$O$4,$O$5))</f>
        <v>0</v>
      </c>
    </row>
    <row r="290">
      <c r="A290" s="1" t="s">
        <v>74</v>
      </c>
      <c r="E290" s="27" t="s">
        <v>577</v>
      </c>
    </row>
    <row r="291" ht="25.5">
      <c r="A291" s="1" t="s">
        <v>76</v>
      </c>
      <c r="E291" s="32" t="s">
        <v>578</v>
      </c>
    </row>
    <row r="292" ht="63.75">
      <c r="A292" s="1" t="s">
        <v>78</v>
      </c>
      <c r="E292" s="27" t="s">
        <v>579</v>
      </c>
    </row>
    <row r="293">
      <c r="A293" s="1" t="s">
        <v>68</v>
      </c>
      <c r="B293" s="1">
        <v>70</v>
      </c>
      <c r="C293" s="26" t="s">
        <v>580</v>
      </c>
      <c r="D293" t="s">
        <v>70</v>
      </c>
      <c r="E293" s="27" t="s">
        <v>581</v>
      </c>
      <c r="F293" s="28" t="s">
        <v>174</v>
      </c>
      <c r="G293" s="29">
        <v>115.68000000000001</v>
      </c>
      <c r="H293" s="28">
        <v>0</v>
      </c>
      <c r="I293" s="30">
        <f>ROUND(G293*H293,P4)</f>
        <v>0</v>
      </c>
      <c r="L293" s="30">
        <v>0</v>
      </c>
      <c r="M293" s="24">
        <f>ROUND(G293*L293,P4)</f>
        <v>0</v>
      </c>
      <c r="N293" s="25" t="s">
        <v>73</v>
      </c>
      <c r="O293" s="31">
        <f>M293*AA293</f>
        <v>0</v>
      </c>
      <c r="P293" s="1">
        <v>3</v>
      </c>
      <c r="AA293" s="1">
        <f>IF(P293=1,$O$3,IF(P293=2,$O$4,$O$5))</f>
        <v>0</v>
      </c>
    </row>
    <row r="294">
      <c r="A294" s="1" t="s">
        <v>74</v>
      </c>
      <c r="E294" s="27" t="s">
        <v>582</v>
      </c>
    </row>
    <row r="295" ht="63.75">
      <c r="A295" s="1" t="s">
        <v>76</v>
      </c>
      <c r="E295" s="32" t="s">
        <v>583</v>
      </c>
    </row>
    <row r="296" ht="89.25">
      <c r="A296" s="1" t="s">
        <v>78</v>
      </c>
      <c r="E296" s="27" t="s">
        <v>584</v>
      </c>
    </row>
    <row r="297">
      <c r="A297" s="1" t="s">
        <v>68</v>
      </c>
      <c r="B297" s="1">
        <v>71</v>
      </c>
      <c r="C297" s="26" t="s">
        <v>585</v>
      </c>
      <c r="D297" t="s">
        <v>81</v>
      </c>
      <c r="E297" s="27" t="s">
        <v>297</v>
      </c>
      <c r="F297" s="28" t="s">
        <v>174</v>
      </c>
      <c r="G297" s="29">
        <v>10.800000000000001</v>
      </c>
      <c r="H297" s="28">
        <v>0</v>
      </c>
      <c r="I297" s="30">
        <f>ROUND(G297*H297,P4)</f>
        <v>0</v>
      </c>
      <c r="L297" s="30">
        <v>0</v>
      </c>
      <c r="M297" s="24">
        <f>ROUND(G297*L297,P4)</f>
        <v>0</v>
      </c>
      <c r="N297" s="25" t="s">
        <v>84</v>
      </c>
      <c r="O297" s="31">
        <f>M297*AA297</f>
        <v>0</v>
      </c>
      <c r="P297" s="1">
        <v>3</v>
      </c>
      <c r="AA297" s="1">
        <f>IF(P297=1,$O$3,IF(P297=2,$O$4,$O$5))</f>
        <v>0</v>
      </c>
    </row>
    <row r="298" ht="25.5">
      <c r="A298" s="1" t="s">
        <v>74</v>
      </c>
      <c r="E298" s="27" t="s">
        <v>586</v>
      </c>
    </row>
    <row r="299" ht="25.5">
      <c r="A299" s="1" t="s">
        <v>76</v>
      </c>
      <c r="E299" s="32" t="s">
        <v>587</v>
      </c>
    </row>
    <row r="300" ht="76.5">
      <c r="A300" s="1" t="s">
        <v>78</v>
      </c>
      <c r="E300" s="27" t="s">
        <v>295</v>
      </c>
    </row>
    <row r="301">
      <c r="A301" s="1" t="s">
        <v>68</v>
      </c>
      <c r="B301" s="1">
        <v>72</v>
      </c>
      <c r="C301" s="26" t="s">
        <v>588</v>
      </c>
      <c r="D301" t="s">
        <v>81</v>
      </c>
      <c r="E301" s="27" t="s">
        <v>589</v>
      </c>
      <c r="F301" s="28" t="s">
        <v>134</v>
      </c>
      <c r="G301" s="29">
        <v>51.670000000000002</v>
      </c>
      <c r="H301" s="28">
        <v>0</v>
      </c>
      <c r="I301" s="30">
        <f>ROUND(G301*H301,P4)</f>
        <v>0</v>
      </c>
      <c r="L301" s="30">
        <v>0</v>
      </c>
      <c r="M301" s="24">
        <f>ROUND(G301*L301,P4)</f>
        <v>0</v>
      </c>
      <c r="N301" s="25" t="s">
        <v>84</v>
      </c>
      <c r="O301" s="31">
        <f>M301*AA301</f>
        <v>0</v>
      </c>
      <c r="P301" s="1">
        <v>3</v>
      </c>
      <c r="AA301" s="1">
        <f>IF(P301=1,$O$3,IF(P301=2,$O$4,$O$5))</f>
        <v>0</v>
      </c>
    </row>
    <row r="302" ht="38.25">
      <c r="A302" s="1" t="s">
        <v>74</v>
      </c>
      <c r="E302" s="27" t="s">
        <v>590</v>
      </c>
    </row>
    <row r="303" ht="25.5">
      <c r="A303" s="1" t="s">
        <v>76</v>
      </c>
      <c r="E303" s="32" t="s">
        <v>591</v>
      </c>
    </row>
    <row r="304" ht="409.5">
      <c r="A304" s="1" t="s">
        <v>78</v>
      </c>
      <c r="E304" s="27" t="s">
        <v>592</v>
      </c>
    </row>
    <row r="305">
      <c r="A305" s="1" t="s">
        <v>68</v>
      </c>
      <c r="B305" s="1">
        <v>73</v>
      </c>
      <c r="C305" s="26" t="s">
        <v>593</v>
      </c>
      <c r="D305" t="s">
        <v>70</v>
      </c>
      <c r="E305" s="27" t="s">
        <v>594</v>
      </c>
      <c r="F305" s="28" t="s">
        <v>595</v>
      </c>
      <c r="G305" s="29">
        <v>1111.5599999999999</v>
      </c>
      <c r="H305" s="28">
        <v>0</v>
      </c>
      <c r="I305" s="30">
        <f>ROUND(G305*H305,P4)</f>
        <v>0</v>
      </c>
      <c r="L305" s="30">
        <v>0</v>
      </c>
      <c r="M305" s="24">
        <f>ROUND(G305*L305,P4)</f>
        <v>0</v>
      </c>
      <c r="N305" s="25" t="s">
        <v>73</v>
      </c>
      <c r="O305" s="31">
        <f>M305*AA305</f>
        <v>0</v>
      </c>
      <c r="P305" s="1">
        <v>3</v>
      </c>
      <c r="AA305" s="1">
        <f>IF(P305=1,$O$3,IF(P305=2,$O$4,$O$5))</f>
        <v>0</v>
      </c>
    </row>
    <row r="306">
      <c r="A306" s="1" t="s">
        <v>74</v>
      </c>
      <c r="E306" s="27" t="s">
        <v>596</v>
      </c>
    </row>
    <row r="307" ht="63.75">
      <c r="A307" s="1" t="s">
        <v>76</v>
      </c>
      <c r="E307" s="32" t="s">
        <v>597</v>
      </c>
    </row>
    <row r="308" ht="409.5">
      <c r="A308" s="1" t="s">
        <v>78</v>
      </c>
      <c r="E308" s="27" t="s">
        <v>598</v>
      </c>
    </row>
    <row r="309">
      <c r="A309" s="1" t="s">
        <v>68</v>
      </c>
      <c r="B309" s="1">
        <v>74</v>
      </c>
      <c r="C309" s="26" t="s">
        <v>599</v>
      </c>
      <c r="D309" t="s">
        <v>70</v>
      </c>
      <c r="E309" s="27" t="s">
        <v>600</v>
      </c>
      <c r="F309" s="28" t="s">
        <v>595</v>
      </c>
      <c r="G309" s="29">
        <v>133</v>
      </c>
      <c r="H309" s="28">
        <v>0</v>
      </c>
      <c r="I309" s="30">
        <f>ROUND(G309*H309,P4)</f>
        <v>0</v>
      </c>
      <c r="L309" s="30">
        <v>0</v>
      </c>
      <c r="M309" s="24">
        <f>ROUND(G309*L309,P4)</f>
        <v>0</v>
      </c>
      <c r="N309" s="25" t="s">
        <v>73</v>
      </c>
      <c r="O309" s="31">
        <f>M309*AA309</f>
        <v>0</v>
      </c>
      <c r="P309" s="1">
        <v>3</v>
      </c>
      <c r="AA309" s="1">
        <f>IF(P309=1,$O$3,IF(P309=2,$O$4,$O$5))</f>
        <v>0</v>
      </c>
    </row>
    <row r="310">
      <c r="A310" s="1" t="s">
        <v>74</v>
      </c>
      <c r="E310" s="27" t="s">
        <v>601</v>
      </c>
    </row>
    <row r="311" ht="38.25">
      <c r="A311" s="1" t="s">
        <v>76</v>
      </c>
      <c r="E311" s="32" t="s">
        <v>602</v>
      </c>
    </row>
    <row r="312" ht="344.25">
      <c r="A312" s="1" t="s">
        <v>78</v>
      </c>
      <c r="E312" s="27" t="s">
        <v>603</v>
      </c>
    </row>
    <row r="313">
      <c r="A313" s="1" t="s">
        <v>68</v>
      </c>
      <c r="B313" s="1">
        <v>75</v>
      </c>
      <c r="C313" s="26" t="s">
        <v>604</v>
      </c>
      <c r="D313" t="s">
        <v>70</v>
      </c>
      <c r="E313" s="27" t="s">
        <v>605</v>
      </c>
      <c r="F313" s="28" t="s">
        <v>134</v>
      </c>
      <c r="G313" s="29">
        <v>198.84</v>
      </c>
      <c r="H313" s="28">
        <v>0</v>
      </c>
      <c r="I313" s="30">
        <f>ROUND(G313*H313,P4)</f>
        <v>0</v>
      </c>
      <c r="L313" s="30">
        <v>0</v>
      </c>
      <c r="M313" s="24">
        <f>ROUND(G313*L313,P4)</f>
        <v>0</v>
      </c>
      <c r="N313" s="25" t="s">
        <v>73</v>
      </c>
      <c r="O313" s="31">
        <f>M313*AA313</f>
        <v>0</v>
      </c>
      <c r="P313" s="1">
        <v>3</v>
      </c>
      <c r="AA313" s="1">
        <f>IF(P313=1,$O$3,IF(P313=2,$O$4,$O$5))</f>
        <v>0</v>
      </c>
    </row>
    <row r="314" ht="25.5">
      <c r="A314" s="1" t="s">
        <v>74</v>
      </c>
      <c r="E314" s="27" t="s">
        <v>606</v>
      </c>
    </row>
    <row r="315" ht="25.5">
      <c r="A315" s="1" t="s">
        <v>76</v>
      </c>
      <c r="E315" s="32" t="s">
        <v>607</v>
      </c>
    </row>
    <row r="316">
      <c r="A316" s="1" t="s">
        <v>78</v>
      </c>
      <c r="E316" s="27" t="s">
        <v>608</v>
      </c>
    </row>
    <row r="317">
      <c r="A317" s="1" t="s">
        <v>68</v>
      </c>
      <c r="B317" s="1">
        <v>76</v>
      </c>
      <c r="C317" s="26" t="s">
        <v>609</v>
      </c>
      <c r="D317" t="s">
        <v>70</v>
      </c>
      <c r="E317" s="27" t="s">
        <v>610</v>
      </c>
      <c r="F317" s="28" t="s">
        <v>134</v>
      </c>
      <c r="G317" s="29">
        <v>198.84</v>
      </c>
      <c r="H317" s="28">
        <v>0</v>
      </c>
      <c r="I317" s="30">
        <f>ROUND(G317*H317,P4)</f>
        <v>0</v>
      </c>
      <c r="L317" s="30">
        <v>0</v>
      </c>
      <c r="M317" s="24">
        <f>ROUND(G317*L317,P4)</f>
        <v>0</v>
      </c>
      <c r="N317" s="25" t="s">
        <v>73</v>
      </c>
      <c r="O317" s="31">
        <f>M317*AA317</f>
        <v>0</v>
      </c>
      <c r="P317" s="1">
        <v>3</v>
      </c>
      <c r="AA317" s="1">
        <f>IF(P317=1,$O$3,IF(P317=2,$O$4,$O$5))</f>
        <v>0</v>
      </c>
    </row>
    <row r="318">
      <c r="A318" s="1" t="s">
        <v>74</v>
      </c>
      <c r="E318" s="27" t="s">
        <v>611</v>
      </c>
    </row>
    <row r="319" ht="25.5">
      <c r="A319" s="1" t="s">
        <v>76</v>
      </c>
      <c r="E319" s="32" t="s">
        <v>612</v>
      </c>
    </row>
    <row r="320">
      <c r="A320" s="1" t="s">
        <v>78</v>
      </c>
      <c r="E320" s="27" t="s">
        <v>608</v>
      </c>
    </row>
    <row r="321">
      <c r="A321" s="1" t="s">
        <v>68</v>
      </c>
      <c r="B321" s="1">
        <v>77</v>
      </c>
      <c r="C321" s="26" t="s">
        <v>613</v>
      </c>
      <c r="D321" t="s">
        <v>70</v>
      </c>
      <c r="E321" s="27" t="s">
        <v>614</v>
      </c>
      <c r="F321" s="28" t="s">
        <v>72</v>
      </c>
      <c r="G321" s="29">
        <v>0.92600000000000005</v>
      </c>
      <c r="H321" s="28">
        <v>0</v>
      </c>
      <c r="I321" s="30">
        <f>ROUND(G321*H321,P4)</f>
        <v>0</v>
      </c>
      <c r="L321" s="30">
        <v>0</v>
      </c>
      <c r="M321" s="24">
        <f>ROUND(G321*L321,P4)</f>
        <v>0</v>
      </c>
      <c r="N321" s="25" t="s">
        <v>73</v>
      </c>
      <c r="O321" s="31">
        <f>M321*AA321</f>
        <v>0</v>
      </c>
      <c r="P321" s="1">
        <v>3</v>
      </c>
      <c r="AA321" s="1">
        <f>IF(P321=1,$O$3,IF(P321=2,$O$4,$O$5))</f>
        <v>0</v>
      </c>
    </row>
    <row r="322" ht="25.5">
      <c r="A322" s="1" t="s">
        <v>74</v>
      </c>
      <c r="E322" s="27" t="s">
        <v>615</v>
      </c>
    </row>
    <row r="323" ht="25.5">
      <c r="A323" s="1" t="s">
        <v>76</v>
      </c>
      <c r="E323" s="32" t="s">
        <v>616</v>
      </c>
    </row>
    <row r="324" ht="102">
      <c r="A324" s="1" t="s">
        <v>78</v>
      </c>
      <c r="E324" s="27" t="s">
        <v>193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44</v>
      </c>
      <c r="B3" s="17" t="s">
        <v>45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46</v>
      </c>
      <c r="B4" s="17" t="s">
        <v>47</v>
      </c>
      <c r="C4" s="18" t="s">
        <v>24</v>
      </c>
      <c r="D4" s="1"/>
      <c r="E4" s="17" t="s">
        <v>25</v>
      </c>
      <c r="F4" s="1"/>
      <c r="G4" s="1"/>
      <c r="H4" s="1"/>
      <c r="O4">
        <v>0.12</v>
      </c>
      <c r="P4">
        <v>2</v>
      </c>
    </row>
    <row r="5">
      <c r="A5" s="9" t="s">
        <v>48</v>
      </c>
      <c r="B5" s="9" t="s">
        <v>49</v>
      </c>
      <c r="C5" s="9" t="s">
        <v>50</v>
      </c>
      <c r="D5" s="9" t="s">
        <v>51</v>
      </c>
      <c r="E5" s="9" t="s">
        <v>52</v>
      </c>
      <c r="F5" s="9" t="s">
        <v>53</v>
      </c>
      <c r="G5" s="9" t="s">
        <v>54</v>
      </c>
      <c r="H5" s="9" t="s">
        <v>55</v>
      </c>
      <c r="I5" s="9" t="s">
        <v>56</v>
      </c>
      <c r="J5" s="21"/>
      <c r="K5" s="21"/>
      <c r="L5" s="9" t="s">
        <v>57</v>
      </c>
      <c r="M5" s="21"/>
      <c r="N5" s="9" t="s">
        <v>58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60</v>
      </c>
      <c r="K7" s="9" t="s">
        <v>61</v>
      </c>
      <c r="L7" s="9" t="s">
        <v>60</v>
      </c>
      <c r="M7" s="9" t="s">
        <v>61</v>
      </c>
      <c r="N7" s="9"/>
      <c r="S7" s="1" t="s">
        <v>62</v>
      </c>
      <c r="T7">
        <f>COUNTIFS(L8:L221,"=0",A8:A221,"P")+COUNTIFS(L8:L221,"",A8:A221,"P")+SUM(Q8:Q221)</f>
        <v>0</v>
      </c>
    </row>
    <row r="8">
      <c r="A8" s="1" t="s">
        <v>63</v>
      </c>
      <c r="C8" s="22" t="s">
        <v>617</v>
      </c>
      <c r="E8" s="23" t="s">
        <v>27</v>
      </c>
      <c r="L8" s="24">
        <f>L9+L18+L55+L60+L77+L126+L163+L188</f>
        <v>0</v>
      </c>
      <c r="M8" s="24">
        <f>M9+M18+M55+M60+M77+M126+M163+M188</f>
        <v>0</v>
      </c>
      <c r="N8" s="25"/>
    </row>
    <row r="9">
      <c r="A9" s="1" t="s">
        <v>65</v>
      </c>
      <c r="C9" s="22" t="s">
        <v>66</v>
      </c>
      <c r="E9" s="23" t="s">
        <v>67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68</v>
      </c>
      <c r="B10" s="1">
        <v>1</v>
      </c>
      <c r="C10" s="26" t="s">
        <v>69</v>
      </c>
      <c r="D10" t="s">
        <v>70</v>
      </c>
      <c r="E10" s="27" t="s">
        <v>71</v>
      </c>
      <c r="F10" s="28" t="s">
        <v>72</v>
      </c>
      <c r="G10" s="29">
        <v>11.4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214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74</v>
      </c>
      <c r="E11" s="27" t="s">
        <v>75</v>
      </c>
    </row>
    <row r="12" ht="25.5">
      <c r="A12" s="1" t="s">
        <v>76</v>
      </c>
      <c r="E12" s="32" t="s">
        <v>618</v>
      </c>
    </row>
    <row r="13" ht="25.5">
      <c r="A13" s="1" t="s">
        <v>78</v>
      </c>
      <c r="E13" s="27" t="s">
        <v>79</v>
      </c>
    </row>
    <row r="14" ht="25.5">
      <c r="A14" s="1" t="s">
        <v>68</v>
      </c>
      <c r="B14" s="1">
        <v>2</v>
      </c>
      <c r="C14" s="26" t="s">
        <v>211</v>
      </c>
      <c r="D14" t="s">
        <v>70</v>
      </c>
      <c r="E14" s="27" t="s">
        <v>82</v>
      </c>
      <c r="F14" s="28" t="s">
        <v>83</v>
      </c>
      <c r="G14" s="29">
        <v>265.5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84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74</v>
      </c>
      <c r="E15" s="27" t="s">
        <v>85</v>
      </c>
    </row>
    <row r="16" ht="25.5">
      <c r="A16" s="1" t="s">
        <v>76</v>
      </c>
      <c r="E16" s="32" t="s">
        <v>619</v>
      </c>
    </row>
    <row r="17" ht="127.5">
      <c r="A17" s="1" t="s">
        <v>78</v>
      </c>
      <c r="E17" s="27" t="s">
        <v>87</v>
      </c>
    </row>
    <row r="18">
      <c r="A18" s="1" t="s">
        <v>65</v>
      </c>
      <c r="C18" s="22" t="s">
        <v>100</v>
      </c>
      <c r="E18" s="23" t="s">
        <v>101</v>
      </c>
      <c r="L18" s="24">
        <f>SUMIFS(L19:L54,A19:A54,"P")</f>
        <v>0</v>
      </c>
      <c r="M18" s="24">
        <f>SUMIFS(M19:M54,A19:A54,"P")</f>
        <v>0</v>
      </c>
      <c r="N18" s="25"/>
    </row>
    <row r="19">
      <c r="A19" s="1" t="s">
        <v>68</v>
      </c>
      <c r="B19" s="1">
        <v>3</v>
      </c>
      <c r="C19" s="26" t="s">
        <v>107</v>
      </c>
      <c r="D19" t="s">
        <v>70</v>
      </c>
      <c r="E19" s="27" t="s">
        <v>108</v>
      </c>
      <c r="F19" s="28" t="s">
        <v>72</v>
      </c>
      <c r="G19" s="29">
        <v>11.4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214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74</v>
      </c>
      <c r="E20" s="27" t="s">
        <v>109</v>
      </c>
    </row>
    <row r="21" ht="25.5">
      <c r="A21" s="1" t="s">
        <v>76</v>
      </c>
      <c r="E21" s="32" t="s">
        <v>618</v>
      </c>
    </row>
    <row r="22" ht="306">
      <c r="A22" s="1" t="s">
        <v>78</v>
      </c>
      <c r="E22" s="27" t="s">
        <v>111</v>
      </c>
    </row>
    <row r="23">
      <c r="A23" s="1" t="s">
        <v>68</v>
      </c>
      <c r="B23" s="1">
        <v>4</v>
      </c>
      <c r="C23" s="26" t="s">
        <v>316</v>
      </c>
      <c r="D23" t="s">
        <v>70</v>
      </c>
      <c r="E23" s="27" t="s">
        <v>317</v>
      </c>
      <c r="F23" s="28" t="s">
        <v>72</v>
      </c>
      <c r="G23" s="29">
        <v>142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214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74</v>
      </c>
      <c r="E24" s="27" t="s">
        <v>620</v>
      </c>
    </row>
    <row r="25" ht="25.5">
      <c r="A25" s="1" t="s">
        <v>76</v>
      </c>
      <c r="E25" s="32" t="s">
        <v>621</v>
      </c>
    </row>
    <row r="26" ht="318.75">
      <c r="A26" s="1" t="s">
        <v>78</v>
      </c>
      <c r="E26" s="27" t="s">
        <v>116</v>
      </c>
    </row>
    <row r="27">
      <c r="A27" s="1" t="s">
        <v>68</v>
      </c>
      <c r="B27" s="1">
        <v>5</v>
      </c>
      <c r="C27" s="26" t="s">
        <v>112</v>
      </c>
      <c r="D27" t="s">
        <v>70</v>
      </c>
      <c r="E27" s="27" t="s">
        <v>113</v>
      </c>
      <c r="F27" s="28" t="s">
        <v>72</v>
      </c>
      <c r="G27" s="29">
        <v>5.5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214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74</v>
      </c>
      <c r="E28" s="27" t="s">
        <v>622</v>
      </c>
    </row>
    <row r="29" ht="51">
      <c r="A29" s="1" t="s">
        <v>76</v>
      </c>
      <c r="E29" s="32" t="s">
        <v>623</v>
      </c>
    </row>
    <row r="30" ht="318.75">
      <c r="A30" s="1" t="s">
        <v>78</v>
      </c>
      <c r="E30" s="27" t="s">
        <v>116</v>
      </c>
    </row>
    <row r="31">
      <c r="A31" s="1" t="s">
        <v>68</v>
      </c>
      <c r="B31" s="1">
        <v>6</v>
      </c>
      <c r="C31" s="26" t="s">
        <v>117</v>
      </c>
      <c r="D31" t="s">
        <v>70</v>
      </c>
      <c r="E31" s="27" t="s">
        <v>118</v>
      </c>
      <c r="F31" s="28" t="s">
        <v>72</v>
      </c>
      <c r="G31" s="29">
        <v>147.5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214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74</v>
      </c>
      <c r="E32" s="27" t="s">
        <v>624</v>
      </c>
    </row>
    <row r="33" ht="63.75">
      <c r="A33" s="1" t="s">
        <v>76</v>
      </c>
      <c r="E33" s="32" t="s">
        <v>625</v>
      </c>
    </row>
    <row r="34" ht="191.25">
      <c r="A34" s="1" t="s">
        <v>78</v>
      </c>
      <c r="E34" s="27" t="s">
        <v>121</v>
      </c>
    </row>
    <row r="35">
      <c r="A35" s="1" t="s">
        <v>68</v>
      </c>
      <c r="B35" s="1">
        <v>7</v>
      </c>
      <c r="C35" s="26" t="s">
        <v>122</v>
      </c>
      <c r="D35" t="s">
        <v>70</v>
      </c>
      <c r="E35" s="27" t="s">
        <v>123</v>
      </c>
      <c r="F35" s="28" t="s">
        <v>72</v>
      </c>
      <c r="G35" s="29">
        <v>141.38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214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74</v>
      </c>
      <c r="E36" s="27" t="s">
        <v>626</v>
      </c>
    </row>
    <row r="37" ht="38.25">
      <c r="A37" s="1" t="s">
        <v>76</v>
      </c>
      <c r="E37" s="32" t="s">
        <v>627</v>
      </c>
    </row>
    <row r="38" ht="229.5">
      <c r="A38" s="1" t="s">
        <v>78</v>
      </c>
      <c r="E38" s="27" t="s">
        <v>126</v>
      </c>
    </row>
    <row r="39">
      <c r="A39" s="1" t="s">
        <v>68</v>
      </c>
      <c r="B39" s="1">
        <v>8</v>
      </c>
      <c r="C39" s="26" t="s">
        <v>329</v>
      </c>
      <c r="D39" t="s">
        <v>70</v>
      </c>
      <c r="E39" s="27" t="s">
        <v>330</v>
      </c>
      <c r="F39" s="28" t="s">
        <v>134</v>
      </c>
      <c r="G39" s="29">
        <v>25.300000000000001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214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74</v>
      </c>
      <c r="E40" s="27" t="s">
        <v>331</v>
      </c>
    </row>
    <row r="41" ht="25.5">
      <c r="A41" s="1" t="s">
        <v>76</v>
      </c>
      <c r="E41" s="32" t="s">
        <v>628</v>
      </c>
    </row>
    <row r="42" ht="25.5">
      <c r="A42" s="1" t="s">
        <v>78</v>
      </c>
      <c r="E42" s="27" t="s">
        <v>333</v>
      </c>
    </row>
    <row r="43">
      <c r="A43" s="1" t="s">
        <v>68</v>
      </c>
      <c r="B43" s="1">
        <v>9</v>
      </c>
      <c r="C43" s="26" t="s">
        <v>629</v>
      </c>
      <c r="D43" t="s">
        <v>70</v>
      </c>
      <c r="E43" s="27" t="s">
        <v>630</v>
      </c>
      <c r="F43" s="28" t="s">
        <v>134</v>
      </c>
      <c r="G43" s="29">
        <v>76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214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74</v>
      </c>
      <c r="E44" s="27" t="s">
        <v>631</v>
      </c>
    </row>
    <row r="45" ht="25.5">
      <c r="A45" s="1" t="s">
        <v>76</v>
      </c>
      <c r="E45" s="32" t="s">
        <v>632</v>
      </c>
    </row>
    <row r="46" ht="38.25">
      <c r="A46" s="1" t="s">
        <v>78</v>
      </c>
      <c r="E46" s="27" t="s">
        <v>633</v>
      </c>
    </row>
    <row r="47">
      <c r="A47" s="1" t="s">
        <v>68</v>
      </c>
      <c r="B47" s="1">
        <v>10</v>
      </c>
      <c r="C47" s="26" t="s">
        <v>138</v>
      </c>
      <c r="D47" t="s">
        <v>70</v>
      </c>
      <c r="E47" s="27" t="s">
        <v>139</v>
      </c>
      <c r="F47" s="28" t="s">
        <v>134</v>
      </c>
      <c r="G47" s="29">
        <v>76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214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74</v>
      </c>
      <c r="E48" s="27" t="s">
        <v>634</v>
      </c>
    </row>
    <row r="49" ht="25.5">
      <c r="A49" s="1" t="s">
        <v>76</v>
      </c>
      <c r="E49" s="32" t="s">
        <v>635</v>
      </c>
    </row>
    <row r="50" ht="25.5">
      <c r="A50" s="1" t="s">
        <v>78</v>
      </c>
      <c r="E50" s="27" t="s">
        <v>141</v>
      </c>
    </row>
    <row r="51">
      <c r="A51" s="1" t="s">
        <v>68</v>
      </c>
      <c r="B51" s="1">
        <v>11</v>
      </c>
      <c r="C51" s="26" t="s">
        <v>636</v>
      </c>
      <c r="D51" t="s">
        <v>70</v>
      </c>
      <c r="E51" s="27" t="s">
        <v>335</v>
      </c>
      <c r="F51" s="28" t="s">
        <v>134</v>
      </c>
      <c r="G51" s="29">
        <v>43.093000000000004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84</v>
      </c>
      <c r="O51" s="31">
        <f>M51*AA51</f>
        <v>0</v>
      </c>
      <c r="P51" s="1">
        <v>3</v>
      </c>
      <c r="AA51" s="1">
        <f>IF(P51=1,$O$3,IF(P51=2,$O$4,$O$5))</f>
        <v>0</v>
      </c>
    </row>
    <row r="52" ht="51">
      <c r="A52" s="1" t="s">
        <v>74</v>
      </c>
      <c r="E52" s="27" t="s">
        <v>336</v>
      </c>
    </row>
    <row r="53" ht="25.5">
      <c r="A53" s="1" t="s">
        <v>76</v>
      </c>
      <c r="E53" s="32" t="s">
        <v>637</v>
      </c>
    </row>
    <row r="54" ht="25.5">
      <c r="A54" s="1" t="s">
        <v>78</v>
      </c>
      <c r="E54" s="27" t="s">
        <v>141</v>
      </c>
    </row>
    <row r="55">
      <c r="A55" s="1" t="s">
        <v>65</v>
      </c>
      <c r="C55" s="22" t="s">
        <v>342</v>
      </c>
      <c r="E55" s="23" t="s">
        <v>343</v>
      </c>
      <c r="L55" s="24">
        <f>SUMIFS(L56:L59,A56:A59,"P")</f>
        <v>0</v>
      </c>
      <c r="M55" s="24">
        <f>SUMIFS(M56:M59,A56:A59,"P")</f>
        <v>0</v>
      </c>
      <c r="N55" s="25"/>
    </row>
    <row r="56">
      <c r="A56" s="1" t="s">
        <v>68</v>
      </c>
      <c r="B56" s="1">
        <v>12</v>
      </c>
      <c r="C56" s="26" t="s">
        <v>374</v>
      </c>
      <c r="D56" t="s">
        <v>70</v>
      </c>
      <c r="E56" s="27" t="s">
        <v>375</v>
      </c>
      <c r="F56" s="28" t="s">
        <v>72</v>
      </c>
      <c r="G56" s="29">
        <v>6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214</v>
      </c>
      <c r="O56" s="31">
        <f>M56*AA56</f>
        <v>0</v>
      </c>
      <c r="P56" s="1">
        <v>3</v>
      </c>
      <c r="AA56" s="1">
        <f>IF(P56=1,$O$3,IF(P56=2,$O$4,$O$5))</f>
        <v>0</v>
      </c>
    </row>
    <row r="57" ht="38.25">
      <c r="A57" s="1" t="s">
        <v>74</v>
      </c>
      <c r="E57" s="27" t="s">
        <v>638</v>
      </c>
    </row>
    <row r="58" ht="25.5">
      <c r="A58" s="1" t="s">
        <v>76</v>
      </c>
      <c r="E58" s="32" t="s">
        <v>639</v>
      </c>
    </row>
    <row r="59" ht="357">
      <c r="A59" s="1" t="s">
        <v>78</v>
      </c>
      <c r="E59" s="27" t="s">
        <v>378</v>
      </c>
    </row>
    <row r="60">
      <c r="A60" s="1" t="s">
        <v>65</v>
      </c>
      <c r="C60" s="22" t="s">
        <v>142</v>
      </c>
      <c r="E60" s="23" t="s">
        <v>143</v>
      </c>
      <c r="L60" s="24">
        <f>SUMIFS(L61:L76,A61:A76,"P")</f>
        <v>0</v>
      </c>
      <c r="M60" s="24">
        <f>SUMIFS(M61:M76,A61:A76,"P")</f>
        <v>0</v>
      </c>
      <c r="N60" s="25"/>
    </row>
    <row r="61">
      <c r="A61" s="1" t="s">
        <v>68</v>
      </c>
      <c r="B61" s="1">
        <v>13</v>
      </c>
      <c r="C61" s="26" t="s">
        <v>640</v>
      </c>
      <c r="D61" t="s">
        <v>70</v>
      </c>
      <c r="E61" s="27" t="s">
        <v>641</v>
      </c>
      <c r="F61" s="28" t="s">
        <v>72</v>
      </c>
      <c r="G61" s="29">
        <v>7.2000000000000002</v>
      </c>
      <c r="H61" s="28">
        <v>0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214</v>
      </c>
      <c r="O61" s="31">
        <f>M61*AA61</f>
        <v>0</v>
      </c>
      <c r="P61" s="1">
        <v>3</v>
      </c>
      <c r="AA61" s="1">
        <f>IF(P61=1,$O$3,IF(P61=2,$O$4,$O$5))</f>
        <v>0</v>
      </c>
    </row>
    <row r="62" ht="25.5">
      <c r="A62" s="1" t="s">
        <v>74</v>
      </c>
      <c r="E62" s="27" t="s">
        <v>642</v>
      </c>
    </row>
    <row r="63" ht="25.5">
      <c r="A63" s="1" t="s">
        <v>76</v>
      </c>
      <c r="E63" s="32" t="s">
        <v>643</v>
      </c>
    </row>
    <row r="64" ht="357">
      <c r="A64" s="1" t="s">
        <v>78</v>
      </c>
      <c r="E64" s="27" t="s">
        <v>148</v>
      </c>
    </row>
    <row r="65">
      <c r="A65" s="1" t="s">
        <v>68</v>
      </c>
      <c r="B65" s="1">
        <v>14</v>
      </c>
      <c r="C65" s="26" t="s">
        <v>644</v>
      </c>
      <c r="D65" t="s">
        <v>70</v>
      </c>
      <c r="E65" s="27" t="s">
        <v>645</v>
      </c>
      <c r="F65" s="28" t="s">
        <v>83</v>
      </c>
      <c r="G65" s="29">
        <v>2.04</v>
      </c>
      <c r="H65" s="28">
        <v>0</v>
      </c>
      <c r="I65" s="30">
        <f>ROUND(G65*H65,P4)</f>
        <v>0</v>
      </c>
      <c r="L65" s="30">
        <v>0</v>
      </c>
      <c r="M65" s="24">
        <f>ROUND(G65*L65,P4)</f>
        <v>0</v>
      </c>
      <c r="N65" s="25" t="s">
        <v>214</v>
      </c>
      <c r="O65" s="31">
        <f>M65*AA65</f>
        <v>0</v>
      </c>
      <c r="P65" s="1">
        <v>3</v>
      </c>
      <c r="AA65" s="1">
        <f>IF(P65=1,$O$3,IF(P65=2,$O$4,$O$5))</f>
        <v>0</v>
      </c>
    </row>
    <row r="66">
      <c r="A66" s="1" t="s">
        <v>74</v>
      </c>
      <c r="E66" s="27" t="s">
        <v>646</v>
      </c>
    </row>
    <row r="67" ht="63.75">
      <c r="A67" s="1" t="s">
        <v>76</v>
      </c>
      <c r="E67" s="32" t="s">
        <v>647</v>
      </c>
    </row>
    <row r="68" ht="267.75">
      <c r="A68" s="1" t="s">
        <v>78</v>
      </c>
      <c r="E68" s="27" t="s">
        <v>153</v>
      </c>
    </row>
    <row r="69">
      <c r="A69" s="1" t="s">
        <v>68</v>
      </c>
      <c r="B69" s="1">
        <v>15</v>
      </c>
      <c r="C69" s="26" t="s">
        <v>404</v>
      </c>
      <c r="D69" t="s">
        <v>70</v>
      </c>
      <c r="E69" s="27" t="s">
        <v>405</v>
      </c>
      <c r="F69" s="28" t="s">
        <v>83</v>
      </c>
      <c r="G69" s="29">
        <v>0.27900000000000003</v>
      </c>
      <c r="H69" s="28">
        <v>0</v>
      </c>
      <c r="I69" s="30">
        <f>ROUND(G69*H69,P4)</f>
        <v>0</v>
      </c>
      <c r="L69" s="30">
        <v>0</v>
      </c>
      <c r="M69" s="24">
        <f>ROUND(G69*L69,P4)</f>
        <v>0</v>
      </c>
      <c r="N69" s="25" t="s">
        <v>214</v>
      </c>
      <c r="O69" s="31">
        <f>M69*AA69</f>
        <v>0</v>
      </c>
      <c r="P69" s="1">
        <v>3</v>
      </c>
      <c r="AA69" s="1">
        <f>IF(P69=1,$O$3,IF(P69=2,$O$4,$O$5))</f>
        <v>0</v>
      </c>
    </row>
    <row r="70" ht="38.25">
      <c r="A70" s="1" t="s">
        <v>74</v>
      </c>
      <c r="E70" s="27" t="s">
        <v>406</v>
      </c>
    </row>
    <row r="71" ht="51">
      <c r="A71" s="1" t="s">
        <v>76</v>
      </c>
      <c r="E71" s="32" t="s">
        <v>648</v>
      </c>
    </row>
    <row r="72" ht="293.25">
      <c r="A72" s="1" t="s">
        <v>78</v>
      </c>
      <c r="E72" s="27" t="s">
        <v>408</v>
      </c>
    </row>
    <row r="73">
      <c r="A73" s="1" t="s">
        <v>68</v>
      </c>
      <c r="B73" s="1">
        <v>16</v>
      </c>
      <c r="C73" s="26" t="s">
        <v>649</v>
      </c>
      <c r="D73" t="s">
        <v>70</v>
      </c>
      <c r="E73" s="27" t="s">
        <v>650</v>
      </c>
      <c r="F73" s="28" t="s">
        <v>83</v>
      </c>
      <c r="G73" s="29">
        <v>0.040000000000000001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214</v>
      </c>
      <c r="O73" s="31">
        <f>M73*AA73</f>
        <v>0</v>
      </c>
      <c r="P73" s="1">
        <v>3</v>
      </c>
      <c r="AA73" s="1">
        <f>IF(P73=1,$O$3,IF(P73=2,$O$4,$O$5))</f>
        <v>0</v>
      </c>
    </row>
    <row r="74" ht="25.5">
      <c r="A74" s="1" t="s">
        <v>74</v>
      </c>
      <c r="E74" s="27" t="s">
        <v>651</v>
      </c>
    </row>
    <row r="75" ht="25.5">
      <c r="A75" s="1" t="s">
        <v>76</v>
      </c>
      <c r="E75" s="32" t="s">
        <v>652</v>
      </c>
    </row>
    <row r="76" ht="344.25">
      <c r="A76" s="1" t="s">
        <v>78</v>
      </c>
      <c r="E76" s="27" t="s">
        <v>653</v>
      </c>
    </row>
    <row r="77">
      <c r="A77" s="1" t="s">
        <v>65</v>
      </c>
      <c r="C77" s="22" t="s">
        <v>154</v>
      </c>
      <c r="E77" s="23" t="s">
        <v>155</v>
      </c>
      <c r="L77" s="24">
        <f>SUMIFS(L78:L125,A78:A125,"P")</f>
        <v>0</v>
      </c>
      <c r="M77" s="24">
        <f>SUMIFS(M78:M125,A78:A125,"P")</f>
        <v>0</v>
      </c>
      <c r="N77" s="25"/>
    </row>
    <row r="78">
      <c r="A78" s="1" t="s">
        <v>68</v>
      </c>
      <c r="B78" s="1">
        <v>17</v>
      </c>
      <c r="C78" s="26" t="s">
        <v>654</v>
      </c>
      <c r="D78" t="s">
        <v>70</v>
      </c>
      <c r="E78" s="27" t="s">
        <v>414</v>
      </c>
      <c r="F78" s="28" t="s">
        <v>83</v>
      </c>
      <c r="G78" s="29">
        <v>1.0029999999999999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84</v>
      </c>
      <c r="O78" s="31">
        <f>M78*AA78</f>
        <v>0</v>
      </c>
      <c r="P78" s="1">
        <v>3</v>
      </c>
      <c r="AA78" s="1">
        <f>IF(P78=1,$O$3,IF(P78=2,$O$4,$O$5))</f>
        <v>0</v>
      </c>
    </row>
    <row r="79" ht="51">
      <c r="A79" s="1" t="s">
        <v>74</v>
      </c>
      <c r="E79" s="27" t="s">
        <v>415</v>
      </c>
    </row>
    <row r="80" ht="140.25">
      <c r="A80" s="1" t="s">
        <v>76</v>
      </c>
      <c r="E80" s="32" t="s">
        <v>655</v>
      </c>
    </row>
    <row r="81" ht="293.25">
      <c r="A81" s="1" t="s">
        <v>78</v>
      </c>
      <c r="E81" s="27" t="s">
        <v>408</v>
      </c>
    </row>
    <row r="82">
      <c r="A82" s="1" t="s">
        <v>68</v>
      </c>
      <c r="B82" s="1">
        <v>18</v>
      </c>
      <c r="C82" s="26" t="s">
        <v>417</v>
      </c>
      <c r="D82" t="s">
        <v>70</v>
      </c>
      <c r="E82" s="27" t="s">
        <v>418</v>
      </c>
      <c r="F82" s="28" t="s">
        <v>72</v>
      </c>
      <c r="G82" s="29">
        <v>20.300000000000001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214</v>
      </c>
      <c r="O82" s="31">
        <f>M82*AA82</f>
        <v>0</v>
      </c>
      <c r="P82" s="1">
        <v>3</v>
      </c>
      <c r="AA82" s="1">
        <f>IF(P82=1,$O$3,IF(P82=2,$O$4,$O$5))</f>
        <v>0</v>
      </c>
    </row>
    <row r="83" ht="51">
      <c r="A83" s="1" t="s">
        <v>74</v>
      </c>
      <c r="E83" s="27" t="s">
        <v>656</v>
      </c>
    </row>
    <row r="84" ht="25.5">
      <c r="A84" s="1" t="s">
        <v>76</v>
      </c>
      <c r="E84" s="32" t="s">
        <v>657</v>
      </c>
    </row>
    <row r="85" ht="357">
      <c r="A85" s="1" t="s">
        <v>78</v>
      </c>
      <c r="E85" s="27" t="s">
        <v>148</v>
      </c>
    </row>
    <row r="86">
      <c r="A86" s="1" t="s">
        <v>68</v>
      </c>
      <c r="B86" s="1">
        <v>19</v>
      </c>
      <c r="C86" s="26" t="s">
        <v>658</v>
      </c>
      <c r="D86" t="s">
        <v>70</v>
      </c>
      <c r="E86" s="27" t="s">
        <v>422</v>
      </c>
      <c r="F86" s="28" t="s">
        <v>180</v>
      </c>
      <c r="G86" s="29">
        <v>10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84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74</v>
      </c>
      <c r="E87" s="27" t="s">
        <v>423</v>
      </c>
    </row>
    <row r="88">
      <c r="A88" s="1" t="s">
        <v>76</v>
      </c>
    </row>
    <row r="89" ht="267.75">
      <c r="A89" s="1" t="s">
        <v>78</v>
      </c>
      <c r="E89" s="27" t="s">
        <v>424</v>
      </c>
    </row>
    <row r="90">
      <c r="A90" s="1" t="s">
        <v>68</v>
      </c>
      <c r="B90" s="1">
        <v>20</v>
      </c>
      <c r="C90" s="26" t="s">
        <v>425</v>
      </c>
      <c r="D90" t="s">
        <v>70</v>
      </c>
      <c r="E90" s="27" t="s">
        <v>426</v>
      </c>
      <c r="F90" s="28" t="s">
        <v>83</v>
      </c>
      <c r="G90" s="29">
        <v>3.1040000000000001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214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74</v>
      </c>
      <c r="E91" s="27" t="s">
        <v>659</v>
      </c>
    </row>
    <row r="92" ht="63.75">
      <c r="A92" s="1" t="s">
        <v>76</v>
      </c>
      <c r="E92" s="32" t="s">
        <v>660</v>
      </c>
    </row>
    <row r="93" ht="267.75">
      <c r="A93" s="1" t="s">
        <v>78</v>
      </c>
      <c r="E93" s="27" t="s">
        <v>424</v>
      </c>
    </row>
    <row r="94">
      <c r="A94" s="1" t="s">
        <v>68</v>
      </c>
      <c r="B94" s="1">
        <v>21</v>
      </c>
      <c r="C94" s="26" t="s">
        <v>161</v>
      </c>
      <c r="D94" t="s">
        <v>70</v>
      </c>
      <c r="E94" s="27" t="s">
        <v>162</v>
      </c>
      <c r="F94" s="28" t="s">
        <v>72</v>
      </c>
      <c r="G94" s="29">
        <v>10.800000000000001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214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74</v>
      </c>
      <c r="E95" s="27" t="s">
        <v>661</v>
      </c>
    </row>
    <row r="96" ht="63.75">
      <c r="A96" s="1" t="s">
        <v>76</v>
      </c>
      <c r="E96" s="32" t="s">
        <v>662</v>
      </c>
    </row>
    <row r="97" ht="357">
      <c r="A97" s="1" t="s">
        <v>78</v>
      </c>
      <c r="E97" s="27" t="s">
        <v>148</v>
      </c>
    </row>
    <row r="98">
      <c r="A98" s="1" t="s">
        <v>68</v>
      </c>
      <c r="B98" s="1">
        <v>22</v>
      </c>
      <c r="C98" s="26" t="s">
        <v>663</v>
      </c>
      <c r="D98" t="s">
        <v>70</v>
      </c>
      <c r="E98" s="27" t="s">
        <v>664</v>
      </c>
      <c r="F98" s="28" t="s">
        <v>72</v>
      </c>
      <c r="G98" s="29">
        <v>5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214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74</v>
      </c>
      <c r="E99" s="27" t="s">
        <v>665</v>
      </c>
    </row>
    <row r="100" ht="25.5">
      <c r="A100" s="1" t="s">
        <v>76</v>
      </c>
      <c r="E100" s="32" t="s">
        <v>666</v>
      </c>
    </row>
    <row r="101" ht="357">
      <c r="A101" s="1" t="s">
        <v>78</v>
      </c>
      <c r="E101" s="27" t="s">
        <v>148</v>
      </c>
    </row>
    <row r="102">
      <c r="A102" s="1" t="s">
        <v>68</v>
      </c>
      <c r="B102" s="1">
        <v>23</v>
      </c>
      <c r="C102" s="26" t="s">
        <v>444</v>
      </c>
      <c r="D102" t="s">
        <v>70</v>
      </c>
      <c r="E102" s="27" t="s">
        <v>445</v>
      </c>
      <c r="F102" s="28" t="s">
        <v>72</v>
      </c>
      <c r="G102" s="29">
        <v>3.5649999999999999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214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74</v>
      </c>
      <c r="E103" s="27" t="s">
        <v>446</v>
      </c>
    </row>
    <row r="104" ht="102">
      <c r="A104" s="1" t="s">
        <v>76</v>
      </c>
      <c r="E104" s="32" t="s">
        <v>667</v>
      </c>
    </row>
    <row r="105" ht="357">
      <c r="A105" s="1" t="s">
        <v>78</v>
      </c>
      <c r="E105" s="27" t="s">
        <v>148</v>
      </c>
    </row>
    <row r="106">
      <c r="A106" s="1" t="s">
        <v>68</v>
      </c>
      <c r="B106" s="1">
        <v>24</v>
      </c>
      <c r="C106" s="26" t="s">
        <v>448</v>
      </c>
      <c r="D106" t="s">
        <v>70</v>
      </c>
      <c r="E106" s="27" t="s">
        <v>449</v>
      </c>
      <c r="F106" s="28" t="s">
        <v>83</v>
      </c>
      <c r="G106" s="29">
        <v>0.091999999999999998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214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74</v>
      </c>
      <c r="E107" s="27" t="s">
        <v>450</v>
      </c>
    </row>
    <row r="108" ht="89.25">
      <c r="A108" s="1" t="s">
        <v>76</v>
      </c>
      <c r="E108" s="32" t="s">
        <v>668</v>
      </c>
    </row>
    <row r="109" ht="178.5">
      <c r="A109" s="1" t="s">
        <v>78</v>
      </c>
      <c r="E109" s="27" t="s">
        <v>452</v>
      </c>
    </row>
    <row r="110">
      <c r="A110" s="1" t="s">
        <v>68</v>
      </c>
      <c r="B110" s="1">
        <v>25</v>
      </c>
      <c r="C110" s="26" t="s">
        <v>241</v>
      </c>
      <c r="D110" t="s">
        <v>70</v>
      </c>
      <c r="E110" s="27" t="s">
        <v>242</v>
      </c>
      <c r="F110" s="28" t="s">
        <v>72</v>
      </c>
      <c r="G110" s="29">
        <v>1.853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214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74</v>
      </c>
      <c r="E111" s="27" t="s">
        <v>453</v>
      </c>
    </row>
    <row r="112" ht="63.75">
      <c r="A112" s="1" t="s">
        <v>76</v>
      </c>
      <c r="E112" s="32" t="s">
        <v>669</v>
      </c>
    </row>
    <row r="113" ht="38.25">
      <c r="A113" s="1" t="s">
        <v>78</v>
      </c>
      <c r="E113" s="27" t="s">
        <v>169</v>
      </c>
    </row>
    <row r="114">
      <c r="A114" s="1" t="s">
        <v>68</v>
      </c>
      <c r="B114" s="1">
        <v>26</v>
      </c>
      <c r="C114" s="26" t="s">
        <v>455</v>
      </c>
      <c r="D114" t="s">
        <v>70</v>
      </c>
      <c r="E114" s="27" t="s">
        <v>456</v>
      </c>
      <c r="F114" s="28" t="s">
        <v>72</v>
      </c>
      <c r="G114" s="29">
        <v>6.1200000000000001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214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74</v>
      </c>
      <c r="E115" s="27" t="s">
        <v>670</v>
      </c>
    </row>
    <row r="116" ht="25.5">
      <c r="A116" s="1" t="s">
        <v>76</v>
      </c>
      <c r="E116" s="32" t="s">
        <v>671</v>
      </c>
    </row>
    <row r="117" ht="38.25">
      <c r="A117" s="1" t="s">
        <v>78</v>
      </c>
      <c r="E117" s="27" t="s">
        <v>169</v>
      </c>
    </row>
    <row r="118">
      <c r="A118" s="1" t="s">
        <v>68</v>
      </c>
      <c r="B118" s="1">
        <v>27</v>
      </c>
      <c r="C118" s="26" t="s">
        <v>672</v>
      </c>
      <c r="D118" t="s">
        <v>70</v>
      </c>
      <c r="E118" s="27" t="s">
        <v>673</v>
      </c>
      <c r="F118" s="28" t="s">
        <v>134</v>
      </c>
      <c r="G118" s="29">
        <v>5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214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 ht="25.5">
      <c r="A119" s="1" t="s">
        <v>74</v>
      </c>
      <c r="E119" s="27" t="s">
        <v>674</v>
      </c>
    </row>
    <row r="120" ht="25.5">
      <c r="A120" s="1" t="s">
        <v>76</v>
      </c>
      <c r="E120" s="32" t="s">
        <v>675</v>
      </c>
    </row>
    <row r="121" ht="76.5">
      <c r="A121" s="1" t="s">
        <v>78</v>
      </c>
      <c r="E121" s="27" t="s">
        <v>676</v>
      </c>
    </row>
    <row r="122">
      <c r="A122" s="1" t="s">
        <v>68</v>
      </c>
      <c r="B122" s="1">
        <v>28</v>
      </c>
      <c r="C122" s="26" t="s">
        <v>677</v>
      </c>
      <c r="D122" t="s">
        <v>70</v>
      </c>
      <c r="E122" s="27" t="s">
        <v>678</v>
      </c>
      <c r="F122" s="28" t="s">
        <v>134</v>
      </c>
      <c r="G122" s="29">
        <v>45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214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 ht="25.5">
      <c r="A123" s="1" t="s">
        <v>74</v>
      </c>
      <c r="E123" s="27" t="s">
        <v>679</v>
      </c>
    </row>
    <row r="124" ht="25.5">
      <c r="A124" s="1" t="s">
        <v>76</v>
      </c>
      <c r="E124" s="32" t="s">
        <v>680</v>
      </c>
    </row>
    <row r="125" ht="102">
      <c r="A125" s="1" t="s">
        <v>78</v>
      </c>
      <c r="E125" s="27" t="s">
        <v>470</v>
      </c>
    </row>
    <row r="126">
      <c r="A126" s="1" t="s">
        <v>65</v>
      </c>
      <c r="C126" s="22" t="s">
        <v>471</v>
      </c>
      <c r="E126" s="23" t="s">
        <v>472</v>
      </c>
      <c r="L126" s="24">
        <f>SUMIFS(L127:L162,A127:A162,"P")</f>
        <v>0</v>
      </c>
      <c r="M126" s="24">
        <f>SUMIFS(M127:M162,A127:A162,"P")</f>
        <v>0</v>
      </c>
      <c r="N126" s="25"/>
    </row>
    <row r="127">
      <c r="A127" s="1" t="s">
        <v>68</v>
      </c>
      <c r="B127" s="1">
        <v>29</v>
      </c>
      <c r="C127" s="26" t="s">
        <v>477</v>
      </c>
      <c r="D127" t="s">
        <v>70</v>
      </c>
      <c r="E127" s="27" t="s">
        <v>478</v>
      </c>
      <c r="F127" s="28" t="s">
        <v>134</v>
      </c>
      <c r="G127" s="29">
        <v>48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214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 ht="25.5">
      <c r="A128" s="1" t="s">
        <v>74</v>
      </c>
      <c r="E128" s="27" t="s">
        <v>479</v>
      </c>
    </row>
    <row r="129" ht="76.5">
      <c r="A129" s="1" t="s">
        <v>76</v>
      </c>
      <c r="E129" s="32" t="s">
        <v>681</v>
      </c>
    </row>
    <row r="130" ht="191.25">
      <c r="A130" s="1" t="s">
        <v>78</v>
      </c>
      <c r="E130" s="27" t="s">
        <v>481</v>
      </c>
    </row>
    <row r="131" ht="25.5">
      <c r="A131" s="1" t="s">
        <v>68</v>
      </c>
      <c r="B131" s="1">
        <v>30</v>
      </c>
      <c r="C131" s="26" t="s">
        <v>482</v>
      </c>
      <c r="D131" t="s">
        <v>70</v>
      </c>
      <c r="E131" s="27" t="s">
        <v>483</v>
      </c>
      <c r="F131" s="28" t="s">
        <v>134</v>
      </c>
      <c r="G131" s="29">
        <v>86.200000000000003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214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 ht="25.5">
      <c r="A132" s="1" t="s">
        <v>74</v>
      </c>
      <c r="E132" s="27" t="s">
        <v>484</v>
      </c>
    </row>
    <row r="133" ht="51">
      <c r="A133" s="1" t="s">
        <v>76</v>
      </c>
      <c r="E133" s="32" t="s">
        <v>682</v>
      </c>
    </row>
    <row r="134" ht="191.25">
      <c r="A134" s="1" t="s">
        <v>78</v>
      </c>
      <c r="E134" s="27" t="s">
        <v>481</v>
      </c>
    </row>
    <row r="135">
      <c r="A135" s="1" t="s">
        <v>68</v>
      </c>
      <c r="B135" s="1">
        <v>31</v>
      </c>
      <c r="C135" s="26" t="s">
        <v>490</v>
      </c>
      <c r="D135" t="s">
        <v>100</v>
      </c>
      <c r="E135" s="27" t="s">
        <v>491</v>
      </c>
      <c r="F135" s="28" t="s">
        <v>134</v>
      </c>
      <c r="G135" s="29">
        <v>111.2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214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74</v>
      </c>
      <c r="E136" s="27" t="s">
        <v>492</v>
      </c>
    </row>
    <row r="137" ht="76.5">
      <c r="A137" s="1" t="s">
        <v>76</v>
      </c>
      <c r="E137" s="32" t="s">
        <v>683</v>
      </c>
    </row>
    <row r="138" ht="38.25">
      <c r="A138" s="1" t="s">
        <v>78</v>
      </c>
      <c r="E138" s="27" t="s">
        <v>494</v>
      </c>
    </row>
    <row r="139">
      <c r="A139" s="1" t="s">
        <v>68</v>
      </c>
      <c r="B139" s="1">
        <v>32</v>
      </c>
      <c r="C139" s="26" t="s">
        <v>490</v>
      </c>
      <c r="D139" t="s">
        <v>342</v>
      </c>
      <c r="E139" s="27" t="s">
        <v>491</v>
      </c>
      <c r="F139" s="28" t="s">
        <v>134</v>
      </c>
      <c r="G139" s="29">
        <v>11.664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214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74</v>
      </c>
      <c r="E140" s="27" t="s">
        <v>495</v>
      </c>
    </row>
    <row r="141" ht="25.5">
      <c r="A141" s="1" t="s">
        <v>76</v>
      </c>
      <c r="E141" s="32" t="s">
        <v>684</v>
      </c>
    </row>
    <row r="142" ht="38.25">
      <c r="A142" s="1" t="s">
        <v>78</v>
      </c>
      <c r="E142" s="27" t="s">
        <v>494</v>
      </c>
    </row>
    <row r="143">
      <c r="A143" s="1" t="s">
        <v>68</v>
      </c>
      <c r="B143" s="1">
        <v>33</v>
      </c>
      <c r="C143" s="26" t="s">
        <v>497</v>
      </c>
      <c r="D143" t="s">
        <v>100</v>
      </c>
      <c r="E143" s="27" t="s">
        <v>498</v>
      </c>
      <c r="F143" s="28" t="s">
        <v>134</v>
      </c>
      <c r="G143" s="29">
        <v>111.2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214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74</v>
      </c>
      <c r="E144" s="27" t="s">
        <v>499</v>
      </c>
    </row>
    <row r="145" ht="76.5">
      <c r="A145" s="1" t="s">
        <v>76</v>
      </c>
      <c r="E145" s="32" t="s">
        <v>683</v>
      </c>
    </row>
    <row r="146" ht="38.25">
      <c r="A146" s="1" t="s">
        <v>78</v>
      </c>
      <c r="E146" s="27" t="s">
        <v>494</v>
      </c>
    </row>
    <row r="147">
      <c r="A147" s="1" t="s">
        <v>68</v>
      </c>
      <c r="B147" s="1">
        <v>34</v>
      </c>
      <c r="C147" s="26" t="s">
        <v>497</v>
      </c>
      <c r="D147" t="s">
        <v>342</v>
      </c>
      <c r="E147" s="27" t="s">
        <v>501</v>
      </c>
      <c r="F147" s="28" t="s">
        <v>134</v>
      </c>
      <c r="G147" s="29">
        <v>30.510000000000002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214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74</v>
      </c>
      <c r="E148" s="27" t="s">
        <v>502</v>
      </c>
    </row>
    <row r="149" ht="89.25">
      <c r="A149" s="1" t="s">
        <v>76</v>
      </c>
      <c r="E149" s="32" t="s">
        <v>685</v>
      </c>
    </row>
    <row r="150" ht="38.25">
      <c r="A150" s="1" t="s">
        <v>78</v>
      </c>
      <c r="E150" s="27" t="s">
        <v>494</v>
      </c>
    </row>
    <row r="151">
      <c r="A151" s="1" t="s">
        <v>68</v>
      </c>
      <c r="B151" s="1">
        <v>35</v>
      </c>
      <c r="C151" s="26" t="s">
        <v>686</v>
      </c>
      <c r="D151" t="s">
        <v>70</v>
      </c>
      <c r="E151" s="27" t="s">
        <v>505</v>
      </c>
      <c r="F151" s="28" t="s">
        <v>134</v>
      </c>
      <c r="G151" s="29">
        <v>7.5099999999999998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84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 ht="25.5">
      <c r="A152" s="1" t="s">
        <v>74</v>
      </c>
      <c r="E152" s="27" t="s">
        <v>506</v>
      </c>
    </row>
    <row r="153">
      <c r="A153" s="1" t="s">
        <v>76</v>
      </c>
    </row>
    <row r="154" ht="89.25">
      <c r="A154" s="1" t="s">
        <v>78</v>
      </c>
      <c r="E154" s="27" t="s">
        <v>508</v>
      </c>
    </row>
    <row r="155">
      <c r="A155" s="1" t="s">
        <v>68</v>
      </c>
      <c r="B155" s="1">
        <v>36</v>
      </c>
      <c r="C155" s="26" t="s">
        <v>687</v>
      </c>
      <c r="D155" t="s">
        <v>70</v>
      </c>
      <c r="E155" s="27" t="s">
        <v>688</v>
      </c>
      <c r="F155" s="28" t="s">
        <v>180</v>
      </c>
      <c r="G155" s="29">
        <v>2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214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74</v>
      </c>
      <c r="E156" s="27" t="s">
        <v>689</v>
      </c>
    </row>
    <row r="157">
      <c r="A157" s="1" t="s">
        <v>76</v>
      </c>
    </row>
    <row r="158" ht="153">
      <c r="A158" s="1" t="s">
        <v>78</v>
      </c>
      <c r="E158" s="27" t="s">
        <v>512</v>
      </c>
    </row>
    <row r="159">
      <c r="A159" s="1" t="s">
        <v>68</v>
      </c>
      <c r="B159" s="1">
        <v>37</v>
      </c>
      <c r="C159" s="26" t="s">
        <v>523</v>
      </c>
      <c r="D159" t="s">
        <v>70</v>
      </c>
      <c r="E159" s="27" t="s">
        <v>524</v>
      </c>
      <c r="F159" s="28" t="s">
        <v>134</v>
      </c>
      <c r="G159" s="29">
        <v>28.201000000000001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214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74</v>
      </c>
      <c r="E160" s="27" t="s">
        <v>525</v>
      </c>
    </row>
    <row r="161" ht="25.5">
      <c r="A161" s="1" t="s">
        <v>76</v>
      </c>
      <c r="E161" s="32" t="s">
        <v>690</v>
      </c>
    </row>
    <row r="162" ht="102">
      <c r="A162" s="1" t="s">
        <v>78</v>
      </c>
      <c r="E162" s="27" t="s">
        <v>527</v>
      </c>
    </row>
    <row r="163">
      <c r="A163" s="1" t="s">
        <v>65</v>
      </c>
      <c r="C163" s="22" t="s">
        <v>170</v>
      </c>
      <c r="E163" s="23" t="s">
        <v>171</v>
      </c>
      <c r="L163" s="24">
        <f>SUMIFS(L164:L187,A164:A187,"P")</f>
        <v>0</v>
      </c>
      <c r="M163" s="24">
        <f>SUMIFS(M164:M187,A164:A187,"P")</f>
        <v>0</v>
      </c>
      <c r="N163" s="25"/>
    </row>
    <row r="164">
      <c r="A164" s="1" t="s">
        <v>68</v>
      </c>
      <c r="B164" s="1">
        <v>38</v>
      </c>
      <c r="C164" s="26" t="s">
        <v>691</v>
      </c>
      <c r="D164" t="s">
        <v>70</v>
      </c>
      <c r="E164" s="27" t="s">
        <v>692</v>
      </c>
      <c r="F164" s="28" t="s">
        <v>180</v>
      </c>
      <c r="G164" s="29">
        <v>1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84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 ht="25.5">
      <c r="A165" s="1" t="s">
        <v>74</v>
      </c>
      <c r="E165" s="27" t="s">
        <v>693</v>
      </c>
    </row>
    <row r="166">
      <c r="A166" s="1" t="s">
        <v>76</v>
      </c>
    </row>
    <row r="167" ht="267.75">
      <c r="A167" s="1" t="s">
        <v>78</v>
      </c>
      <c r="E167" s="27" t="s">
        <v>694</v>
      </c>
    </row>
    <row r="168">
      <c r="A168" s="1" t="s">
        <v>68</v>
      </c>
      <c r="B168" s="1">
        <v>39</v>
      </c>
      <c r="C168" s="26" t="s">
        <v>695</v>
      </c>
      <c r="D168" t="s">
        <v>70</v>
      </c>
      <c r="E168" s="27" t="s">
        <v>696</v>
      </c>
      <c r="F168" s="28" t="s">
        <v>180</v>
      </c>
      <c r="G168" s="29">
        <v>1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84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 ht="25.5">
      <c r="A169" s="1" t="s">
        <v>74</v>
      </c>
      <c r="E169" s="27" t="s">
        <v>697</v>
      </c>
    </row>
    <row r="170">
      <c r="A170" s="1" t="s">
        <v>76</v>
      </c>
    </row>
    <row r="171" ht="267.75">
      <c r="A171" s="1" t="s">
        <v>78</v>
      </c>
      <c r="E171" s="27" t="s">
        <v>694</v>
      </c>
    </row>
    <row r="172">
      <c r="A172" s="1" t="s">
        <v>68</v>
      </c>
      <c r="B172" s="1">
        <v>40</v>
      </c>
      <c r="C172" s="26" t="s">
        <v>252</v>
      </c>
      <c r="D172" t="s">
        <v>70</v>
      </c>
      <c r="E172" s="27" t="s">
        <v>253</v>
      </c>
      <c r="F172" s="28" t="s">
        <v>174</v>
      </c>
      <c r="G172" s="29">
        <v>4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214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 ht="25.5">
      <c r="A173" s="1" t="s">
        <v>74</v>
      </c>
      <c r="E173" s="27" t="s">
        <v>698</v>
      </c>
    </row>
    <row r="174" ht="25.5">
      <c r="A174" s="1" t="s">
        <v>76</v>
      </c>
      <c r="E174" s="32" t="s">
        <v>699</v>
      </c>
    </row>
    <row r="175" ht="255">
      <c r="A175" s="1" t="s">
        <v>78</v>
      </c>
      <c r="E175" s="27" t="s">
        <v>177</v>
      </c>
    </row>
    <row r="176">
      <c r="A176" s="1" t="s">
        <v>68</v>
      </c>
      <c r="B176" s="1">
        <v>41</v>
      </c>
      <c r="C176" s="26" t="s">
        <v>548</v>
      </c>
      <c r="D176" t="s">
        <v>70</v>
      </c>
      <c r="E176" s="27" t="s">
        <v>549</v>
      </c>
      <c r="F176" s="28" t="s">
        <v>174</v>
      </c>
      <c r="G176" s="29">
        <v>0.5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214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74</v>
      </c>
      <c r="E177" s="27" t="s">
        <v>700</v>
      </c>
    </row>
    <row r="178" ht="25.5">
      <c r="A178" s="1" t="s">
        <v>76</v>
      </c>
      <c r="E178" s="32" t="s">
        <v>701</v>
      </c>
    </row>
    <row r="179" ht="242.25">
      <c r="A179" s="1" t="s">
        <v>78</v>
      </c>
      <c r="E179" s="27" t="s">
        <v>547</v>
      </c>
    </row>
    <row r="180">
      <c r="A180" s="1" t="s">
        <v>68</v>
      </c>
      <c r="B180" s="1">
        <v>42</v>
      </c>
      <c r="C180" s="26" t="s">
        <v>702</v>
      </c>
      <c r="D180" t="s">
        <v>70</v>
      </c>
      <c r="E180" s="27" t="s">
        <v>703</v>
      </c>
      <c r="F180" s="28" t="s">
        <v>180</v>
      </c>
      <c r="G180" s="29">
        <v>2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214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74</v>
      </c>
      <c r="E181" s="27" t="s">
        <v>704</v>
      </c>
    </row>
    <row r="182">
      <c r="A182" s="1" t="s">
        <v>76</v>
      </c>
    </row>
    <row r="183" ht="89.25">
      <c r="A183" s="1" t="s">
        <v>78</v>
      </c>
      <c r="E183" s="27" t="s">
        <v>182</v>
      </c>
    </row>
    <row r="184">
      <c r="A184" s="1" t="s">
        <v>68</v>
      </c>
      <c r="B184" s="1">
        <v>43</v>
      </c>
      <c r="C184" s="26" t="s">
        <v>705</v>
      </c>
      <c r="D184" t="s">
        <v>70</v>
      </c>
      <c r="E184" s="27" t="s">
        <v>706</v>
      </c>
      <c r="F184" s="28" t="s">
        <v>180</v>
      </c>
      <c r="G184" s="29">
        <v>2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84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 ht="25.5">
      <c r="A185" s="1" t="s">
        <v>74</v>
      </c>
      <c r="E185" s="27" t="s">
        <v>707</v>
      </c>
    </row>
    <row r="186" ht="25.5">
      <c r="A186" s="1" t="s">
        <v>76</v>
      </c>
      <c r="E186" s="32" t="s">
        <v>708</v>
      </c>
    </row>
    <row r="187" ht="165.75">
      <c r="A187" s="1" t="s">
        <v>78</v>
      </c>
      <c r="E187" s="27" t="s">
        <v>709</v>
      </c>
    </row>
    <row r="188">
      <c r="A188" s="1" t="s">
        <v>65</v>
      </c>
      <c r="C188" s="22" t="s">
        <v>187</v>
      </c>
      <c r="E188" s="23" t="s">
        <v>188</v>
      </c>
      <c r="L188" s="24">
        <f>SUMIFS(L189:L220,A189:A220,"P")</f>
        <v>0</v>
      </c>
      <c r="M188" s="24">
        <f>SUMIFS(M189:M220,A189:A220,"P")</f>
        <v>0</v>
      </c>
      <c r="N188" s="25"/>
    </row>
    <row r="189">
      <c r="A189" s="1" t="s">
        <v>68</v>
      </c>
      <c r="B189" s="1">
        <v>44</v>
      </c>
      <c r="C189" s="26" t="s">
        <v>557</v>
      </c>
      <c r="D189" t="s">
        <v>70</v>
      </c>
      <c r="E189" s="27" t="s">
        <v>558</v>
      </c>
      <c r="F189" s="28" t="s">
        <v>174</v>
      </c>
      <c r="G189" s="29">
        <v>6.0999999999999996</v>
      </c>
      <c r="H189" s="28">
        <v>0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214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74</v>
      </c>
      <c r="E190" s="27" t="s">
        <v>710</v>
      </c>
    </row>
    <row r="191" ht="25.5">
      <c r="A191" s="1" t="s">
        <v>76</v>
      </c>
      <c r="E191" s="32" t="s">
        <v>711</v>
      </c>
    </row>
    <row r="192" ht="51">
      <c r="A192" s="1" t="s">
        <v>78</v>
      </c>
      <c r="E192" s="27" t="s">
        <v>560</v>
      </c>
    </row>
    <row r="193">
      <c r="A193" s="1" t="s">
        <v>68</v>
      </c>
      <c r="B193" s="1">
        <v>45</v>
      </c>
      <c r="C193" s="26" t="s">
        <v>561</v>
      </c>
      <c r="D193" t="s">
        <v>70</v>
      </c>
      <c r="E193" s="27" t="s">
        <v>562</v>
      </c>
      <c r="F193" s="28" t="s">
        <v>180</v>
      </c>
      <c r="G193" s="29">
        <v>4</v>
      </c>
      <c r="H193" s="28">
        <v>0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214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74</v>
      </c>
      <c r="E194" s="27" t="s">
        <v>712</v>
      </c>
    </row>
    <row r="195">
      <c r="A195" s="1" t="s">
        <v>76</v>
      </c>
    </row>
    <row r="196">
      <c r="A196" s="1" t="s">
        <v>78</v>
      </c>
      <c r="E196" s="27" t="s">
        <v>565</v>
      </c>
    </row>
    <row r="197">
      <c r="A197" s="1" t="s">
        <v>68</v>
      </c>
      <c r="B197" s="1">
        <v>46</v>
      </c>
      <c r="C197" s="26" t="s">
        <v>713</v>
      </c>
      <c r="D197" t="s">
        <v>70</v>
      </c>
      <c r="E197" s="27" t="s">
        <v>714</v>
      </c>
      <c r="F197" s="28" t="s">
        <v>180</v>
      </c>
      <c r="G197" s="29">
        <v>1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84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74</v>
      </c>
      <c r="E198" s="27" t="s">
        <v>715</v>
      </c>
    </row>
    <row r="199">
      <c r="A199" s="1" t="s">
        <v>76</v>
      </c>
    </row>
    <row r="200" ht="38.25">
      <c r="A200" s="1" t="s">
        <v>78</v>
      </c>
      <c r="E200" s="27" t="s">
        <v>716</v>
      </c>
    </row>
    <row r="201">
      <c r="A201" s="1" t="s">
        <v>68</v>
      </c>
      <c r="B201" s="1">
        <v>47</v>
      </c>
      <c r="C201" s="26" t="s">
        <v>717</v>
      </c>
      <c r="D201" t="s">
        <v>70</v>
      </c>
      <c r="E201" s="27" t="s">
        <v>718</v>
      </c>
      <c r="F201" s="28" t="s">
        <v>134</v>
      </c>
      <c r="G201" s="29">
        <v>25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214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 ht="25.5">
      <c r="A202" s="1" t="s">
        <v>74</v>
      </c>
      <c r="E202" s="27" t="s">
        <v>572</v>
      </c>
    </row>
    <row r="203" ht="25.5">
      <c r="A203" s="1" t="s">
        <v>76</v>
      </c>
      <c r="E203" s="32" t="s">
        <v>719</v>
      </c>
    </row>
    <row r="204" ht="25.5">
      <c r="A204" s="1" t="s">
        <v>78</v>
      </c>
      <c r="E204" s="27" t="s">
        <v>720</v>
      </c>
    </row>
    <row r="205">
      <c r="A205" s="1" t="s">
        <v>68</v>
      </c>
      <c r="B205" s="1">
        <v>48</v>
      </c>
      <c r="C205" s="26" t="s">
        <v>721</v>
      </c>
      <c r="D205" t="s">
        <v>70</v>
      </c>
      <c r="E205" s="27" t="s">
        <v>576</v>
      </c>
      <c r="F205" s="28" t="s">
        <v>134</v>
      </c>
      <c r="G205" s="29">
        <v>2.895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84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 ht="25.5">
      <c r="A206" s="1" t="s">
        <v>74</v>
      </c>
      <c r="E206" s="27" t="s">
        <v>722</v>
      </c>
    </row>
    <row r="207" ht="25.5">
      <c r="A207" s="1" t="s">
        <v>76</v>
      </c>
      <c r="E207" s="32" t="s">
        <v>723</v>
      </c>
    </row>
    <row r="208" ht="63.75">
      <c r="A208" s="1" t="s">
        <v>78</v>
      </c>
      <c r="E208" s="27" t="s">
        <v>579</v>
      </c>
    </row>
    <row r="209">
      <c r="A209" s="1" t="s">
        <v>68</v>
      </c>
      <c r="B209" s="1">
        <v>49</v>
      </c>
      <c r="C209" s="26" t="s">
        <v>724</v>
      </c>
      <c r="D209" t="s">
        <v>70</v>
      </c>
      <c r="E209" s="27" t="s">
        <v>589</v>
      </c>
      <c r="F209" s="28" t="s">
        <v>134</v>
      </c>
      <c r="G209" s="29">
        <v>11.664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84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 ht="38.25">
      <c r="A210" s="1" t="s">
        <v>74</v>
      </c>
      <c r="E210" s="27" t="s">
        <v>590</v>
      </c>
    </row>
    <row r="211" ht="25.5">
      <c r="A211" s="1" t="s">
        <v>76</v>
      </c>
      <c r="E211" s="32" t="s">
        <v>725</v>
      </c>
    </row>
    <row r="212" ht="409.5">
      <c r="A212" s="1" t="s">
        <v>78</v>
      </c>
      <c r="E212" s="27" t="s">
        <v>592</v>
      </c>
    </row>
    <row r="213">
      <c r="A213" s="1" t="s">
        <v>68</v>
      </c>
      <c r="B213" s="1">
        <v>50</v>
      </c>
      <c r="C213" s="26" t="s">
        <v>593</v>
      </c>
      <c r="D213" t="s">
        <v>70</v>
      </c>
      <c r="E213" s="27" t="s">
        <v>594</v>
      </c>
      <c r="F213" s="28" t="s">
        <v>595</v>
      </c>
      <c r="G213" s="29">
        <v>63.820999999999998</v>
      </c>
      <c r="H213" s="28">
        <v>0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214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74</v>
      </c>
      <c r="E214" s="27" t="s">
        <v>726</v>
      </c>
    </row>
    <row r="215" ht="38.25">
      <c r="A215" s="1" t="s">
        <v>76</v>
      </c>
      <c r="E215" s="32" t="s">
        <v>727</v>
      </c>
    </row>
    <row r="216" ht="409.5">
      <c r="A216" s="1" t="s">
        <v>78</v>
      </c>
      <c r="E216" s="27" t="s">
        <v>598</v>
      </c>
    </row>
    <row r="217">
      <c r="A217" s="1" t="s">
        <v>68</v>
      </c>
      <c r="B217" s="1">
        <v>51</v>
      </c>
      <c r="C217" s="26" t="s">
        <v>599</v>
      </c>
      <c r="D217" t="s">
        <v>70</v>
      </c>
      <c r="E217" s="27" t="s">
        <v>600</v>
      </c>
      <c r="F217" s="28" t="s">
        <v>595</v>
      </c>
      <c r="G217" s="29">
        <v>33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214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74</v>
      </c>
      <c r="E218" s="27" t="s">
        <v>601</v>
      </c>
    </row>
    <row r="219" ht="25.5">
      <c r="A219" s="1" t="s">
        <v>76</v>
      </c>
      <c r="E219" s="32" t="s">
        <v>728</v>
      </c>
    </row>
    <row r="220" ht="344.25">
      <c r="A220" s="1" t="s">
        <v>78</v>
      </c>
      <c r="E220" s="27" t="s">
        <v>603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44</v>
      </c>
      <c r="B3" s="17" t="s">
        <v>45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46</v>
      </c>
      <c r="B4" s="17" t="s">
        <v>47</v>
      </c>
      <c r="C4" s="18" t="s">
        <v>24</v>
      </c>
      <c r="D4" s="1"/>
      <c r="E4" s="17" t="s">
        <v>25</v>
      </c>
      <c r="F4" s="1"/>
      <c r="G4" s="1"/>
      <c r="H4" s="1"/>
      <c r="O4">
        <v>0.12</v>
      </c>
      <c r="P4">
        <v>2</v>
      </c>
    </row>
    <row r="5">
      <c r="A5" s="9" t="s">
        <v>48</v>
      </c>
      <c r="B5" s="9" t="s">
        <v>49</v>
      </c>
      <c r="C5" s="9" t="s">
        <v>50</v>
      </c>
      <c r="D5" s="9" t="s">
        <v>51</v>
      </c>
      <c r="E5" s="9" t="s">
        <v>52</v>
      </c>
      <c r="F5" s="9" t="s">
        <v>53</v>
      </c>
      <c r="G5" s="9" t="s">
        <v>54</v>
      </c>
      <c r="H5" s="9" t="s">
        <v>55</v>
      </c>
      <c r="I5" s="9" t="s">
        <v>56</v>
      </c>
      <c r="J5" s="21"/>
      <c r="K5" s="21"/>
      <c r="L5" s="9" t="s">
        <v>57</v>
      </c>
      <c r="M5" s="21"/>
      <c r="N5" s="9" t="s">
        <v>58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60</v>
      </c>
      <c r="K7" s="9" t="s">
        <v>61</v>
      </c>
      <c r="L7" s="9" t="s">
        <v>60</v>
      </c>
      <c r="M7" s="9" t="s">
        <v>61</v>
      </c>
      <c r="N7" s="9"/>
      <c r="S7" s="1" t="s">
        <v>62</v>
      </c>
      <c r="T7">
        <f>COUNTIFS(L8:L27,"=0",A8:A27,"P")+COUNTIFS(L8:L27,"",A8:A27,"P")+SUM(Q8:Q27)</f>
        <v>0</v>
      </c>
    </row>
    <row r="8">
      <c r="A8" s="1" t="s">
        <v>63</v>
      </c>
      <c r="C8" s="22" t="s">
        <v>729</v>
      </c>
      <c r="E8" s="23" t="s">
        <v>29</v>
      </c>
      <c r="L8" s="24">
        <f>L9+L18</f>
        <v>0</v>
      </c>
      <c r="M8" s="24">
        <f>M9+M18</f>
        <v>0</v>
      </c>
      <c r="N8" s="25"/>
    </row>
    <row r="9">
      <c r="A9" s="1" t="s">
        <v>65</v>
      </c>
      <c r="C9" s="22" t="s">
        <v>471</v>
      </c>
      <c r="E9" s="23" t="s">
        <v>472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68</v>
      </c>
      <c r="B10" s="1">
        <v>1</v>
      </c>
      <c r="C10" s="26" t="s">
        <v>730</v>
      </c>
      <c r="D10" t="s">
        <v>70</v>
      </c>
      <c r="E10" s="27" t="s">
        <v>731</v>
      </c>
      <c r="F10" s="28" t="s">
        <v>83</v>
      </c>
      <c r="G10" s="29">
        <v>0.122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73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74</v>
      </c>
      <c r="E11" s="27" t="s">
        <v>70</v>
      </c>
    </row>
    <row r="12" ht="25.5">
      <c r="A12" s="1" t="s">
        <v>76</v>
      </c>
      <c r="E12" s="32" t="s">
        <v>732</v>
      </c>
    </row>
    <row r="13" ht="51">
      <c r="A13" s="1" t="s">
        <v>78</v>
      </c>
      <c r="E13" s="27" t="s">
        <v>733</v>
      </c>
    </row>
    <row r="14">
      <c r="A14" s="1" t="s">
        <v>68</v>
      </c>
      <c r="B14" s="1">
        <v>2</v>
      </c>
      <c r="C14" s="26" t="s">
        <v>734</v>
      </c>
      <c r="D14" t="s">
        <v>70</v>
      </c>
      <c r="E14" s="27" t="s">
        <v>735</v>
      </c>
      <c r="F14" s="28" t="s">
        <v>134</v>
      </c>
      <c r="G14" s="29">
        <v>0.371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73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74</v>
      </c>
      <c r="E15" s="27" t="s">
        <v>70</v>
      </c>
    </row>
    <row r="16" ht="25.5">
      <c r="A16" s="1" t="s">
        <v>76</v>
      </c>
      <c r="E16" s="32" t="s">
        <v>736</v>
      </c>
    </row>
    <row r="17" ht="51">
      <c r="A17" s="1" t="s">
        <v>78</v>
      </c>
      <c r="E17" s="27" t="s">
        <v>737</v>
      </c>
    </row>
    <row r="18">
      <c r="A18" s="1" t="s">
        <v>65</v>
      </c>
      <c r="C18" s="22" t="s">
        <v>187</v>
      </c>
      <c r="E18" s="23" t="s">
        <v>188</v>
      </c>
      <c r="L18" s="24">
        <f>SUMIFS(L19:L26,A19:A26,"P")</f>
        <v>0</v>
      </c>
      <c r="M18" s="24">
        <f>SUMIFS(M19:M26,A19:A26,"P")</f>
        <v>0</v>
      </c>
      <c r="N18" s="25"/>
    </row>
    <row r="19">
      <c r="A19" s="1" t="s">
        <v>68</v>
      </c>
      <c r="B19" s="1">
        <v>3</v>
      </c>
      <c r="C19" s="26" t="s">
        <v>738</v>
      </c>
      <c r="D19" t="s">
        <v>81</v>
      </c>
      <c r="E19" s="27" t="s">
        <v>739</v>
      </c>
      <c r="F19" s="28" t="s">
        <v>134</v>
      </c>
      <c r="G19" s="29">
        <v>0.84999999999999998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84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74</v>
      </c>
      <c r="E20" s="27" t="s">
        <v>70</v>
      </c>
    </row>
    <row r="21" ht="76.5">
      <c r="A21" s="1" t="s">
        <v>76</v>
      </c>
      <c r="E21" s="32" t="s">
        <v>740</v>
      </c>
    </row>
    <row r="22" ht="127.5">
      <c r="A22" s="1" t="s">
        <v>78</v>
      </c>
      <c r="E22" s="27" t="s">
        <v>741</v>
      </c>
    </row>
    <row r="23">
      <c r="A23" s="1" t="s">
        <v>68</v>
      </c>
      <c r="B23" s="1">
        <v>4</v>
      </c>
      <c r="C23" s="26" t="s">
        <v>742</v>
      </c>
      <c r="D23" t="s">
        <v>70</v>
      </c>
      <c r="E23" s="27" t="s">
        <v>743</v>
      </c>
      <c r="F23" s="28" t="s">
        <v>180</v>
      </c>
      <c r="G23" s="29">
        <v>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73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74</v>
      </c>
      <c r="E24" s="27" t="s">
        <v>744</v>
      </c>
    </row>
    <row r="25">
      <c r="A25" s="1" t="s">
        <v>76</v>
      </c>
    </row>
    <row r="26" ht="51">
      <c r="A26" s="1" t="s">
        <v>78</v>
      </c>
      <c r="E26" s="27" t="s">
        <v>745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44</v>
      </c>
      <c r="B3" s="17" t="s">
        <v>45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46</v>
      </c>
      <c r="B4" s="17" t="s">
        <v>47</v>
      </c>
      <c r="C4" s="18" t="s">
        <v>24</v>
      </c>
      <c r="D4" s="1"/>
      <c r="E4" s="17" t="s">
        <v>25</v>
      </c>
      <c r="F4" s="1"/>
      <c r="G4" s="1"/>
      <c r="H4" s="1"/>
      <c r="O4">
        <v>0.12</v>
      </c>
      <c r="P4">
        <v>2</v>
      </c>
    </row>
    <row r="5">
      <c r="A5" s="9" t="s">
        <v>48</v>
      </c>
      <c r="B5" s="9" t="s">
        <v>49</v>
      </c>
      <c r="C5" s="9" t="s">
        <v>50</v>
      </c>
      <c r="D5" s="9" t="s">
        <v>51</v>
      </c>
      <c r="E5" s="9" t="s">
        <v>52</v>
      </c>
      <c r="F5" s="9" t="s">
        <v>53</v>
      </c>
      <c r="G5" s="9" t="s">
        <v>54</v>
      </c>
      <c r="H5" s="9" t="s">
        <v>55</v>
      </c>
      <c r="I5" s="9" t="s">
        <v>56</v>
      </c>
      <c r="J5" s="21"/>
      <c r="K5" s="21"/>
      <c r="L5" s="9" t="s">
        <v>57</v>
      </c>
      <c r="M5" s="21"/>
      <c r="N5" s="9" t="s">
        <v>58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60</v>
      </c>
      <c r="K7" s="9" t="s">
        <v>61</v>
      </c>
      <c r="L7" s="9" t="s">
        <v>60</v>
      </c>
      <c r="M7" s="9" t="s">
        <v>61</v>
      </c>
      <c r="N7" s="9"/>
      <c r="S7" s="1" t="s">
        <v>62</v>
      </c>
      <c r="T7">
        <f>COUNTIFS(L8:L27,"=0",A8:A27,"P")+COUNTIFS(L8:L27,"",A8:A27,"P")+SUM(Q8:Q27)</f>
        <v>0</v>
      </c>
    </row>
    <row r="8">
      <c r="A8" s="1" t="s">
        <v>63</v>
      </c>
      <c r="C8" s="22" t="s">
        <v>746</v>
      </c>
      <c r="E8" s="23" t="s">
        <v>29</v>
      </c>
      <c r="L8" s="24">
        <f>L9+L18</f>
        <v>0</v>
      </c>
      <c r="M8" s="24">
        <f>M9+M18</f>
        <v>0</v>
      </c>
      <c r="N8" s="25"/>
    </row>
    <row r="9">
      <c r="A9" s="1" t="s">
        <v>65</v>
      </c>
      <c r="C9" s="22" t="s">
        <v>471</v>
      </c>
      <c r="E9" s="23" t="s">
        <v>472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68</v>
      </c>
      <c r="B10" s="1">
        <v>1</v>
      </c>
      <c r="C10" s="26" t="s">
        <v>730</v>
      </c>
      <c r="D10" t="s">
        <v>70</v>
      </c>
      <c r="E10" s="27" t="s">
        <v>731</v>
      </c>
      <c r="F10" s="28" t="s">
        <v>83</v>
      </c>
      <c r="G10" s="29">
        <v>0.075999999999999998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214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74</v>
      </c>
      <c r="E11" s="27" t="s">
        <v>70</v>
      </c>
    </row>
    <row r="12" ht="25.5">
      <c r="A12" s="1" t="s">
        <v>76</v>
      </c>
      <c r="E12" s="32" t="s">
        <v>747</v>
      </c>
    </row>
    <row r="13" ht="51">
      <c r="A13" s="1" t="s">
        <v>78</v>
      </c>
      <c r="E13" s="27" t="s">
        <v>733</v>
      </c>
    </row>
    <row r="14">
      <c r="A14" s="1" t="s">
        <v>68</v>
      </c>
      <c r="B14" s="1">
        <v>2</v>
      </c>
      <c r="C14" s="26" t="s">
        <v>734</v>
      </c>
      <c r="D14" t="s">
        <v>70</v>
      </c>
      <c r="E14" s="27" t="s">
        <v>735</v>
      </c>
      <c r="F14" s="28" t="s">
        <v>134</v>
      </c>
      <c r="G14" s="29">
        <v>0.23000000000000001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214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74</v>
      </c>
      <c r="E15" s="27" t="s">
        <v>70</v>
      </c>
    </row>
    <row r="16" ht="25.5">
      <c r="A16" s="1" t="s">
        <v>76</v>
      </c>
      <c r="E16" s="32" t="s">
        <v>748</v>
      </c>
    </row>
    <row r="17" ht="51">
      <c r="A17" s="1" t="s">
        <v>78</v>
      </c>
      <c r="E17" s="27" t="s">
        <v>737</v>
      </c>
    </row>
    <row r="18">
      <c r="A18" s="1" t="s">
        <v>65</v>
      </c>
      <c r="C18" s="22" t="s">
        <v>187</v>
      </c>
      <c r="E18" s="23" t="s">
        <v>188</v>
      </c>
      <c r="L18" s="24">
        <f>SUMIFS(L19:L26,A19:A26,"P")</f>
        <v>0</v>
      </c>
      <c r="M18" s="24">
        <f>SUMIFS(M19:M26,A19:A26,"P")</f>
        <v>0</v>
      </c>
      <c r="N18" s="25"/>
    </row>
    <row r="19">
      <c r="A19" s="1" t="s">
        <v>68</v>
      </c>
      <c r="B19" s="1">
        <v>3</v>
      </c>
      <c r="C19" s="26" t="s">
        <v>738</v>
      </c>
      <c r="D19" t="s">
        <v>81</v>
      </c>
      <c r="E19" s="27" t="s">
        <v>739</v>
      </c>
      <c r="F19" s="28" t="s">
        <v>134</v>
      </c>
      <c r="G19" s="29">
        <v>0.79000000000000004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84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74</v>
      </c>
      <c r="E20" s="27" t="s">
        <v>70</v>
      </c>
    </row>
    <row r="21" ht="38.25">
      <c r="A21" s="1" t="s">
        <v>76</v>
      </c>
      <c r="E21" s="32" t="s">
        <v>749</v>
      </c>
    </row>
    <row r="22" ht="127.5">
      <c r="A22" s="1" t="s">
        <v>78</v>
      </c>
      <c r="E22" s="27" t="s">
        <v>741</v>
      </c>
    </row>
    <row r="23">
      <c r="A23" s="1" t="s">
        <v>68</v>
      </c>
      <c r="B23" s="1">
        <v>4</v>
      </c>
      <c r="C23" s="26" t="s">
        <v>742</v>
      </c>
      <c r="D23" t="s">
        <v>70</v>
      </c>
      <c r="E23" s="27" t="s">
        <v>743</v>
      </c>
      <c r="F23" s="28" t="s">
        <v>180</v>
      </c>
      <c r="G23" s="29">
        <v>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214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74</v>
      </c>
      <c r="E24" s="27" t="s">
        <v>744</v>
      </c>
    </row>
    <row r="25">
      <c r="A25" s="1" t="s">
        <v>76</v>
      </c>
    </row>
    <row r="26" ht="51">
      <c r="A26" s="1" t="s">
        <v>78</v>
      </c>
      <c r="E26" s="27" t="s">
        <v>745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44</v>
      </c>
      <c r="B3" s="17" t="s">
        <v>45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46</v>
      </c>
      <c r="B4" s="17" t="s">
        <v>47</v>
      </c>
      <c r="C4" s="18" t="s">
        <v>24</v>
      </c>
      <c r="D4" s="1"/>
      <c r="E4" s="17" t="s">
        <v>25</v>
      </c>
      <c r="F4" s="1"/>
      <c r="G4" s="1"/>
      <c r="H4" s="1"/>
      <c r="O4">
        <v>0.12</v>
      </c>
      <c r="P4">
        <v>2</v>
      </c>
    </row>
    <row r="5">
      <c r="A5" s="9" t="s">
        <v>48</v>
      </c>
      <c r="B5" s="9" t="s">
        <v>49</v>
      </c>
      <c r="C5" s="9" t="s">
        <v>50</v>
      </c>
      <c r="D5" s="9" t="s">
        <v>51</v>
      </c>
      <c r="E5" s="9" t="s">
        <v>52</v>
      </c>
      <c r="F5" s="9" t="s">
        <v>53</v>
      </c>
      <c r="G5" s="9" t="s">
        <v>54</v>
      </c>
      <c r="H5" s="9" t="s">
        <v>55</v>
      </c>
      <c r="I5" s="9" t="s">
        <v>56</v>
      </c>
      <c r="J5" s="21"/>
      <c r="K5" s="21"/>
      <c r="L5" s="9" t="s">
        <v>57</v>
      </c>
      <c r="M5" s="21"/>
      <c r="N5" s="9" t="s">
        <v>58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60</v>
      </c>
      <c r="K7" s="9" t="s">
        <v>61</v>
      </c>
      <c r="L7" s="9" t="s">
        <v>60</v>
      </c>
      <c r="M7" s="9" t="s">
        <v>61</v>
      </c>
      <c r="N7" s="9"/>
      <c r="S7" s="1" t="s">
        <v>62</v>
      </c>
      <c r="T7">
        <f>COUNTIFS(L8:L97,"=0",A8:A97,"P")+COUNTIFS(L8:L97,"",A8:A97,"P")+SUM(Q8:Q97)</f>
        <v>0</v>
      </c>
    </row>
    <row r="8">
      <c r="A8" s="1" t="s">
        <v>63</v>
      </c>
      <c r="C8" s="22" t="s">
        <v>750</v>
      </c>
      <c r="E8" s="23" t="s">
        <v>32</v>
      </c>
      <c r="L8" s="24">
        <f>L9+L30+L59+L76</f>
        <v>0</v>
      </c>
      <c r="M8" s="24">
        <f>M9+M30+M59+M76</f>
        <v>0</v>
      </c>
      <c r="N8" s="25"/>
    </row>
    <row r="9">
      <c r="A9" s="1" t="s">
        <v>65</v>
      </c>
      <c r="C9" s="22" t="s">
        <v>66</v>
      </c>
      <c r="E9" s="23" t="s">
        <v>67</v>
      </c>
      <c r="L9" s="24">
        <f>SUMIFS(L10:L29,A10:A29,"P")</f>
        <v>0</v>
      </c>
      <c r="M9" s="24">
        <f>SUMIFS(M10:M29,A10:A29,"P")</f>
        <v>0</v>
      </c>
      <c r="N9" s="25"/>
    </row>
    <row r="10" ht="25.5">
      <c r="A10" s="1" t="s">
        <v>68</v>
      </c>
      <c r="B10" s="1">
        <v>1</v>
      </c>
      <c r="C10" s="26" t="s">
        <v>211</v>
      </c>
      <c r="D10" t="s">
        <v>70</v>
      </c>
      <c r="E10" s="27" t="s">
        <v>82</v>
      </c>
      <c r="F10" s="28" t="s">
        <v>83</v>
      </c>
      <c r="G10" s="29">
        <v>157.5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84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74</v>
      </c>
      <c r="E11" s="27" t="s">
        <v>85</v>
      </c>
    </row>
    <row r="12" ht="51">
      <c r="A12" s="1" t="s">
        <v>76</v>
      </c>
      <c r="E12" s="32" t="s">
        <v>751</v>
      </c>
    </row>
    <row r="13" ht="127.5">
      <c r="A13" s="1" t="s">
        <v>78</v>
      </c>
      <c r="E13" s="27" t="s">
        <v>87</v>
      </c>
    </row>
    <row r="14" ht="25.5">
      <c r="A14" s="1" t="s">
        <v>68</v>
      </c>
      <c r="B14" s="1">
        <v>2</v>
      </c>
      <c r="C14" s="26" t="s">
        <v>88</v>
      </c>
      <c r="D14" t="s">
        <v>70</v>
      </c>
      <c r="E14" s="27" t="s">
        <v>89</v>
      </c>
      <c r="F14" s="28" t="s">
        <v>83</v>
      </c>
      <c r="G14" s="29">
        <v>1.782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214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74</v>
      </c>
      <c r="E15" s="27" t="s">
        <v>70</v>
      </c>
    </row>
    <row r="16" ht="102">
      <c r="A16" s="1" t="s">
        <v>76</v>
      </c>
      <c r="E16" s="32" t="s">
        <v>752</v>
      </c>
    </row>
    <row r="17" ht="127.5">
      <c r="A17" s="1" t="s">
        <v>78</v>
      </c>
      <c r="E17" s="27" t="s">
        <v>87</v>
      </c>
    </row>
    <row r="18" ht="25.5">
      <c r="A18" s="1" t="s">
        <v>68</v>
      </c>
      <c r="B18" s="1">
        <v>3</v>
      </c>
      <c r="C18" s="26" t="s">
        <v>753</v>
      </c>
      <c r="D18" t="s">
        <v>70</v>
      </c>
      <c r="E18" s="27" t="s">
        <v>93</v>
      </c>
      <c r="F18" s="28" t="s">
        <v>83</v>
      </c>
      <c r="G18" s="29">
        <v>38.75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84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74</v>
      </c>
      <c r="E19" s="27" t="s">
        <v>94</v>
      </c>
    </row>
    <row r="20" ht="38.25">
      <c r="A20" s="1" t="s">
        <v>76</v>
      </c>
      <c r="E20" s="32" t="s">
        <v>754</v>
      </c>
    </row>
    <row r="21" ht="127.5">
      <c r="A21" s="1" t="s">
        <v>78</v>
      </c>
      <c r="E21" s="27" t="s">
        <v>87</v>
      </c>
    </row>
    <row r="22" ht="25.5">
      <c r="A22" s="1" t="s">
        <v>68</v>
      </c>
      <c r="B22" s="1">
        <v>4</v>
      </c>
      <c r="C22" s="26" t="s">
        <v>755</v>
      </c>
      <c r="D22" t="s">
        <v>70</v>
      </c>
      <c r="E22" s="27" t="s">
        <v>756</v>
      </c>
      <c r="F22" s="28" t="s">
        <v>83</v>
      </c>
      <c r="G22" s="29">
        <v>0.10000000000000001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84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74</v>
      </c>
      <c r="E23" s="27" t="s">
        <v>757</v>
      </c>
    </row>
    <row r="24" ht="25.5">
      <c r="A24" s="1" t="s">
        <v>76</v>
      </c>
      <c r="E24" s="32" t="s">
        <v>758</v>
      </c>
    </row>
    <row r="25" ht="127.5">
      <c r="A25" s="1" t="s">
        <v>78</v>
      </c>
      <c r="E25" s="27" t="s">
        <v>87</v>
      </c>
    </row>
    <row r="26" ht="25.5">
      <c r="A26" s="1" t="s">
        <v>68</v>
      </c>
      <c r="B26" s="1">
        <v>5</v>
      </c>
      <c r="C26" s="26" t="s">
        <v>759</v>
      </c>
      <c r="D26" t="s">
        <v>70</v>
      </c>
      <c r="E26" s="27" t="s">
        <v>760</v>
      </c>
      <c r="F26" s="28" t="s">
        <v>83</v>
      </c>
      <c r="G26" s="29">
        <v>0.014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214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74</v>
      </c>
      <c r="E27" s="27" t="s">
        <v>761</v>
      </c>
    </row>
    <row r="28" ht="25.5">
      <c r="A28" s="1" t="s">
        <v>76</v>
      </c>
      <c r="E28" s="32" t="s">
        <v>762</v>
      </c>
    </row>
    <row r="29" ht="127.5">
      <c r="A29" s="1" t="s">
        <v>78</v>
      </c>
      <c r="E29" s="27" t="s">
        <v>87</v>
      </c>
    </row>
    <row r="30">
      <c r="A30" s="1" t="s">
        <v>65</v>
      </c>
      <c r="C30" s="22" t="s">
        <v>100</v>
      </c>
      <c r="E30" s="23" t="s">
        <v>101</v>
      </c>
      <c r="L30" s="24">
        <f>SUMIFS(L31:L58,A31:A58,"P")</f>
        <v>0</v>
      </c>
      <c r="M30" s="24">
        <f>SUMIFS(M31:M58,A31:A58,"P")</f>
        <v>0</v>
      </c>
      <c r="N30" s="25"/>
    </row>
    <row r="31">
      <c r="A31" s="1" t="s">
        <v>68</v>
      </c>
      <c r="B31" s="1">
        <v>6</v>
      </c>
      <c r="C31" s="26" t="s">
        <v>763</v>
      </c>
      <c r="D31" t="s">
        <v>70</v>
      </c>
      <c r="E31" s="27" t="s">
        <v>764</v>
      </c>
      <c r="F31" s="28" t="s">
        <v>72</v>
      </c>
      <c r="G31" s="29">
        <v>3.6000000000000001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214</v>
      </c>
      <c r="O31" s="31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74</v>
      </c>
      <c r="E32" s="27" t="s">
        <v>765</v>
      </c>
    </row>
    <row r="33" ht="51">
      <c r="A33" s="1" t="s">
        <v>76</v>
      </c>
      <c r="E33" s="32" t="s">
        <v>766</v>
      </c>
    </row>
    <row r="34" ht="63.75">
      <c r="A34" s="1" t="s">
        <v>78</v>
      </c>
      <c r="E34" s="27" t="s">
        <v>767</v>
      </c>
    </row>
    <row r="35">
      <c r="A35" s="1" t="s">
        <v>68</v>
      </c>
      <c r="B35" s="1">
        <v>7</v>
      </c>
      <c r="C35" s="26" t="s">
        <v>768</v>
      </c>
      <c r="D35" t="s">
        <v>70</v>
      </c>
      <c r="E35" s="27" t="s">
        <v>769</v>
      </c>
      <c r="F35" s="28" t="s">
        <v>72</v>
      </c>
      <c r="G35" s="29">
        <v>0.40000000000000002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214</v>
      </c>
      <c r="O35" s="31">
        <f>M35*AA35</f>
        <v>0</v>
      </c>
      <c r="P35" s="1">
        <v>3</v>
      </c>
      <c r="AA35" s="1">
        <f>IF(P35=1,$O$3,IF(P35=2,$O$4,$O$5))</f>
        <v>0</v>
      </c>
    </row>
    <row r="36" ht="25.5">
      <c r="A36" s="1" t="s">
        <v>74</v>
      </c>
      <c r="E36" s="27" t="s">
        <v>770</v>
      </c>
    </row>
    <row r="37" ht="25.5">
      <c r="A37" s="1" t="s">
        <v>76</v>
      </c>
      <c r="E37" s="32" t="s">
        <v>771</v>
      </c>
    </row>
    <row r="38" ht="63.75">
      <c r="A38" s="1" t="s">
        <v>78</v>
      </c>
      <c r="E38" s="27" t="s">
        <v>767</v>
      </c>
    </row>
    <row r="39" ht="25.5">
      <c r="A39" s="1" t="s">
        <v>68</v>
      </c>
      <c r="B39" s="1">
        <v>8</v>
      </c>
      <c r="C39" s="26" t="s">
        <v>772</v>
      </c>
      <c r="D39" t="s">
        <v>70</v>
      </c>
      <c r="E39" s="27" t="s">
        <v>773</v>
      </c>
      <c r="F39" s="28" t="s">
        <v>72</v>
      </c>
      <c r="G39" s="29">
        <v>5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214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74</v>
      </c>
      <c r="E40" s="27" t="s">
        <v>774</v>
      </c>
    </row>
    <row r="41" ht="25.5">
      <c r="A41" s="1" t="s">
        <v>76</v>
      </c>
      <c r="E41" s="32" t="s">
        <v>775</v>
      </c>
    </row>
    <row r="42" ht="63.75">
      <c r="A42" s="1" t="s">
        <v>78</v>
      </c>
      <c r="E42" s="27" t="s">
        <v>767</v>
      </c>
    </row>
    <row r="43">
      <c r="A43" s="1" t="s">
        <v>68</v>
      </c>
      <c r="B43" s="1">
        <v>9</v>
      </c>
      <c r="C43" s="26" t="s">
        <v>776</v>
      </c>
      <c r="D43" t="s">
        <v>70</v>
      </c>
      <c r="E43" s="27" t="s">
        <v>777</v>
      </c>
      <c r="F43" s="28" t="s">
        <v>174</v>
      </c>
      <c r="G43" s="29">
        <v>6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214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74</v>
      </c>
      <c r="E44" s="27" t="s">
        <v>778</v>
      </c>
    </row>
    <row r="45" ht="25.5">
      <c r="A45" s="1" t="s">
        <v>76</v>
      </c>
      <c r="E45" s="32" t="s">
        <v>779</v>
      </c>
    </row>
    <row r="46" ht="63.75">
      <c r="A46" s="1" t="s">
        <v>78</v>
      </c>
      <c r="E46" s="27" t="s">
        <v>767</v>
      </c>
    </row>
    <row r="47" ht="25.5">
      <c r="A47" s="1" t="s">
        <v>68</v>
      </c>
      <c r="B47" s="1">
        <v>10</v>
      </c>
      <c r="C47" s="26" t="s">
        <v>780</v>
      </c>
      <c r="D47" t="s">
        <v>70</v>
      </c>
      <c r="E47" s="27" t="s">
        <v>781</v>
      </c>
      <c r="F47" s="28" t="s">
        <v>782</v>
      </c>
      <c r="G47" s="29">
        <v>5.7599999999999998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214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74</v>
      </c>
      <c r="E48" s="27" t="s">
        <v>783</v>
      </c>
    </row>
    <row r="49" ht="38.25">
      <c r="A49" s="1" t="s">
        <v>76</v>
      </c>
      <c r="E49" s="32" t="s">
        <v>784</v>
      </c>
    </row>
    <row r="50" ht="25.5">
      <c r="A50" s="1" t="s">
        <v>78</v>
      </c>
      <c r="E50" s="27" t="s">
        <v>785</v>
      </c>
    </row>
    <row r="51">
      <c r="A51" s="1" t="s">
        <v>68</v>
      </c>
      <c r="B51" s="1">
        <v>11</v>
      </c>
      <c r="C51" s="26" t="s">
        <v>316</v>
      </c>
      <c r="D51" t="s">
        <v>70</v>
      </c>
      <c r="E51" s="27" t="s">
        <v>317</v>
      </c>
      <c r="F51" s="28" t="s">
        <v>72</v>
      </c>
      <c r="G51" s="29">
        <v>82.5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214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74</v>
      </c>
      <c r="E52" s="27" t="s">
        <v>786</v>
      </c>
    </row>
    <row r="53" ht="25.5">
      <c r="A53" s="1" t="s">
        <v>76</v>
      </c>
      <c r="E53" s="32" t="s">
        <v>787</v>
      </c>
    </row>
    <row r="54" ht="318.75">
      <c r="A54" s="1" t="s">
        <v>78</v>
      </c>
      <c r="E54" s="27" t="s">
        <v>116</v>
      </c>
    </row>
    <row r="55">
      <c r="A55" s="1" t="s">
        <v>68</v>
      </c>
      <c r="B55" s="1">
        <v>12</v>
      </c>
      <c r="C55" s="26" t="s">
        <v>117</v>
      </c>
      <c r="D55" t="s">
        <v>70</v>
      </c>
      <c r="E55" s="27" t="s">
        <v>118</v>
      </c>
      <c r="F55" s="28" t="s">
        <v>72</v>
      </c>
      <c r="G55" s="29">
        <v>82.5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214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74</v>
      </c>
      <c r="E56" s="27" t="s">
        <v>788</v>
      </c>
    </row>
    <row r="57" ht="25.5">
      <c r="A57" s="1" t="s">
        <v>76</v>
      </c>
      <c r="E57" s="32" t="s">
        <v>789</v>
      </c>
    </row>
    <row r="58" ht="191.25">
      <c r="A58" s="1" t="s">
        <v>78</v>
      </c>
      <c r="E58" s="27" t="s">
        <v>121</v>
      </c>
    </row>
    <row r="59">
      <c r="A59" s="1" t="s">
        <v>65</v>
      </c>
      <c r="C59" s="22" t="s">
        <v>471</v>
      </c>
      <c r="E59" s="23" t="s">
        <v>472</v>
      </c>
      <c r="L59" s="24">
        <f>SUMIFS(L60:L75,A60:A75,"P")</f>
        <v>0</v>
      </c>
      <c r="M59" s="24">
        <f>SUMIFS(M60:M75,A60:A75,"P")</f>
        <v>0</v>
      </c>
      <c r="N59" s="25"/>
    </row>
    <row r="60">
      <c r="A60" s="1" t="s">
        <v>68</v>
      </c>
      <c r="B60" s="1">
        <v>13</v>
      </c>
      <c r="C60" s="26" t="s">
        <v>790</v>
      </c>
      <c r="D60" t="s">
        <v>70</v>
      </c>
      <c r="E60" s="27" t="s">
        <v>791</v>
      </c>
      <c r="F60" s="28" t="s">
        <v>174</v>
      </c>
      <c r="G60" s="29">
        <v>20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214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74</v>
      </c>
      <c r="E61" s="27" t="s">
        <v>70</v>
      </c>
    </row>
    <row r="62" ht="25.5">
      <c r="A62" s="1" t="s">
        <v>76</v>
      </c>
      <c r="E62" s="32" t="s">
        <v>792</v>
      </c>
    </row>
    <row r="63" ht="114.75">
      <c r="A63" s="1" t="s">
        <v>78</v>
      </c>
      <c r="E63" s="27" t="s">
        <v>793</v>
      </c>
    </row>
    <row r="64">
      <c r="A64" s="1" t="s">
        <v>68</v>
      </c>
      <c r="B64" s="1">
        <v>14</v>
      </c>
      <c r="C64" s="26" t="s">
        <v>794</v>
      </c>
      <c r="D64" t="s">
        <v>70</v>
      </c>
      <c r="E64" s="27" t="s">
        <v>795</v>
      </c>
      <c r="F64" s="28" t="s">
        <v>782</v>
      </c>
      <c r="G64" s="29">
        <v>1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214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74</v>
      </c>
      <c r="E65" s="27" t="s">
        <v>70</v>
      </c>
    </row>
    <row r="66" ht="38.25">
      <c r="A66" s="1" t="s">
        <v>76</v>
      </c>
      <c r="E66" s="32" t="s">
        <v>796</v>
      </c>
    </row>
    <row r="67" ht="127.5">
      <c r="A67" s="1" t="s">
        <v>78</v>
      </c>
      <c r="E67" s="27" t="s">
        <v>797</v>
      </c>
    </row>
    <row r="68">
      <c r="A68" s="1" t="s">
        <v>68</v>
      </c>
      <c r="B68" s="1">
        <v>15</v>
      </c>
      <c r="C68" s="26" t="s">
        <v>798</v>
      </c>
      <c r="D68" t="s">
        <v>70</v>
      </c>
      <c r="E68" s="27" t="s">
        <v>799</v>
      </c>
      <c r="F68" s="28" t="s">
        <v>180</v>
      </c>
      <c r="G68" s="29">
        <v>5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214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74</v>
      </c>
      <c r="E69" s="27" t="s">
        <v>70</v>
      </c>
    </row>
    <row r="70" ht="25.5">
      <c r="A70" s="1" t="s">
        <v>76</v>
      </c>
      <c r="E70" s="32" t="s">
        <v>800</v>
      </c>
    </row>
    <row r="71" ht="114.75">
      <c r="A71" s="1" t="s">
        <v>78</v>
      </c>
      <c r="E71" s="27" t="s">
        <v>801</v>
      </c>
    </row>
    <row r="72">
      <c r="A72" s="1" t="s">
        <v>68</v>
      </c>
      <c r="B72" s="1">
        <v>16</v>
      </c>
      <c r="C72" s="26" t="s">
        <v>802</v>
      </c>
      <c r="D72" t="s">
        <v>70</v>
      </c>
      <c r="E72" s="27" t="s">
        <v>795</v>
      </c>
      <c r="F72" s="28" t="s">
        <v>782</v>
      </c>
      <c r="G72" s="29">
        <v>1.3999999999999999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214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74</v>
      </c>
      <c r="E73" s="27" t="s">
        <v>70</v>
      </c>
    </row>
    <row r="74" ht="38.25">
      <c r="A74" s="1" t="s">
        <v>76</v>
      </c>
      <c r="E74" s="32" t="s">
        <v>803</v>
      </c>
    </row>
    <row r="75" ht="127.5">
      <c r="A75" s="1" t="s">
        <v>78</v>
      </c>
      <c r="E75" s="27" t="s">
        <v>797</v>
      </c>
    </row>
    <row r="76">
      <c r="A76" s="1" t="s">
        <v>65</v>
      </c>
      <c r="C76" s="22" t="s">
        <v>187</v>
      </c>
      <c r="E76" s="23" t="s">
        <v>188</v>
      </c>
      <c r="L76" s="24">
        <f>SUMIFS(L77:L96,A77:A96,"P")</f>
        <v>0</v>
      </c>
      <c r="M76" s="24">
        <f>SUMIFS(M77:M96,A77:A96,"P")</f>
        <v>0</v>
      </c>
      <c r="N76" s="25"/>
    </row>
    <row r="77">
      <c r="A77" s="1" t="s">
        <v>68</v>
      </c>
      <c r="B77" s="1">
        <v>17</v>
      </c>
      <c r="C77" s="26" t="s">
        <v>804</v>
      </c>
      <c r="D77" t="s">
        <v>70</v>
      </c>
      <c r="E77" s="27" t="s">
        <v>805</v>
      </c>
      <c r="F77" s="28" t="s">
        <v>180</v>
      </c>
      <c r="G77" s="29">
        <v>1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84</v>
      </c>
      <c r="O77" s="31">
        <f>M77*AA77</f>
        <v>0</v>
      </c>
      <c r="P77" s="1">
        <v>3</v>
      </c>
      <c r="AA77" s="1">
        <f>IF(P77=1,$O$3,IF(P77=2,$O$4,$O$5))</f>
        <v>0</v>
      </c>
    </row>
    <row r="78" ht="25.5">
      <c r="A78" s="1" t="s">
        <v>74</v>
      </c>
      <c r="E78" s="27" t="s">
        <v>806</v>
      </c>
    </row>
    <row r="79">
      <c r="A79" s="1" t="s">
        <v>76</v>
      </c>
    </row>
    <row r="80" ht="153">
      <c r="A80" s="1" t="s">
        <v>78</v>
      </c>
      <c r="E80" s="27" t="s">
        <v>807</v>
      </c>
    </row>
    <row r="81">
      <c r="A81" s="1" t="s">
        <v>68</v>
      </c>
      <c r="B81" s="1">
        <v>18</v>
      </c>
      <c r="C81" s="26" t="s">
        <v>808</v>
      </c>
      <c r="D81" t="s">
        <v>70</v>
      </c>
      <c r="E81" s="27" t="s">
        <v>809</v>
      </c>
      <c r="F81" s="28" t="s">
        <v>180</v>
      </c>
      <c r="G81" s="29">
        <v>1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214</v>
      </c>
      <c r="O81" s="31">
        <f>M81*AA81</f>
        <v>0</v>
      </c>
      <c r="P81" s="1">
        <v>3</v>
      </c>
      <c r="AA81" s="1">
        <f>IF(P81=1,$O$3,IF(P81=2,$O$4,$O$5))</f>
        <v>0</v>
      </c>
    </row>
    <row r="82" ht="25.5">
      <c r="A82" s="1" t="s">
        <v>74</v>
      </c>
      <c r="E82" s="27" t="s">
        <v>810</v>
      </c>
    </row>
    <row r="83">
      <c r="A83" s="1" t="s">
        <v>76</v>
      </c>
    </row>
    <row r="84" ht="127.5">
      <c r="A84" s="1" t="s">
        <v>78</v>
      </c>
      <c r="E84" s="27" t="s">
        <v>811</v>
      </c>
    </row>
    <row r="85">
      <c r="A85" s="1" t="s">
        <v>68</v>
      </c>
      <c r="B85" s="1">
        <v>19</v>
      </c>
      <c r="C85" s="26" t="s">
        <v>194</v>
      </c>
      <c r="D85" t="s">
        <v>70</v>
      </c>
      <c r="E85" s="27" t="s">
        <v>195</v>
      </c>
      <c r="F85" s="28" t="s">
        <v>72</v>
      </c>
      <c r="G85" s="29">
        <v>15.5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214</v>
      </c>
      <c r="O85" s="31">
        <f>M85*AA85</f>
        <v>0</v>
      </c>
      <c r="P85" s="1">
        <v>3</v>
      </c>
      <c r="AA85" s="1">
        <f>IF(P85=1,$O$3,IF(P85=2,$O$4,$O$5))</f>
        <v>0</v>
      </c>
    </row>
    <row r="86" ht="25.5">
      <c r="A86" s="1" t="s">
        <v>74</v>
      </c>
      <c r="E86" s="27" t="s">
        <v>812</v>
      </c>
    </row>
    <row r="87" ht="38.25">
      <c r="A87" s="1" t="s">
        <v>76</v>
      </c>
      <c r="E87" s="32" t="s">
        <v>813</v>
      </c>
    </row>
    <row r="88" ht="102">
      <c r="A88" s="1" t="s">
        <v>78</v>
      </c>
      <c r="E88" s="27" t="s">
        <v>193</v>
      </c>
    </row>
    <row r="89">
      <c r="A89" s="1" t="s">
        <v>68</v>
      </c>
      <c r="B89" s="1">
        <v>20</v>
      </c>
      <c r="C89" s="26" t="s">
        <v>814</v>
      </c>
      <c r="D89" t="s">
        <v>70</v>
      </c>
      <c r="E89" s="27" t="s">
        <v>815</v>
      </c>
      <c r="F89" s="28" t="s">
        <v>83</v>
      </c>
      <c r="G89" s="29">
        <v>2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214</v>
      </c>
      <c r="O89" s="31">
        <f>M89*AA89</f>
        <v>0</v>
      </c>
      <c r="P89" s="1">
        <v>3</v>
      </c>
      <c r="AA89" s="1">
        <f>IF(P89=1,$O$3,IF(P89=2,$O$4,$O$5))</f>
        <v>0</v>
      </c>
    </row>
    <row r="90" ht="25.5">
      <c r="A90" s="1" t="s">
        <v>74</v>
      </c>
      <c r="E90" s="27" t="s">
        <v>816</v>
      </c>
    </row>
    <row r="91" ht="63.75">
      <c r="A91" s="1" t="s">
        <v>76</v>
      </c>
      <c r="E91" s="32" t="s">
        <v>817</v>
      </c>
    </row>
    <row r="92" ht="102">
      <c r="A92" s="1" t="s">
        <v>78</v>
      </c>
      <c r="E92" s="27" t="s">
        <v>818</v>
      </c>
    </row>
    <row r="93">
      <c r="A93" s="1" t="s">
        <v>68</v>
      </c>
      <c r="B93" s="1">
        <v>21</v>
      </c>
      <c r="C93" s="26" t="s">
        <v>819</v>
      </c>
      <c r="D93" t="s">
        <v>70</v>
      </c>
      <c r="E93" s="27" t="s">
        <v>820</v>
      </c>
      <c r="F93" s="28" t="s">
        <v>174</v>
      </c>
      <c r="G93" s="29">
        <v>6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214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74</v>
      </c>
      <c r="E94" s="27" t="s">
        <v>821</v>
      </c>
    </row>
    <row r="95" ht="25.5">
      <c r="A95" s="1" t="s">
        <v>76</v>
      </c>
      <c r="E95" s="32" t="s">
        <v>822</v>
      </c>
    </row>
    <row r="96" ht="63.75">
      <c r="A96" s="1" t="s">
        <v>78</v>
      </c>
      <c r="E96" s="27" t="s">
        <v>823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43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6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44</v>
      </c>
      <c r="B3" s="17" t="s">
        <v>45</v>
      </c>
      <c r="C3" s="18" t="s">
        <v>1</v>
      </c>
      <c r="D3" s="1"/>
      <c r="E3" s="17" t="s">
        <v>2</v>
      </c>
      <c r="F3" s="1"/>
      <c r="G3" s="1"/>
      <c r="H3" s="1"/>
      <c r="L3" s="19" t="s">
        <v>33</v>
      </c>
      <c r="M3" s="20">
        <f>Rekapitulace!C21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46</v>
      </c>
      <c r="B4" s="17" t="s">
        <v>47</v>
      </c>
      <c r="C4" s="18" t="s">
        <v>33</v>
      </c>
      <c r="D4" s="1"/>
      <c r="E4" s="17" t="s">
        <v>34</v>
      </c>
      <c r="F4" s="1"/>
      <c r="G4" s="1"/>
      <c r="H4" s="1"/>
      <c r="O4">
        <v>0.12</v>
      </c>
      <c r="P4">
        <v>2</v>
      </c>
    </row>
    <row r="5">
      <c r="A5" s="9" t="s">
        <v>48</v>
      </c>
      <c r="B5" s="9" t="s">
        <v>49</v>
      </c>
      <c r="C5" s="9" t="s">
        <v>50</v>
      </c>
      <c r="D5" s="9" t="s">
        <v>51</v>
      </c>
      <c r="E5" s="9" t="s">
        <v>52</v>
      </c>
      <c r="F5" s="9" t="s">
        <v>53</v>
      </c>
      <c r="G5" s="9" t="s">
        <v>54</v>
      </c>
      <c r="H5" s="9" t="s">
        <v>55</v>
      </c>
      <c r="I5" s="9" t="s">
        <v>56</v>
      </c>
      <c r="J5" s="21"/>
      <c r="K5" s="21"/>
      <c r="L5" s="9" t="s">
        <v>57</v>
      </c>
      <c r="M5" s="21"/>
      <c r="N5" s="9" t="s">
        <v>58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60</v>
      </c>
      <c r="K7" s="9" t="s">
        <v>61</v>
      </c>
      <c r="L7" s="9" t="s">
        <v>60</v>
      </c>
      <c r="M7" s="9" t="s">
        <v>61</v>
      </c>
      <c r="N7" s="9"/>
      <c r="S7" s="1" t="s">
        <v>62</v>
      </c>
      <c r="T7">
        <f>COUNTIFS(L8:L75,"=0",A8:A75,"P")+COUNTIFS(L8:L75,"",A8:A75,"P")+SUM(Q8:Q75)</f>
        <v>0</v>
      </c>
    </row>
    <row r="8">
      <c r="A8" s="1" t="s">
        <v>63</v>
      </c>
      <c r="C8" s="22" t="s">
        <v>824</v>
      </c>
      <c r="E8" s="23" t="s">
        <v>36</v>
      </c>
      <c r="L8" s="24">
        <f>L9+L26</f>
        <v>0</v>
      </c>
      <c r="M8" s="24">
        <f>M9+M26</f>
        <v>0</v>
      </c>
      <c r="N8" s="25"/>
    </row>
    <row r="9">
      <c r="A9" s="1" t="s">
        <v>65</v>
      </c>
      <c r="C9" s="22" t="s">
        <v>825</v>
      </c>
      <c r="E9" s="23" t="s">
        <v>826</v>
      </c>
      <c r="L9" s="24">
        <f>SUMIFS(L10:L25,A10:A25,"P")</f>
        <v>0</v>
      </c>
      <c r="M9" s="24">
        <f>SUMIFS(M10:M25,A10:A25,"P")</f>
        <v>0</v>
      </c>
      <c r="N9" s="25"/>
    </row>
    <row r="10" ht="25.5">
      <c r="A10" s="1" t="s">
        <v>68</v>
      </c>
      <c r="B10" s="1">
        <v>1</v>
      </c>
      <c r="C10" s="26" t="s">
        <v>827</v>
      </c>
      <c r="D10" t="s">
        <v>70</v>
      </c>
      <c r="E10" s="27" t="s">
        <v>828</v>
      </c>
      <c r="F10" s="28" t="s">
        <v>180</v>
      </c>
      <c r="G10" s="29">
        <v>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214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74</v>
      </c>
      <c r="E11" s="27" t="s">
        <v>70</v>
      </c>
    </row>
    <row r="12">
      <c r="A12" s="1" t="s">
        <v>76</v>
      </c>
    </row>
    <row r="13" ht="76.5">
      <c r="A13" s="1" t="s">
        <v>78</v>
      </c>
      <c r="E13" s="27" t="s">
        <v>829</v>
      </c>
    </row>
    <row r="14" ht="25.5">
      <c r="A14" s="1" t="s">
        <v>68</v>
      </c>
      <c r="B14" s="1">
        <v>2</v>
      </c>
      <c r="C14" s="26" t="s">
        <v>830</v>
      </c>
      <c r="D14" t="s">
        <v>70</v>
      </c>
      <c r="E14" s="27" t="s">
        <v>831</v>
      </c>
      <c r="F14" s="28" t="s">
        <v>174</v>
      </c>
      <c r="G14" s="29">
        <v>6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84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74</v>
      </c>
      <c r="E15" s="27" t="s">
        <v>70</v>
      </c>
    </row>
    <row r="16">
      <c r="A16" s="1" t="s">
        <v>76</v>
      </c>
    </row>
    <row r="17" ht="102">
      <c r="A17" s="1" t="s">
        <v>78</v>
      </c>
      <c r="E17" s="27" t="s">
        <v>832</v>
      </c>
    </row>
    <row r="18" ht="25.5">
      <c r="A18" s="1" t="s">
        <v>68</v>
      </c>
      <c r="B18" s="1">
        <v>3</v>
      </c>
      <c r="C18" s="26" t="s">
        <v>833</v>
      </c>
      <c r="D18" t="s">
        <v>70</v>
      </c>
      <c r="E18" s="27" t="s">
        <v>834</v>
      </c>
      <c r="F18" s="28" t="s">
        <v>180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214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74</v>
      </c>
      <c r="E19" s="27" t="s">
        <v>70</v>
      </c>
    </row>
    <row r="20">
      <c r="A20" s="1" t="s">
        <v>76</v>
      </c>
    </row>
    <row r="21" ht="127.5">
      <c r="A21" s="1" t="s">
        <v>78</v>
      </c>
      <c r="E21" s="27" t="s">
        <v>835</v>
      </c>
    </row>
    <row r="22">
      <c r="A22" s="1" t="s">
        <v>68</v>
      </c>
      <c r="B22" s="1">
        <v>5</v>
      </c>
      <c r="C22" s="26" t="s">
        <v>836</v>
      </c>
      <c r="D22" t="s">
        <v>70</v>
      </c>
      <c r="E22" s="27" t="s">
        <v>837</v>
      </c>
      <c r="F22" s="28" t="s">
        <v>174</v>
      </c>
      <c r="G22" s="29">
        <v>50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214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74</v>
      </c>
      <c r="E23" s="27" t="s">
        <v>70</v>
      </c>
    </row>
    <row r="24">
      <c r="A24" s="1" t="s">
        <v>76</v>
      </c>
    </row>
    <row r="25" ht="127.5">
      <c r="A25" s="1" t="s">
        <v>78</v>
      </c>
      <c r="E25" s="27" t="s">
        <v>838</v>
      </c>
    </row>
    <row r="26">
      <c r="A26" s="1" t="s">
        <v>65</v>
      </c>
      <c r="C26" s="22" t="s">
        <v>839</v>
      </c>
      <c r="E26" s="23" t="s">
        <v>840</v>
      </c>
      <c r="L26" s="24">
        <f>SUMIFS(L27:L74,A27:A74,"P")</f>
        <v>0</v>
      </c>
      <c r="M26" s="24">
        <f>SUMIFS(M27:M74,A27:A74,"P")</f>
        <v>0</v>
      </c>
      <c r="N26" s="25"/>
    </row>
    <row r="27" ht="25.5">
      <c r="A27" s="1" t="s">
        <v>68</v>
      </c>
      <c r="B27" s="1">
        <v>4</v>
      </c>
      <c r="C27" s="26" t="s">
        <v>841</v>
      </c>
      <c r="D27" t="s">
        <v>70</v>
      </c>
      <c r="E27" s="27" t="s">
        <v>842</v>
      </c>
      <c r="F27" s="28" t="s">
        <v>174</v>
      </c>
      <c r="G27" s="29">
        <v>42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214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74</v>
      </c>
      <c r="E28" s="27" t="s">
        <v>70</v>
      </c>
    </row>
    <row r="29">
      <c r="A29" s="1" t="s">
        <v>76</v>
      </c>
    </row>
    <row r="30" ht="76.5">
      <c r="A30" s="1" t="s">
        <v>78</v>
      </c>
      <c r="E30" s="27" t="s">
        <v>843</v>
      </c>
    </row>
    <row r="31" ht="25.5">
      <c r="A31" s="1" t="s">
        <v>68</v>
      </c>
      <c r="B31" s="1">
        <v>6</v>
      </c>
      <c r="C31" s="26" t="s">
        <v>844</v>
      </c>
      <c r="D31" t="s">
        <v>70</v>
      </c>
      <c r="E31" s="27" t="s">
        <v>845</v>
      </c>
      <c r="F31" s="28" t="s">
        <v>180</v>
      </c>
      <c r="G31" s="29">
        <v>3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214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74</v>
      </c>
      <c r="E32" s="27" t="s">
        <v>70</v>
      </c>
    </row>
    <row r="33">
      <c r="A33" s="1" t="s">
        <v>76</v>
      </c>
    </row>
    <row r="34" ht="89.25">
      <c r="A34" s="1" t="s">
        <v>78</v>
      </c>
      <c r="E34" s="27" t="s">
        <v>846</v>
      </c>
    </row>
    <row r="35" ht="25.5">
      <c r="A35" s="1" t="s">
        <v>68</v>
      </c>
      <c r="B35" s="1">
        <v>7</v>
      </c>
      <c r="C35" s="26" t="s">
        <v>847</v>
      </c>
      <c r="D35" t="s">
        <v>70</v>
      </c>
      <c r="E35" s="27" t="s">
        <v>848</v>
      </c>
      <c r="F35" s="28" t="s">
        <v>180</v>
      </c>
      <c r="G35" s="29">
        <v>3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214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74</v>
      </c>
      <c r="E36" s="27" t="s">
        <v>70</v>
      </c>
    </row>
    <row r="37">
      <c r="A37" s="1" t="s">
        <v>76</v>
      </c>
    </row>
    <row r="38" ht="89.25">
      <c r="A38" s="1" t="s">
        <v>78</v>
      </c>
      <c r="E38" s="27" t="s">
        <v>846</v>
      </c>
    </row>
    <row r="39">
      <c r="A39" s="1" t="s">
        <v>68</v>
      </c>
      <c r="B39" s="1">
        <v>8</v>
      </c>
      <c r="C39" s="26" t="s">
        <v>849</v>
      </c>
      <c r="D39" t="s">
        <v>70</v>
      </c>
      <c r="E39" s="27" t="s">
        <v>850</v>
      </c>
      <c r="F39" s="28" t="s">
        <v>174</v>
      </c>
      <c r="G39" s="29">
        <v>50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214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74</v>
      </c>
      <c r="E40" s="27" t="s">
        <v>70</v>
      </c>
    </row>
    <row r="41">
      <c r="A41" s="1" t="s">
        <v>76</v>
      </c>
    </row>
    <row r="42" ht="76.5">
      <c r="A42" s="1" t="s">
        <v>78</v>
      </c>
      <c r="E42" s="27" t="s">
        <v>519</v>
      </c>
    </row>
    <row r="43" ht="25.5">
      <c r="A43" s="1" t="s">
        <v>68</v>
      </c>
      <c r="B43" s="1">
        <v>9</v>
      </c>
      <c r="C43" s="26" t="s">
        <v>851</v>
      </c>
      <c r="D43" t="s">
        <v>70</v>
      </c>
      <c r="E43" s="27" t="s">
        <v>852</v>
      </c>
      <c r="F43" s="28" t="s">
        <v>180</v>
      </c>
      <c r="G43" s="29">
        <v>17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214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74</v>
      </c>
      <c r="E44" s="27" t="s">
        <v>70</v>
      </c>
    </row>
    <row r="45">
      <c r="A45" s="1" t="s">
        <v>76</v>
      </c>
    </row>
    <row r="46" ht="89.25">
      <c r="A46" s="1" t="s">
        <v>78</v>
      </c>
      <c r="E46" s="27" t="s">
        <v>853</v>
      </c>
    </row>
    <row r="47" ht="25.5">
      <c r="A47" s="1" t="s">
        <v>68</v>
      </c>
      <c r="B47" s="1">
        <v>10</v>
      </c>
      <c r="C47" s="26" t="s">
        <v>854</v>
      </c>
      <c r="D47" t="s">
        <v>70</v>
      </c>
      <c r="E47" s="27" t="s">
        <v>855</v>
      </c>
      <c r="F47" s="28" t="s">
        <v>180</v>
      </c>
      <c r="G47" s="29">
        <v>7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84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74</v>
      </c>
      <c r="E48" s="27" t="s">
        <v>70</v>
      </c>
    </row>
    <row r="49">
      <c r="A49" s="1" t="s">
        <v>76</v>
      </c>
    </row>
    <row r="50" ht="89.25">
      <c r="A50" s="1" t="s">
        <v>78</v>
      </c>
      <c r="E50" s="27" t="s">
        <v>856</v>
      </c>
    </row>
    <row r="51" ht="25.5">
      <c r="A51" s="1" t="s">
        <v>68</v>
      </c>
      <c r="B51" s="1">
        <v>11</v>
      </c>
      <c r="C51" s="26" t="s">
        <v>857</v>
      </c>
      <c r="D51" t="s">
        <v>70</v>
      </c>
      <c r="E51" s="27" t="s">
        <v>858</v>
      </c>
      <c r="F51" s="28" t="s">
        <v>180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214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74</v>
      </c>
      <c r="E52" s="27" t="s">
        <v>70</v>
      </c>
    </row>
    <row r="53">
      <c r="A53" s="1" t="s">
        <v>76</v>
      </c>
    </row>
    <row r="54" ht="102">
      <c r="A54" s="1" t="s">
        <v>78</v>
      </c>
      <c r="E54" s="27" t="s">
        <v>859</v>
      </c>
    </row>
    <row r="55" ht="38.25">
      <c r="A55" s="1" t="s">
        <v>68</v>
      </c>
      <c r="B55" s="1">
        <v>12</v>
      </c>
      <c r="C55" s="26" t="s">
        <v>860</v>
      </c>
      <c r="D55" t="s">
        <v>70</v>
      </c>
      <c r="E55" s="27" t="s">
        <v>861</v>
      </c>
      <c r="F55" s="28" t="s">
        <v>180</v>
      </c>
      <c r="G55" s="29">
        <v>5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214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74</v>
      </c>
      <c r="E56" s="27" t="s">
        <v>70</v>
      </c>
    </row>
    <row r="57">
      <c r="A57" s="1" t="s">
        <v>76</v>
      </c>
    </row>
    <row r="58" ht="102">
      <c r="A58" s="1" t="s">
        <v>78</v>
      </c>
      <c r="E58" s="27" t="s">
        <v>859</v>
      </c>
    </row>
    <row r="59" ht="25.5">
      <c r="A59" s="1" t="s">
        <v>68</v>
      </c>
      <c r="B59" s="1">
        <v>13</v>
      </c>
      <c r="C59" s="26" t="s">
        <v>862</v>
      </c>
      <c r="D59" t="s">
        <v>70</v>
      </c>
      <c r="E59" s="27" t="s">
        <v>863</v>
      </c>
      <c r="F59" s="28" t="s">
        <v>180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214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74</v>
      </c>
      <c r="E60" s="27" t="s">
        <v>70</v>
      </c>
    </row>
    <row r="61">
      <c r="A61" s="1" t="s">
        <v>76</v>
      </c>
    </row>
    <row r="62" ht="127.5">
      <c r="A62" s="1" t="s">
        <v>78</v>
      </c>
      <c r="E62" s="27" t="s">
        <v>864</v>
      </c>
    </row>
    <row r="63">
      <c r="A63" s="1" t="s">
        <v>68</v>
      </c>
      <c r="B63" s="1">
        <v>14</v>
      </c>
      <c r="C63" s="26" t="s">
        <v>865</v>
      </c>
      <c r="D63" t="s">
        <v>70</v>
      </c>
      <c r="E63" s="27" t="s">
        <v>866</v>
      </c>
      <c r="F63" s="28" t="s">
        <v>104</v>
      </c>
      <c r="G63" s="29">
        <v>8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214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74</v>
      </c>
      <c r="E64" s="27" t="s">
        <v>70</v>
      </c>
    </row>
    <row r="65">
      <c r="A65" s="1" t="s">
        <v>76</v>
      </c>
    </row>
    <row r="66" ht="89.25">
      <c r="A66" s="1" t="s">
        <v>78</v>
      </c>
      <c r="E66" s="27" t="s">
        <v>867</v>
      </c>
    </row>
    <row r="67">
      <c r="A67" s="1" t="s">
        <v>68</v>
      </c>
      <c r="B67" s="1">
        <v>15</v>
      </c>
      <c r="C67" s="26" t="s">
        <v>868</v>
      </c>
      <c r="D67" t="s">
        <v>70</v>
      </c>
      <c r="E67" s="27" t="s">
        <v>869</v>
      </c>
      <c r="F67" s="28" t="s">
        <v>104</v>
      </c>
      <c r="G67" s="29">
        <v>2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214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74</v>
      </c>
      <c r="E68" s="27" t="s">
        <v>70</v>
      </c>
    </row>
    <row r="69">
      <c r="A69" s="1" t="s">
        <v>76</v>
      </c>
    </row>
    <row r="70" ht="89.25">
      <c r="A70" s="1" t="s">
        <v>78</v>
      </c>
      <c r="E70" s="27" t="s">
        <v>870</v>
      </c>
    </row>
    <row r="71">
      <c r="A71" s="1" t="s">
        <v>68</v>
      </c>
      <c r="B71" s="1">
        <v>16</v>
      </c>
      <c r="C71" s="26" t="s">
        <v>871</v>
      </c>
      <c r="D71" t="s">
        <v>70</v>
      </c>
      <c r="E71" s="27" t="s">
        <v>872</v>
      </c>
      <c r="F71" s="28" t="s">
        <v>180</v>
      </c>
      <c r="G71" s="29">
        <v>9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214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74</v>
      </c>
      <c r="E72" s="27" t="s">
        <v>70</v>
      </c>
    </row>
    <row r="73">
      <c r="A73" s="1" t="s">
        <v>76</v>
      </c>
    </row>
    <row r="74" ht="102">
      <c r="A74" s="1" t="s">
        <v>78</v>
      </c>
      <c r="E74" s="27" t="s">
        <v>873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Dolejší Štěpánka</dc:creator>
  <cp:lastModifiedBy>Dolejší Štěpánka</cp:lastModifiedBy>
  <dcterms:created xsi:type="dcterms:W3CDTF">2025-04-29T12:30:28Z</dcterms:created>
  <dcterms:modified xsi:type="dcterms:W3CDTF">2025-04-29T12:30:30Z</dcterms:modified>
</cp:coreProperties>
</file>