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koM\OneDrive - SZ\Dokumenty\_Prace\_Rozpocty\Rekonstrukce mostu\v km 101,816 trati Praha-Bubny - Chomutov\St3\Soutez_R\"/>
    </mc:Choice>
  </mc:AlternateContent>
  <bookViews>
    <workbookView xWindow="0" yWindow="0" windowWidth="0" windowHeight="0"/>
  </bookViews>
  <sheets>
    <sheet name="Rekapitulace" sheetId="10" r:id="rId1"/>
    <sheet name="SO 11-00-01" sheetId="2" r:id="rId2"/>
    <sheet name="SO 11-00-01.1" sheetId="3" r:id="rId3"/>
    <sheet name="SO 11-20-01" sheetId="4" r:id="rId4"/>
    <sheet name="SO 11-20-01.1" sheetId="5" r:id="rId5"/>
    <sheet name="SO 11-30-01" sheetId="6" r:id="rId6"/>
    <sheet name="SO 11-30-02" sheetId="7" r:id="rId7"/>
    <sheet name="SO 98-98" sheetId="8" r:id="rId8"/>
    <sheet name="SO 90-90" sheetId="9" r:id="rId9"/>
  </sheets>
  <calcPr/>
</workbook>
</file>

<file path=xl/calcChain.xml><?xml version="1.0" encoding="utf-8"?>
<calcChain xmlns="http://schemas.openxmlformats.org/spreadsheetml/2006/main">
  <c i="9" l="1" r="M3"/>
  <c i="8" r="M3"/>
  <c i="7" r="M3"/>
  <c i="6" r="M3"/>
  <c i="5" r="M3"/>
  <c i="4" r="M3"/>
  <c i="3" r="M3"/>
  <c i="2" r="M3"/>
  <c i="10" r="C7"/>
  <c r="C6"/>
  <c r="F21"/>
  <c r="D21"/>
  <c r="C21"/>
  <c r="E22"/>
  <c r="F22"/>
  <c r="D22"/>
  <c r="C22"/>
  <c r="E21"/>
  <c r="F19"/>
  <c r="D19"/>
  <c r="C19"/>
  <c r="E20"/>
  <c r="F20"/>
  <c r="D20"/>
  <c r="C20"/>
  <c r="E19"/>
  <c r="F16"/>
  <c r="D16"/>
  <c r="C16"/>
  <c r="E18"/>
  <c r="F18"/>
  <c r="D18"/>
  <c r="C18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9" r="T7"/>
  <c r="M8"/>
  <c r="L8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22"/>
  <c r="L22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7" r="T7"/>
  <c r="M8"/>
  <c r="L8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" r="T7"/>
  <c r="M8"/>
  <c r="L8"/>
  <c r="M22"/>
  <c r="L22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5" r="T7"/>
  <c r="M8"/>
  <c r="L8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344"/>
  <c r="L344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M299"/>
  <c r="L299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M294"/>
  <c r="L294"/>
  <c r="AA295"/>
  <c r="O295"/>
  <c r="M295"/>
  <c r="I295"/>
  <c r="M221"/>
  <c r="L221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M192"/>
  <c r="L192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M127"/>
  <c r="L127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M70"/>
  <c r="L70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M9"/>
  <c r="L9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9"/>
  <c r="L9"/>
  <c r="AA14"/>
  <c r="O14"/>
  <c r="M14"/>
  <c r="I14"/>
  <c r="AA10"/>
  <c r="O10"/>
  <c r="M10"/>
  <c r="I10"/>
  <c i="2" r="T7"/>
  <c r="M8"/>
  <c r="L8"/>
  <c r="M204"/>
  <c r="L204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91"/>
  <c r="L191"/>
  <c r="AA200"/>
  <c r="O200"/>
  <c r="M200"/>
  <c r="I200"/>
  <c r="AA196"/>
  <c r="O196"/>
  <c r="M196"/>
  <c r="I196"/>
  <c r="AA192"/>
  <c r="O192"/>
  <c r="M192"/>
  <c r="I192"/>
  <c r="M166"/>
  <c r="L166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M97"/>
  <c r="L97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M84"/>
  <c r="L84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38"/>
  <c r="L38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<sst xmlns="http://schemas.openxmlformats.org/spreadsheetml/2006/main">
  <si>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</si>
  <si>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5423520075_zm02</t>
  </si>
  <si>
    <t>Rekonstrukce mostu v km 101,816 trati Praha-Bubny - Chomutov (Žatec) - 250618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</si>
  <si>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</si>
  <si>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</si>
  <si>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</si>
  <si>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</si>
  <si>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</si>
  <si>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</si>
  <si>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</si>
  <si>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</si>
  <si>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</si>
  <si>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</si>
  <si>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Kolejový svršek a spodek</t>
  </si>
  <si>
    <t xml:space="preserve">  SO 11-00-01</t>
  </si>
  <si>
    <t>Železniční svršek a spodek</t>
  </si>
  <si>
    <t xml:space="preserve">  SO 11-00-01.1</t>
  </si>
  <si>
    <t>Železniční svršek - následná úprava koleje</t>
  </si>
  <si>
    <t>D.2.1.4</t>
  </si>
  <si>
    <t>Mosty, propustky a zdi</t>
  </si>
  <si>
    <t xml:space="preserve">  SO 11-20-01</t>
  </si>
  <si>
    <t>Most v km 101,816</t>
  </si>
  <si>
    <t xml:space="preserve">  SO 11-20-01.1</t>
  </si>
  <si>
    <t>Most v km 101,816 - přístupové cesty</t>
  </si>
  <si>
    <t>D.2.1.5</t>
  </si>
  <si>
    <t>Ostatní inženýrské objekty - přeložky kabelů</t>
  </si>
  <si>
    <t xml:space="preserve">  SO 11-30-01</t>
  </si>
  <si>
    <t>Přeložka kabelů SŽ - CTD</t>
  </si>
  <si>
    <t xml:space="preserve">  SO 11-30-02</t>
  </si>
  <si>
    <t>Přeložka kabelů SŽ - SSZT</t>
  </si>
  <si>
    <t>D.9.8</t>
  </si>
  <si>
    <t>Všeobecný objekt</t>
  </si>
  <si>
    <t xml:space="preserve">  SO 98-98</t>
  </si>
  <si>
    <t>D.9.9</t>
  </si>
  <si>
    <t>Odpady</t>
  </si>
  <si>
    <t xml:space="preserve">  SO 90-90</t>
  </si>
  <si>
    <t>Likvidace odpadů včetně dopravy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</si>
  <si>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</si>
  <si>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</si>
  <si>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</si>
  <si>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</si>
  <si>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</si>
  <si>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</si>
  <si>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</si>
  <si>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</si>
  <si>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</si>
  <si>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</si>
  <si>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</si>
  <si>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</si>
  <si>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</si>
  <si>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</si>
  <si>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</si>
  <si>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</si>
  <si>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</si>
  <si>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</si>
  <si>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</si>
  <si>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</si>
  <si>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</si>
  <si>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11-00-01</t>
  </si>
  <si>
    <t>SD</t>
  </si>
  <si>
    <t>0</t>
  </si>
  <si>
    <t>Všeobecné konstrukce a práce</t>
  </si>
  <si>
    <t>P</t>
  </si>
  <si>
    <t>R015112</t>
  </si>
  <si>
    <t>907</t>
  </si>
  <si>
    <t xml:space="preserve">POPLATKY ZA LIKVIDACŮ ODPADŮ NEKONTAMINOVANÝCH - 17 05 04  VYTĚŽENÉ ZEMINY A HORNINY -  II. TŘÍDA TĚŽITELNOSTI VČ. DOPRAVY</t>
  </si>
  <si>
    <t>T</t>
  </si>
  <si>
    <t>[bez vazby na CS]</t>
  </si>
  <si>
    <t>PP</t>
  </si>
  <si>
    <t>Evidenční položka. Neoceňovat v objektu SO/PS, položka se oceňuje pouze v objektu SO 90-90.</t>
  </si>
  <si>
    <t>VV</t>
  </si>
  <si>
    <t>(523+142+13-12+8+2)*2 = 1352,000 [A] _x000d_
Celkem 1352 = 1352,000 _x000d_
Celkem 1352 = 1352,000_x000d_</t>
  </si>
  <si>
    <t>TS</t>
  </si>
  <si>
    <t>Poplatek za likvidaci odpadu včetně dopravy</t>
  </si>
  <si>
    <t>R015140</t>
  </si>
  <si>
    <t>901</t>
  </si>
  <si>
    <t xml:space="preserve">POPLATKY ZA LIKVIDACŮ ODPADŮ NEKONTAMINOVANÝCH - 17 01 01  BETON Z DEMOLIC OBJEKTŮ, ZÁKLADŮ TV VČ. DOPRAVY</t>
  </si>
  <si>
    <t>"3*2,2=6,600 [A]" _x000d_
Celkem 6,6 = 6,600 _x000d_
Celkem 6,6 = 6,600_x000d_</t>
  </si>
  <si>
    <t>R015150</t>
  </si>
  <si>
    <t>902</t>
  </si>
  <si>
    <t xml:space="preserve">POPLATKY ZA LIKVIDACŮ ODPADŮ NEKONTAMINOVANÝCH - 17 05 08  ŠTĚRK Z KOLEJIŠTĚ (ODPAD PO RECYKLACI) VČ. DOPRAVY</t>
  </si>
  <si>
    <t>108*1.808 = 195,264 [A] _x000d_
Celkem 195,264 = 195,264 _x000d_
Celkem 195,264 = 195,264_x000d_</t>
  </si>
  <si>
    <t>R015210</t>
  </si>
  <si>
    <t>903</t>
  </si>
  <si>
    <t xml:space="preserve">POPLATKY ZA LIKVIDACŮ ODPADŮ NEKONTAMINOVANÝCH - 17 01 01  ŽELEZNIČNÍ PRAŽCE BETONOVÉ VČ. DOPRAVY</t>
  </si>
  <si>
    <t>"bet. pražce k likvidaci" _x000d_
94*0.270 = 25,380 [A] _x000d_
Celkem 25,38 = 25,380 _x000d_
Celkem 25,38 = 25,380_x000d_</t>
  </si>
  <si>
    <t>R015250</t>
  </si>
  <si>
    <t>904</t>
  </si>
  <si>
    <t xml:space="preserve">POPLATKY ZA LIKVIDACŮ ODPADŮ NEKONTAMINOVANÝCH - 17 02 03  POLYETYLÉNOVÉ PODLOŽKY (ŽEL. SVRŠEK) VČ. DOPRAVY</t>
  </si>
  <si>
    <t xml:space="preserve">"PE podložky z likvidovaných bet. pražců  " _x000d_
94*2*0.00008 = 0,015 [A] _x000d_
"PE podložky z likvidovaných dř.. pražců " _x000d_
46*2*0.00008 = 0,007 [B] _x000d_
(206+8+1+1-208)*2*(0.00008) = 0,001 [C] _x000d_
"CELKEM " _x000d_
A+B+C = 0,024 [D] _x000d_
Celkem 0,023 = 0,023 _x000d_
Celkem 0,023 = 0,023_x000d_</t>
  </si>
  <si>
    <t>R015260</t>
  </si>
  <si>
    <t>905</t>
  </si>
  <si>
    <t xml:space="preserve">POPLATKY ZA LIKVIDACŮ ODPADŮ NEKONTAMINOVANÝCH - 07 02 99  PRYŽOVÉ PODLOŽKY (ŽEL. SVRŠEK) VČ. DOPRAVY</t>
  </si>
  <si>
    <t>"pryž. podložky z likvidovaných bet. pražců + pryž. podložky ze zbylých, předávaných správci " _x000d_
(404+94)*2*0.00016 = 0,159 [A] _x000d_
"pryž. podložky z likvidovaných dř.. pražců + pryž. podložky ze zbylých, předávaných správci " _x000d_
(38+46)*2*0.00016 = 0,027 [B] _x000d_
0.159+0.027+0.069 = 0,255 [C] _x000d_
Celkem 0,255 = 0,255 _x000d_
Celkem 0,255 = 0,255_x000d_</t>
  </si>
  <si>
    <t>R015660</t>
  </si>
  <si>
    <t>906</t>
  </si>
  <si>
    <t xml:space="preserve">POPLATKY ZA LIKVIDACŮ ODPADŮ NEBEZPEČNÝCH - 17 02 04*  ŽELEZNIČNÍ PRAŽCE DŘEVĚNÉ A MOSTNICE VČ. DOPRAVY</t>
  </si>
  <si>
    <t>"dř. pražce k likvidaci dle předkategorizace" _x000d_
46*0.09 = 4,140 [A] _x000d_
"dřevěné mostnice vč. pozednic (208ks se předá správci dle předkategorizace) " _x000d_
(206+8+1+1)*0.11 = 23,760 [B] _x000d_
A+B = 27,900 [C] _x000d_
Celkem 27,9 = 27,900 _x000d_
Celkem 27,9 = 27,900_x000d_</t>
  </si>
  <si>
    <t>1</t>
  </si>
  <si>
    <t>Zemní práce</t>
  </si>
  <si>
    <t>12383</t>
  </si>
  <si>
    <t/>
  </si>
  <si>
    <t>ODKOP PRO SPOD STAVBU SILNIC A ŽELEZNIC TŘ. II</t>
  </si>
  <si>
    <t>M3</t>
  </si>
  <si>
    <t>2024_OTSKP</t>
  </si>
  <si>
    <t>523.000000 = 523,000 [A] _x000d_
Celkem 523 = 523,000 _x000d_
Celkem 523 = 523,000_x000d_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</si>
  <si>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</si>
  <si>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12583</t>
  </si>
  <si>
    <t>VYKOPÁVKY ZE ZEMNÍKŮ A SKLÁDEK TŘ. II</t>
  </si>
  <si>
    <t>108.000000 = 108,000 [A] _x000d_
Celkem 108 = 108,000 _x000d_
Celkem 108 = 108,000_x000d_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</si>
  <si>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</si>
  <si>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13183</t>
  </si>
  <si>
    <t>HLOUBENÍ JAM ZAPAŽ I NEPAŽ TŘ II</t>
  </si>
  <si>
    <t>2.000000 = 2,000 [A] _x000d_
Celkem 2 = 2,000 _x000d_
Celkem 2 = 2,000_x000d_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</si>
  <si>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</si>
  <si>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13283</t>
  </si>
  <si>
    <t>HLOUBENÍ RÝH ŠÍŘ DO 2M PAŽ I NEPAŽ TŘ. II</t>
  </si>
  <si>
    <t>"142+13+8=163,000 [A]" _x000d_
Celkem 163 = 163,000 _x000d_
Celkem 163 = 163,000_x000d_</t>
  </si>
  <si>
    <t>17120</t>
  </si>
  <si>
    <t>ULOŽENÍ SYPANINY DO NÁSYPŮ A NA SKLÁDKY BEZ ZHUTNĚNÍ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</si>
  <si>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</si>
  <si>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</si>
  <si>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</si>
  <si>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12.000000 = 12,000 [A] _x000d_
Celkem 12 = 12,000 _x000d_
Celkem 12 = 12,000_x000d_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</si>
  <si>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</si>
  <si>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</si>
  <si>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</si>
  <si>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9.900000 = 9,900 [A] _x000d_
Celkem 9,9 = 9,900 _x000d_
Celkem 9,9 = 9,900_x000d_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</si>
  <si>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</si>
  <si>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</si>
  <si>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</si>
  <si>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M2</t>
  </si>
  <si>
    <t>456.000000 = 456,000 [A] _x000d_
Celkem 456 = 456,000 _x000d_
Celkem 456 = 456,000_x000d_</t>
  </si>
  <si>
    <t>položka zahrnuje úpravu pláně včetně vyrovnání výškových rozdílů. Míru zhutnění určuje projekt.</t>
  </si>
  <si>
    <t>18210</t>
  </si>
  <si>
    <t>ÚPRAVA POVRCHŮ SROVNÁNÍM ÚZEMÍ</t>
  </si>
  <si>
    <t>"730*2=1 460,000 [A]" _x000d_
Celkem 1460 = 1460,000 _x000d_
Celkem 1460 = 1460,000_x000d_</t>
  </si>
  <si>
    <t>položka zahrnuje srovnání výškových rozdílů terénu</t>
  </si>
  <si>
    <t>2</t>
  </si>
  <si>
    <t>Základy</t>
  </si>
  <si>
    <t>21197</t>
  </si>
  <si>
    <t>OPLÁŠTĚNÍ ODVODŇOVACÍCH ŽEBER Z GEOTEXTILIE</t>
  </si>
  <si>
    <t>36.600000 = 36,600 [A] _x000d_
Celkem 36,6 = 36,600 _x000d_
Celkem 36,6 = 36,600_x000d_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</si>
  <si>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</si>
  <si>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</si>
  <si>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</si>
  <si>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M</t>
  </si>
  <si>
    <t>12.500000 = 12,500 [A] _x000d_
Celkem 12,5 = 12,500 _x000d_
Celkem 12,5 = 12,500_x000d_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</si>
  <si>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</si>
  <si>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4</t>
  </si>
  <si>
    <t>Vodorovné konstrukce</t>
  </si>
  <si>
    <t>451312</t>
  </si>
  <si>
    <t>PODKLADNÍ A VÝPLŇOVÉ VRSTVY Z PROSTÉHO BETONU C12/15</t>
  </si>
  <si>
    <t>"6*0,15=0,900 [A]" _x000d_
Celkem 0,9 = 0,900 _x000d_
Celkem 0,9 = 0,900_x000d_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</si>
  <si>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</si>
  <si>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45157</t>
  </si>
  <si>
    <t>PODKLADNÍ A VÝPLŇOVÉ VRSTVY Z KAMENIVA TĚŽENÉHO</t>
  </si>
  <si>
    <t>"0,4+0,7=1,100 [A]" _x000d_
Celkem 1,1 = 1,100 _x000d_
Celkem 1,1 = 1,100_x000d_</t>
  </si>
  <si>
    <t>položka zahrnuje dodávku předepsaného kameniva, mimostaveništní a vnitrostaveništní dopravu a jeho uložení 
není-li v zadávací dokumentaci uvedeno jinak, jedná se o nakupovaný materiál</t>
  </si>
  <si>
    <t>465512</t>
  </si>
  <si>
    <t>DLAŽBY Z LOMOVÉHO KAMENE NA MC</t>
  </si>
  <si>
    <t>"6*0,2=1,200 [A]" _x000d_
Celkem 1,2 = 1,200 _x000d_
Celkem 1,2 = 1,200_x000d_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</si>
  <si>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</si>
  <si>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</t>
  </si>
  <si>
    <t>Komunikace</t>
  </si>
  <si>
    <t>501101</t>
  </si>
  <si>
    <t>ZŘÍZENÍ KONSTRUKČNÍ VRSTVY TĚLESA ŽELEZNIČNÍHO SPODKU ZE ŠTĚRKODRTI NOVÉ</t>
  </si>
  <si>
    <t>230.000000 = 230,000 [A] _x000d_
Celkem 230 = 230,000 _x000d_
Celkem 230 = 230,000_x000d_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</si>
  <si>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</si>
  <si>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512550</t>
  </si>
  <si>
    <t>KOLEJOVÉ LOŽE - ZŘÍZENÍ Z KAMENIVA HRUBÉHO DRCENÉHO (ŠTĚRK)</t>
  </si>
  <si>
    <t>"nové KL v přechodové oblasti od km 705,000 do km 744,740 " _x000d_
"93=93,000 [A] " _x000d_
"nové KL v přechodové oblasti od km 888,575 do km 898,778 " _x000d_
"26=26,000 [B] " _x000d_
"nové KL na mostě od km 744,740 do km 888,575 " _x000d_
"428=428,000 [C] " _x000d_
"CELKEM " _x000d_
"A+B+C=547,000 [D]" _x000d_
Celkem 547 = 547,000 _x000d_
Celkem 547 = 547,000_x000d_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</si>
  <si>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</si>
  <si>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</si>
  <si>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</si>
  <si>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 xml:space="preserve">"doplnění KL po SVÚ od km 474,113 do km 512,232 " _x000d_
"6=6,000 [A] " _x000d_
"doplnění KL po SVÚ od km 953,645 do km 977,723  " _x000d_
"4=4,000 [B] " _x000d_
"doplnění KL do plného profilu od km 512,232 do km 705,000 " _x000d_
"97=97,000 [C] " _x000d_
"doplnění KL do plného profilu od km 895,000 do km 954,000 " _x000d_
"28=28,000 [D] " _x000d_
"CELKEM " _x000d_
"A+B+C+D=135,000 [E]" _x000d_
Celkem 135 = 135,000 _x000d_
Celkem 135 = 135,000_x000d_</t>
  </si>
  <si>
    <t>529352</t>
  </si>
  <si>
    <t>KOLEJ 49 E1 DLOUHÉ PASY, ROZD. "U", BEZSTYKOVÁ, PR. BET. BEZPODKLADNICOVÝ, UP. PRUŽNÉ</t>
  </si>
  <si>
    <t>177.000000 = 177,000 [A] _x000d_
Celkem 177 = 177,000 _x000d_
Celkem 177 = 177,000_x000d_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</si>
  <si>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</si>
  <si>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52C352</t>
  </si>
  <si>
    <t>KOLEJ 49 E1 DLOUHÉ PASY TEPELNĚ OPRACOVANÉ, ROZD. "U", BEZSTYKOVÁ, PR. BET. BEZPODKLADNICOVÝ, UP. PRUŽNÉ</t>
  </si>
  <si>
    <t>267.000000 = 267,000 [A] _x000d_
Celkem 267 = 267,000 _x000d_
Celkem 267 = 267,000_x000d_</t>
  </si>
  <si>
    <t xml:space="preserve"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</si>
  <si>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542121</t>
  </si>
  <si>
    <t>SMĚROVÉ A VÝŠKOVÉ VYROVNÁNÍ KOLEJE NA PRAŽCÍCH BETONOVÝCH DO 0,05 M</t>
  </si>
  <si>
    <t>61.000000 = 61,000 [A] _x000d_
Celkem 61 = 61,000 _x000d_
Celkem 61 = 61,000_x000d_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</si>
  <si>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</si>
  <si>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543411</t>
  </si>
  <si>
    <t>VÝMĚNA UPEVNĚNÍ (ŠROUBŮ, SPON, SVĚREK, KROUŽKŮ) TUHÉHO</t>
  </si>
  <si>
    <t>PÁR</t>
  </si>
  <si>
    <t>328.000000 = 328,000 [A] _x000d_
Celkem 328 = 328,000 _x000d_
Celkem 328 = 328,000_x000d_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</si>
  <si>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</si>
  <si>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543412</t>
  </si>
  <si>
    <t>VÝMĚNA UPEVNĚNÍ (ŠROUBŮ, SPON, SVĚREK, KROUŽKŮ) PRUŽNÉHO</t>
  </si>
  <si>
    <t>136.000000 = 136,000 [A] _x000d_
Celkem 136 = 136,000 _x000d_
Celkem 136 = 136,000_x000d_</t>
  </si>
  <si>
    <t>543430</t>
  </si>
  <si>
    <t>VÝMĚNA PODLOŽEK POD KOLEJNICEMI (PRO TUHÉ UPEVNĚNÍ)</t>
  </si>
  <si>
    <t>podložka pod patu kolejnice - pro komplety ŽS4</t>
  </si>
  <si>
    <t>164.000000 = 164,000 [A] _x000d_
Celkem 164 = 164,000 _x000d_
Celkem 164 = 164,000_x000d_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</si>
  <si>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</si>
  <si>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VÝMĚNA PODLOŽEK POD KOLEJNICEMI (PRO PRUŽNÉ UPEVNĚNÍ SE SNÍŽENOU SVĚRNOU SILOU)</t>
  </si>
  <si>
    <t>podložka pod patu kolejnice Zw 686a</t>
  </si>
  <si>
    <t>68.000000 = 68,000 [A] _x000d_
Celkem 68 = 68,000 _x000d_
Celkem 68 = 68,000_x000d_</t>
  </si>
  <si>
    <t>544312</t>
  </si>
  <si>
    <t>IZOLOVANÝ STYK LEPENÝ STANDARDNÍ DÉLKY (3,4-8,0 M), TEPELNĚ OPRACOVANÝ, TVARU 49 E1</t>
  </si>
  <si>
    <t>KUS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</si>
  <si>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</si>
  <si>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545121</t>
  </si>
  <si>
    <t>SVAR KOLEJNIC (STEJNÉHO TVARU) 49 E1, T JEDNOTLIVĚ</t>
  </si>
  <si>
    <t>"závěrné svary 4=4,000 [A] " _x000d_
"vložení LIS 4=4,000 [B] " _x000d_
"CELKEM A+B=8,000 [C]" _x000d_
Celkem 8 = 8,000 _x000d_
Celkem 8 = 8,000_x000d_</t>
  </si>
  <si>
    <t xml:space="preserve"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</si>
  <si>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545122</t>
  </si>
  <si>
    <t>SVAR KOLEJNIC (STEJNÉHO TVARU) 49 E1, T SPOJITĚ</t>
  </si>
  <si>
    <t>20.000000 = 20,000 [A] _x000d_
Celkem 20 = 20,000 _x000d_
Celkem 20 = 20,000_x000d_</t>
  </si>
  <si>
    <t>549210</t>
  </si>
  <si>
    <t>PRAŽCOVÁ KOTVA V NOVĚ ZŘIZOVANÉ KOLEJI</t>
  </si>
  <si>
    <t>86.000000 = 86,000 [A] _x000d_
Celkem 86 = 86,000 _x000d_
Celkem 86 = 86,000_x000d_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</si>
  <si>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</si>
  <si>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</si>
  <si>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</si>
  <si>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 xml:space="preserve">"úprava úpínací teploty stávající BK km 460,118 - 510,118       " _x000d_
"50=50,000 [A] " _x000d_
"úprava úpínací teploty stávající BK km 953,645 - 977,723        " _x000d_
"25=25,000 [B] " _x000d_
"CELKEM " _x000d_
"A+B=75,000 [C]" _x000d_
Celkem 75 = 75,000 _x000d_
Celkem 75 = 75,000_x000d_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</si>
  <si>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</si>
  <si>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549331</t>
  </si>
  <si>
    <t>ZŘÍZENÍ BEZSTYKOVÉ KOLEJE NA STÁVAJÍCÍCH ÚSECÍCH V KOLEJI</t>
  </si>
  <si>
    <t>444.000000 = 444,000 [A] _x000d_
Celkem 444 = 444,000 _x000d_
Celkem 444 = 444,000_x000d_</t>
  </si>
  <si>
    <t>1. Položka obsahuje: 
 –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</si>
  <si>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549510</t>
  </si>
  <si>
    <t>ŘEZÁNÍ KOLEJNIC</t>
  </si>
  <si>
    <t>32.000000 = 32,000 [A] _x000d_
Celkem 32 = 32,000 _x000d_
Celkem 32 = 32,000_x000d_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</si>
  <si>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</si>
  <si>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7</t>
  </si>
  <si>
    <t>Přidružená stavební výroba</t>
  </si>
  <si>
    <t>74C3R5</t>
  </si>
  <si>
    <t>ODPOJENÍ A ZPĚTNÉ PŘIPOJENÍ LAN Z KABELOVÉHO OBJEKTU</t>
  </si>
  <si>
    <t>1. Položka obsahuje: 
 – všechny náklady na demontáž, opětovnou montáž a materiál dodaného zařízení se všemi pomocnými doplňujícími součástmi a pracemi s použitím mechanizmů 
2. Položka neobsahuje: 
 X 
3. Způsob měření: 
Udává se počet kusů kompletní konstrukce nebo práce.</t>
  </si>
  <si>
    <t>74C5R3</t>
  </si>
  <si>
    <t>REGULACE STOŽÁRU TRAKČNÍHO VEDENÍ</t>
  </si>
  <si>
    <t>1. Položka obsahuje: 
 – všechny náklady na regulaci kotvení se všemi pomocnými doplňujícími pracemi vč,mechanismů 
2. Položka neobsahuje: 
 X 
3. Způsob měření: 
Udává se počet kusů kompletní konstrukce nebo práce.</t>
  </si>
  <si>
    <t>74C9R5</t>
  </si>
  <si>
    <t>DEMONTÁŽ A ZPĚTNÁ MONTÁŽ KABELOVÉ PROPOJKY U LIS</t>
  </si>
  <si>
    <t>1. Položka obsahuje: 
 – všechny náklady na montáž a materiál dodaného zařízení protikorozně ošetřeného podle TKP se všemi pomocnými doplňujícími součástmi a pracemi s použitím mechanizmů 
 – cena položky je vč. ostatních rozpočtových nákladů 
2. Položka neobsahuje: 
 X 
3. Způsob měření: 
Udává se počet kusů kompletní konstrukce nebo práce.</t>
  </si>
  <si>
    <t>75C917</t>
  </si>
  <si>
    <t>SNÍMAČ POČÍTAČE NÁPRAV - MONTÁŽ</t>
  </si>
  <si>
    <t>1.000000 = 1,000 [A] _x000d_
Celkem 1 = 1,000 _x000d_
Celkem 1 = 1,000_x000d_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</si>
  <si>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</si>
  <si>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75C918</t>
  </si>
  <si>
    <t>SNÍMAČ POČÍTAČE NÁPRAV - DEMONTÁŽ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</si>
  <si>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</si>
  <si>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75N732</t>
  </si>
  <si>
    <t>RADIOVNÍK</t>
  </si>
  <si>
    <t>1. Položka obsahuje: 
 – dodávku specifikovaného radiovníku včetně uchycení, základu a potřebného drobného montážního materiálu 
 – dodávku souvisejícího příslušenství pro upevnění bloku/konstrukce 
 – dopravu a skladování 
 – kompletní montáž radiovníkuí včetně uchycení, základu a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</si>
  <si>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</t>
  </si>
  <si>
    <t>Potrubí</t>
  </si>
  <si>
    <t>87434</t>
  </si>
  <si>
    <t>POTRUBÍ Z TRUB PLASTOVÝCH ODPADNÍCH DN DO 200MM</t>
  </si>
  <si>
    <t>10.000000 = 10,000 [A] _x000d_
Celkem 10 = 10,000 _x000d_
Celkem 10 = 10,000_x000d_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</si>
  <si>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</si>
  <si>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894846</t>
  </si>
  <si>
    <t>ŠACHTY KANALIZAČNÍ PLASTOVÉ D 400MM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</si>
  <si>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</si>
  <si>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R86334</t>
  </si>
  <si>
    <t>UKONČENÍ POTRUBÍ Z TRUB Z NEREZ OCELI</t>
  </si>
  <si>
    <t xml:space="preserve"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- opláštění dle dokumentace a nutné opravy opláštění při jeho poškození 
nezahrnuje tlakovou zkoušku ani proplacha dezinfekci</t>
  </si>
  <si>
    <t>9</t>
  </si>
  <si>
    <t>Ostatní konstrukce a práce</t>
  </si>
  <si>
    <t>923111</t>
  </si>
  <si>
    <t>KILOMETROVNÍK</t>
  </si>
  <si>
    <t>4.000000 = 4,000 [A] _x000d_
Celkem 4 = 4,000 _x000d_
Celkem 4 = 4,000_x000d_</t>
  </si>
  <si>
    <t>1. Položka obsahuje: 
 – dodávku a osazení včetně nutných zemních prací a obetonování 
 – odrazky nebo retroreflexní fólie 
2. Položka neobsahuje: 
 X 
3. Způsob měření: 
Udává se počet kusů kompletní konstrukce nebo práce.</t>
  </si>
  <si>
    <t>923311</t>
  </si>
  <si>
    <t>PŘEDVĚSTNÍK N - TROJÚHELNÍKOVÝ ŠTÍT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</si>
  <si>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</si>
  <si>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923341</t>
  </si>
  <si>
    <t>RYCHLOSTNÍK N - TABULE</t>
  </si>
  <si>
    <t>"2*2+1=5,000 [A]" _x000d_
Celkem 5 = 5,000 _x000d_
Celkem 5 = 5,000_x000d_</t>
  </si>
  <si>
    <t>923361</t>
  </si>
  <si>
    <t>RYCHLOSTNÍK "3" - TERČ</t>
  </si>
  <si>
    <t>3.000000 = 3,000 [A] _x000d_
Celkem 3 = 3,000 _x000d_
Celkem 3 = 3,000_x000d_</t>
  </si>
  <si>
    <t>923381</t>
  </si>
  <si>
    <t>VZDÁLENOSTNÍ UPOZORŇOVADLO - ZÁKLADNÍ TABULE</t>
  </si>
  <si>
    <t>923471</t>
  </si>
  <si>
    <t>SKLONOVNÍK</t>
  </si>
  <si>
    <t>923481</t>
  </si>
  <si>
    <t>STANIČNÍK - TABULE "ÚZKÁ"</t>
  </si>
  <si>
    <t>923821</t>
  </si>
  <si>
    <t>SLOUPEK DN 60 PRO NÁVĚST</t>
  </si>
  <si>
    <t>8.000000 = 8,000 [A] _x000d_
Celkem 8 = 8,000 _x000d_
Celkem 8 = 8,000_x000d_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</si>
  <si>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</si>
  <si>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923831</t>
  </si>
  <si>
    <t>KONZOLA PRO NÁVĚST</t>
  </si>
  <si>
    <t>1. Položka obsahuje: 
 – dodání a osazení konzoly v příslušném provedení včetně vyvrtání otvorů do nosné konstrukce, vyrovnání podkladů a dalších souvisejících prací 
 – protikorozní úpravu, není-li tato provedena již z výroby nebo daná vlastnostmi použitého materiálu 
2. Položka neobsahuje: 
 X 
3. Způsob měření: 
Udává se počet kusů kompletní konstrukce nebo práce.</t>
  </si>
  <si>
    <t>965010</t>
  </si>
  <si>
    <t>ODSTRANĚNÍ KOLEJOVÉHO LOŽE A DRÁŽNÍCH STEZEK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</si>
  <si>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</si>
  <si>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</si>
  <si>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</si>
  <si>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</si>
  <si>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"108*1=108,000 [A]" _x000d_
Celkem 108 = 108,000 _x000d_
Celkem 108 = 108,000_x000d_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</si>
  <si>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</si>
  <si>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</si>
  <si>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</si>
  <si>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275.000000 = 275,000 [A] _x000d_
Celkem 275 = 275,000 _x000d_
Celkem 275 = 275,000_x000d_</t>
  </si>
  <si>
    <t xml:space="preserve"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</si>
  <si>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</si>
  <si>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</si>
  <si>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49.000000 = 49,000 [A] _x000d_
Celkem 49 = 49,000 _x000d_
Celkem 49 = 49,000_x000d_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</si>
  <si>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</si>
  <si>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965154</t>
  </si>
  <si>
    <t>DEMONTÁŽ KOLEJE NA MOSTNÍCH KONSTRUKCÍCH ROZEBRÁNÍM DO SOUČÁSTÍ</t>
  </si>
  <si>
    <t>s odvozem na montážní základnu</t>
  </si>
  <si>
    <t>121.000000 = 121,000 [A] _x000d_
Celkem 121 = 121,000 _x000d_
Celkem 121 = 121,000_x000d_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</si>
  <si>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přeložení na vhodnou deponii v blízkosti místa demontáže, popř. naložení na dopravní prostředek
 – příplatky za ztížené podmínky při práci v kolejišti, např. za překážky na straně koleje apod.
2. Položka neobsahuje:
 – mostní konstrukce, nacení se položkami bourání BETONOVÝch konstrukcí ve sd 966
 – odvoz vybouraného materiálu do skladu nebo na likvidaci
 – poplatky za likvidaci odpadů, nacení se položkami ze ssd 0
3. Způsob měření:
Měří se délka koleje ve smyslu ČSN 73 6360, tj. v ose koleje.</t>
  </si>
  <si>
    <t>9651R2</t>
  </si>
  <si>
    <t>DEMONTÁŽ KOLEJNICOVÉHO DILATAČNÍHO ZAŘÍZENÍ S ODVOZEM NA MONTÁŽNÍ ZÁKLADNU S NÁSLEDNÝM ROZEBRÁNÍM</t>
  </si>
  <si>
    <t>DEMONTÁŽ KOLEJNICOVÉHO DILATAČNÍHO ZAŘÍZENÍ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</si>
  <si>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přeložení na vhodnou deponii v blízkosti místa demontáže, popř. naložení na dopravní prostředek 
 – příplatky za ztížené podmínky při práci v kolejišti, např. za překážky na straně koleje apod. 
 – odvoz vybouraného materiálu do skladu správce 
2. Položka neobsahuje: 
 – mostní konstrukce, nacení se položkami bourání BETONOVÝch konstrukcí ve sd 966 
 – odvoz vybouraného materiálu na likvidaci 
 – poplatky za likvidaci odpadů, nacení se položkami ze ssd 0 
3. Způsob měření: 
Měří se délka koleje ve smyslu ČSN 73 6360, tj. v ose koleje.</t>
  </si>
  <si>
    <t>965821</t>
  </si>
  <si>
    <t>DEMONTÁŽ KILOMETROVNÍKU, HEKTOMETROVNÍKU, MEZNÍKU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</si>
  <si>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</si>
  <si>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965822</t>
  </si>
  <si>
    <t>DEMONTÁŽ KILOMETROVNÍKU, HEKTOMETROVNÍKU, MEZNÍKU - ODVOZ (NA LIKVIDACI ODPADŮ NEBO JINÉ URČENÉ MÍSTO)</t>
  </si>
  <si>
    <t>tkm</t>
  </si>
  <si>
    <t>"4*0,157*1=0,628 [A]" _x000d_
Celkem 0,628 = 0,628 _x000d_
Celkem 0,628 = 0,628_x000d_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</si>
  <si>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</si>
  <si>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965841</t>
  </si>
  <si>
    <t>DEMONTÁŽ JAKÉKOLIV NÁVĚSTI</t>
  </si>
  <si>
    <t>6.000000 = 6,000 [A] _x000d_
Celkem 6 = 6,000 _x000d_
Celkem 6 = 6,000_x000d_</t>
  </si>
  <si>
    <t>965842</t>
  </si>
  <si>
    <t>DEMONTÁŽ JAKÉKOLIV NÁVĚSTI - ODVOZ (NA LIKVIDACI ODPADŮ NEBO JINÉ URČENÉ MÍSTO)</t>
  </si>
  <si>
    <t xml:space="preserve">"předpokládá se předání v žst. Žatec  " _x000d_
"7*0,2*1=1,400 [A]" _x000d_
Celkem 1,4 = 1,400 _x000d_
Celkem 1,4 = 1,400_x000d_</t>
  </si>
  <si>
    <t>96615</t>
  </si>
  <si>
    <t>BOURÁNÍ KONSTRUKCÍ Z PROSTÉHO BETONU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</si>
  <si>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</si>
  <si>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11-00-01.1</t>
  </si>
  <si>
    <t>75.600000 = 75,600 [A] _x000d_
Celkem 75,6 = 75,600 _x000d_
Celkem 75,6 = 75,600_x000d_</t>
  </si>
  <si>
    <t>542312</t>
  </si>
  <si>
    <t>NÁSLEDNÁ ÚPRAVA SMĚROVÉHO A VÝŠKOVÉHO USPOŘÁDÁNÍ KOLEJE - PRAŽCE BETONOVÉ</t>
  </si>
  <si>
    <t>504.000000 = 504,000 [A] _x000d_
Celkem 504 = 504,000 _x000d_
Celkem 504 = 504,000_x000d_</t>
  </si>
  <si>
    <t xml:space="preserve"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</si>
  <si>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SO 11-20-01</t>
  </si>
  <si>
    <t>02520</t>
  </si>
  <si>
    <t>ZKOUŠENÍ MATERIÁLŮ NEZÁVISLOU ZKUŠEBNOU</t>
  </si>
  <si>
    <t>KPL</t>
  </si>
  <si>
    <t>"Laboratorní rozbor pro vzorkování demolic, vykopané zeminy a štěrkového lože pro zatřídění pro uložení na skládku. " _x000d_
Celkem 1 = 1,000 _x000d_
Celkem 1 = 1,000_x000d_</t>
  </si>
  <si>
    <t>zahrnuje veškeré náklady spojené s objednatelem požadovanými zkouškami</t>
  </si>
  <si>
    <t>02811</t>
  </si>
  <si>
    <t>PRŮZKUMNÉ PRÁCE GEOTECHNICKÉ NA POVRCHU</t>
  </si>
  <si>
    <t>"Geologický vrt u pilíře P1 z úrovně nasypané plošiny do hloubky 25 m a geologický vrt u pilíře P2 z úrovně odbourané hlavice pilíře do hloubky 18 m pro ověření správnosti návrhu hlubinného založení." _x000d_
"V místě pilířů budou po zahájení stavby dovrtány IG sondy, kterými se ověří vlastnosti podloží a případně doupřesní založení těchto pilířů P1 a P2. " _x000d_
Celkem 1 = 1,000 _x000d_
Celkem 1 = 1,000_x000d_</t>
  </si>
  <si>
    <t>zahrnuje veškeré náklady spojené s objednatelem požadovanými pracemi</t>
  </si>
  <si>
    <t>02861</t>
  </si>
  <si>
    <t>PRŮZKUMNÉ PRÁCE PROTIKOROZNÍ A BLUDNÝCH PROUDŮ NA POVRCHU</t>
  </si>
  <si>
    <t>"měření v průběhu stavby a po stavbě" _x000d_
Celkem 2 = 2,000 _x000d_
Celkem 2 = 2,000_x000d_</t>
  </si>
  <si>
    <t>02910</t>
  </si>
  <si>
    <t>OSTATNÍ POŽADAVKY - ZEMĚMĚŘIČSKÁ MĚŘENÍ</t>
  </si>
  <si>
    <t>"Zaměření dna koryta řeky před a po stavbě v profilu železničního mostu a mostního provizoria včetně protokolu o měření, který bude předán Povodí Ohře. " _x000d_
Celkem 2 = 2,000 _x000d_
Celkem 2 = 2,000_x000d_</t>
  </si>
  <si>
    <t>zahrnuje veškeré náklady spojené s objednatelem požadovanými pracemi, 
- pro stanovení orientační investorské ceny určete jednotkovou cenu jako 1% odhadované ceny stavby</t>
  </si>
  <si>
    <t>02920</t>
  </si>
  <si>
    <t>OSTATNÍ POŽADAVKY - OCHRANA ŽIVOTNÍHO PROSTŘEDÍ</t>
  </si>
  <si>
    <t>"ochrana stromů podél přístupové cesty pod most" _x000d_
Celkem 1 = 1,000 _x000d_
Celkem 1 = 1,000_x000d_</t>
  </si>
  <si>
    <t>"práce zajišťující ochranu vodního toku (sorbenty, norné stěny, preventivní opatření apod.)" _x000d_
Celkem 1 = 1,000 _x000d_
Celkem 1 = 1,000_x000d_</t>
  </si>
  <si>
    <t>02940</t>
  </si>
  <si>
    <t>OSTATNÍ POŽADAVKY - VYPRACOVÁNÍ DOKUMENTACE</t>
  </si>
  <si>
    <t>"Vypracování podkladů pro statickou zatěžovací zkoušku dle ČSN 73 6209" _x000d_
Celkem 1 = 1,000 _x000d_
Celkem 1 = 1,000_x000d_</t>
  </si>
  <si>
    <t>"RDS mostního provizoria přes řeku Ohři." _x000d_
"Výrobní a montážní dokumentace pro pomocné konstrukce pro demontáž SOK, osazení NOK." _x000d_
"Předání 4x tištěná + 4x digitální forma CD." _x000d_
Celkem 1 = 1,000 _x000d_
Celkem 1 = 1,000_x000d_</t>
  </si>
  <si>
    <t>02946</t>
  </si>
  <si>
    <t>OSTAT POŽADAVKY - FOTODOKUMENTACE</t>
  </si>
  <si>
    <t>"Pasportizace (fotodokumentace příp. video) přístupových cest." _x000d_
Celkem 1 = 1,000 _x000d_
Celkem 1 = 1,000_x000d_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</si>
  <si>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</si>
  <si>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03360</t>
  </si>
  <si>
    <t>SLUŽBY ZAJIŠŤUJÍCÍ OSTRAHU</t>
  </si>
  <si>
    <t>zahrnuje objednatelem povolené náklady na služby pro zhotovitele</t>
  </si>
  <si>
    <t>03730</t>
  </si>
  <si>
    <t>POMOC PRÁCE ZAJIŠŤ NEBO ZŘÍZ OCHRANU INŽENÝRSKÝCH SÍTÍ</t>
  </si>
  <si>
    <t>"Ochrana inženýrských sítí (plynovod v blízkosti objektu) " _x000d_
Celkem 1 = 1,000 _x000d_
Celkem 1 = 1,000_x000d_</t>
  </si>
  <si>
    <t>zahrnuje objednatelem povolené náklady na požadovaná zařízení zhotovitele</t>
  </si>
  <si>
    <t xml:space="preserve">POPLATKY ZA LIKVIDACI ODPADŮ NEKONTAMINOVANÝCH - 17 05 04  VYTĚŽENÉ ZEMINY A HORNINY -  II. TŘÍDA TĚŽITELNOSTI VČ. DOPRAVY</t>
  </si>
  <si>
    <t>odstranění naplavenin v korytě řeky (lokálně) v místě provizorní sypané plošiny v řece: 625*0,10 = 62,500 [A] _x000d_
výkop u spodní stavby, 80% celkového výkopu: 517,95 = 517,950 [B] _x000d_
odpad z vrtání VP pilot: 22,6*18 = 406,800 [C] _x000d_
(A+B+C)*1,8 = 1777,050 [D] _x000d_
"Vykopaná zemina, předpokládaná skládka Žatec" _x000d_
Celkem 1777,05 = 1777,050 _x000d_
Celkem 1777,05 = 1777,050_x000d_</t>
  </si>
  <si>
    <t xml:space="preserve">POPLATKY ZA LIKVIDACI ODPADŮ NEKONTAMINOVANÝCH - 17 01 01  BETON Z DEMOLIC OBJEKTŮ, ZÁKLADŮ TV VČ. DOPRAVY</t>
  </si>
  <si>
    <t>20*2*2,4 = 96,000 [A] _x000d_
"ŽB opěr, předpokládaná skládka Žatec" _x000d_
Celkem 96 = 96,000 _x000d_
Celkem 96 = 96,000_x000d_</t>
  </si>
  <si>
    <t>R015160</t>
  </si>
  <si>
    <t>909</t>
  </si>
  <si>
    <t xml:space="preserve">POPLATKY ZA LIKVIDACI ODPADŮ NEKONTAMINOVANÝCH - 02 01 03  SMÝCENÉ STROMY A KEŘE VČ. DOPRAVY</t>
  </si>
  <si>
    <t>15 = 15,000 [A] _x000d_
"Dřevní hmota, předpokládaná skládka Žatec" _x000d_
Celkem 15 = 15,000 _x000d_
Celkem 15 = 15,000_x000d_</t>
  </si>
  <si>
    <t>R015330</t>
  </si>
  <si>
    <t>908</t>
  </si>
  <si>
    <t xml:space="preserve">POPLATKY ZA LIKVIDACI ODPADŮ NEKONTAMINOVANÝCH - 17 05 04  KAMENNÁ SUŤ VČ. DOPRAVY</t>
  </si>
  <si>
    <t>úložné prahy a části křídel O1+O2: (16,8*6,8+4,3*1,25*(7,5+4,5)*2)*1,25 = 304,050 [A] _x000d_
pilíř P1: 36*10,5*1,1 = 415,800 [B] _x000d_
pilíř P2: 10,8*10,5*1,1 = 124,740 [C] _x000d_
(A+B+C)*2,3 = 1942,557 [D] _x000d_
"Suť (kámen,...), předpokládaná skládka Žatec" _x000d_
Celkem 1942,557 = 1942,557 _x000d_
Celkem 1942,557 = 1942,557_x000d_</t>
  </si>
  <si>
    <t>11120</t>
  </si>
  <si>
    <t>ODSTRANĚNÍ KŘOVIN</t>
  </si>
  <si>
    <t>kužely okolo opěr: 4*150 = 600,000 [A] _x000d_
prostor mezi cestou a kolejištěm za opěrou O2: 1750 = 1750,000 [B] _x000d_
A+B = 2350,000 [C] _x000d_
Celkem 2350 = 2350,000 _x000d_
Celkem 2350 = 2350,000_x000d_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</si>
  <si>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</si>
  <si>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</si>
  <si>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</si>
  <si>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31 = 31,000 [A] _x000d_
Celkem 31 = 31,000 _x000d_
Celkem 31 = 31,000_x000d_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</si>
  <si>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</si>
  <si>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</si>
  <si>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</si>
  <si>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7 = 7,000 [A] _x000d_
Celkem 7 = 7,000 _x000d_
Celkem 7 = 7,000_x000d_</t>
  </si>
  <si>
    <t>11512</t>
  </si>
  <si>
    <t>ČERPÁNÍ VODY DO 1000 L/MIN</t>
  </si>
  <si>
    <t>HOD</t>
  </si>
  <si>
    <t>2*24*14 = 672,000 [A] _x000d_
"Čerpání vody ze stavební jámy pro založení pilílře P1 po dobu provádění prací pod úrovní okolního terénu, předpoklad čerpání ze dvou jímek." _x000d_
Celkem 672 = 672,000 _x000d_
Celkem 672 = 672,000_x000d_</t>
  </si>
  <si>
    <t>Položka čerpání vody na povrchu zahrnuje i potrubí, pohotovost záložní čerpací soupravy a zřízení čerpací jímky. Součástí položky je také následná demontáž a likvidace těchto zařízení</t>
  </si>
  <si>
    <t>121101</t>
  </si>
  <si>
    <t>SEJMUTÍ ORNICE NEBO LESNÍ PŮDY S ODVOZEM DO 1KM</t>
  </si>
  <si>
    <t>části kuželů opěr: 4*25*0,15 = 15,000 [A] _x000d_
Celkem 15 = 15,000 _x000d_
Celkem 15 = 15,000_x000d_</t>
  </si>
  <si>
    <t>položka zahrnuje sejmutí ornice bez ohledu na tloušťku vrstvy a její vodorovnou dopravu
nezahrnuje uložení na trvalou skládku</t>
  </si>
  <si>
    <t>12960</t>
  </si>
  <si>
    <t>ČIŠTĚNÍ VODOTEČÍ A MELIORAČ KANÁLŮ OD NÁNOSŮ</t>
  </si>
  <si>
    <t>Odstranění naplavenin v korytě řeky (lokálně) v místě provizorní sypané plošiny v řece: 625*0,10 = 62,500 [A] _x000d_
Celkem 62,5 = 62,500 _x000d_
Celkem 62,5 = 62,500_x000d_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</si>
  <si>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</si>
  <si>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</si>
  <si>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</si>
  <si>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 xml:space="preserve">odstranění provizorní sypané plošiny v řece: 625*2+86*0,4*2,5+625*0,25 = 1492,250 [A] _x000d_
"odvoz na deponii zhotovitele k dalšímu využití  " _x000d_
Celkem 1492,25 = 1492,250 _x000d_
Celkem 1492,25 = 1492,250_x000d_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</si>
  <si>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</si>
  <si>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výkop u O1: (7,8*4,0*(4,0+2)+12,9*9,0+5)*1,05 = 323,715 [A] _x000d_
"výkop u P1: viz provizorní sypaná plošina v řece" _x000d_
výkop u P2: 0 = 0,000 [B] _x000d_
výkop u O2: (7,8*4,0*(4,0+2)+12,9*9,0+5)*1,05 = 323,715 [C] _x000d_
20% celkového výkopu: 0,20*(A+B+C) = 129,486 [D] _x000d_
"Vytěžená zemina určená pro zpětný zásyp - předpoklad 20% vytěžené zeminy uloženo na mezideponii v místě zařízení staveniště. " _x000d_
Celkem 129,486 = 129,486 _x000d_
Celkem 129,486 = 129,486_x000d_</t>
  </si>
  <si>
    <t>výkop u O1: (7,8*4,0*(4,0+2)+12,9*9,0+5)*1,05 = 323,715 [A] _x000d_
"výkop u P1: viz provizorní sypaná plošina v řece" _x000d_
výkop u P2: 0 = 0,000 [B] _x000d_
výkop u O2: (7,8*4,0*(4,0+2)+12,9*9,0+5)*1,05 = 323,715 [C] _x000d_
80% celkového výkopu: 0,80*(A+B+C) = 517,944 [D] _x000d_
"Předpoklad 80% vytěžené zeminy odvezeno na skládku. " _x000d_
Celkem 517,9 = 517,900 _x000d_
Celkem 517,9 = 517,900_x000d_</t>
  </si>
  <si>
    <t>17110</t>
  </si>
  <si>
    <t>ULOŽENÍ SYPANINY DO NÁSYPŮ SE ZHUTNĚNÍM</t>
  </si>
  <si>
    <t>Vně křídel u obou opěr: (15+29)*1,5*2 = 132,000 [A] _x000d_
"Obsyp křídel a provedení svahových kuželů z vytěžené zeminy uložené na mezideponii v místě zařízení staveniště." _x000d_
Celkem 132 = 132,000 _x000d_
Celkem 132 = 132,000_x000d_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</si>
  <si>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</si>
  <si>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Ornice: 4*25*0,15 = 15,000 [A] _x000d_
Zemina pro zpětný zásyp: 129,5 = 129,500 [B] _x000d_
Zemina na skládku: 62,5+517,95+406,8 = 987,250 [C] _x000d_
Celkem: A+B+C = 1131,750 [D] _x000d_
Celkem 1131,75 = 1131,750 _x000d_
Celkem 1131,75 = 1131,750_x000d_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</si>
  <si>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</si>
  <si>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</si>
  <si>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</si>
  <si>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2500 = 2500,000 [A] _x000d_
"Uvedení dotčených pozemků do původního stavu." _x000d_
Celkem 2500 = 2500,000 _x000d_
Celkem 2500 = 2500,000_x000d_</t>
  </si>
  <si>
    <t>Všeobecné úpravy musí zahrnovat úpravu území po uskutečnění stavby, tak jak je požadováno v zadávací dokumentaci s výjimkou těch prací, pro které jsou uvedeny samostatné položky.</t>
  </si>
  <si>
    <t>18232</t>
  </si>
  <si>
    <t>ROZPROSTŘENÍ ORNICE V ROVINĚ V TL DO 0,15M</t>
  </si>
  <si>
    <t>části kuželů opěr: 4*25 = 100,000 [A] _x000d_
Celkem 100 = 100,000 _x000d_
Celkem 100 = 100,000_x000d_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</si>
  <si>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</si>
  <si>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</si>
  <si>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</si>
  <si>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2500 = 2500,000 [A] _x000d_
Celkem 2500 = 2500,000 _x000d_
Celkem 2500 = 2500,000_x000d_</t>
  </si>
  <si>
    <t>Zahrnuje dodání předepsané travní směsi, její výsev na ornici, zalévání, první pokosení, to vše bez ohledu na sklon terénu</t>
  </si>
  <si>
    <t>21264</t>
  </si>
  <si>
    <t>TRATIVODY KOMPLET Z TRUB Z PLAST HMOT DN DO 200MM</t>
  </si>
  <si>
    <t>12+18 = 30,000 [A] _x000d_
"Příčné drenáže za opěrami." _x000d_
Celkem 30 = 30,000 _x000d_
Celkem 30 = 30,000_x000d_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</si>
  <si>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</si>
  <si>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224325</t>
  </si>
  <si>
    <t>PILOTY ZE ŽELEZOBETONU C30/37</t>
  </si>
  <si>
    <t>1,22*1,22*3,14/4*20,55*18 = 432,189 [A] _x000d_
Celkem 432,2 = 432,200 _x000d_
Celkem 432,2 = 432,200_x000d_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</si>
  <si>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</si>
  <si>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</t>
  </si>
  <si>
    <t>VÝZTUŽ PILOT Z OCELI</t>
  </si>
  <si>
    <t>41,45 = 41,450 [A] _x000d_
Celkem 41,45 = 41,450 _x000d_
Celkem 41,45 = 41,450_x000d_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</si>
  <si>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</si>
  <si>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227831</t>
  </si>
  <si>
    <t>MIKROPILOTY KOMPLET D DO 150MM NA POVRCHU</t>
  </si>
  <si>
    <t>672,2 = 672,200 [A] _x000d_
"MP tr.108/16, pod základy stávajícího pilíře připočtena zvlášť položka na kořen MP z TI prof. 600 mm" _x000d_
"viz příloha Mikropiloty a trysková injektáž" _x000d_
Celkem 672,2 = 672,200 _x000d_
Celkem 672,2 = 672,200_x000d_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</si>
  <si>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</si>
  <si>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23117A</t>
  </si>
  <si>
    <t>ŠTĚTOVÉ STĚNY BERANĚNÉ Z KOVOVÝCH DÍLCŮ TRVALÉ (PLOCHA)</t>
  </si>
  <si>
    <t>(6,8+16,2)*2*9 = 414,000 [A] _x000d_
"štětovnicová jímka u pilíře P1 vč. následného odpálení části v úrovni dna koryta" _x000d_
Celkem 414 = 414,000 _x000d_
Celkem 414 = 414,000_x000d_</t>
  </si>
  <si>
    <t xml:space="preserve">- zřízení stěny
- dodání štětovnic v požadované kvalitě,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</si>
  <si>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26174</t>
  </si>
  <si>
    <t>VRTY PRO KOTV, INJEKT, MIKROPIL NA POVR TŘ I A II D DO 200MM</t>
  </si>
  <si>
    <t>"vrty prof. 190 mm do podoží mimo zdivo podpěr, viz příloha Mikropiloty a trysková injektáž" _x000d_
"vrty pro tryskovou injektáž" _x000d_
opěra O1: 3,9*10 = 39,000 [A] _x000d_
pilíř P2: (7,5+2)*33 = 313,500 [B] _x000d_
opěra O2: 3,5*10 = 35,000 [C] _x000d_
podchycení sloupu TV: 6*5 = 30,000 [D] _x000d_
A+B+C+D = 417,500 [E] _x000d_
"vrty pro mikropiloty" _x000d_
pilíř P2: 10,2*40 = 408,000 [F] _x000d_
"vrty celkem:" _x000d_
E+F = 825,500 [G] _x000d_
Celkem 825,5 = 825,500 _x000d_
Celkem 825,5 = 825,500_x000d_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</si>
  <si>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</si>
  <si>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261916</t>
  </si>
  <si>
    <t>VRTY PRO KOTV, INJEKT, MIKROPIL NA POVR TŘ V A VI D DO 80MM</t>
  </si>
  <si>
    <t>314 = 314,000 [A] _x000d_
"vrty prof. 56 mm pro cem. injektáž""zdiva opěr, výkazy viz Sanace kamenného zdiva opěr" _x000d_
Celkem 314 = 314,000 _x000d_
Celkem 314 = 314,000_x000d_</t>
  </si>
  <si>
    <t>26194</t>
  </si>
  <si>
    <t>VRTY PRO KOTV, INJEKT, MIKROPIL NA POVR TŘ V A VI D DO 200MM</t>
  </si>
  <si>
    <t>"vrty prof. 190 mm skrz zdivo podpěr, viz příloha Mikropiloty a trysková injektáž" _x000d_
"vrty pro tryskovou injektáž" _x000d_
opěra O1: 7,5*10 = 75,000 [A] _x000d_
opěra O2: 7,9*10 = 79,000 [B] _x000d_
"vrty pro mikropiloty" _x000d_
pilíř P2: 7,1*40 = 284,000 [C] _x000d_
"vrty celkem:" _x000d_
A+B+C = 438,000 [D] _x000d_
Celkem 438 = 438,000 _x000d_
Celkem 438 = 438,000_x000d_</t>
  </si>
  <si>
    <t>264742</t>
  </si>
  <si>
    <t>VRTY PRO PILOTY TŘ I A II D DO 1200MM</t>
  </si>
  <si>
    <t>18 ks VP pilot: 15*18 = 270,000 [A] _x000d_
"vč. hluch. vrt., viz příloha Piloty a pilíře P1 - tvar a výztuž" _x000d_
Celkem 270 = 270,000 _x000d_
Celkem 270 = 270,000_x000d_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</si>
  <si>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</si>
  <si>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264842</t>
  </si>
  <si>
    <t>VRTY PRO PILOTY TŘ III A IV D DO 1200MM</t>
  </si>
  <si>
    <t>18 ks VP pilot: 10*18 = 180,000 [A] _x000d_
"viz příloha Piloty a pilíře P1 - tvar a výztuž" _x000d_
Celkem 180 = 180,000 _x000d_
Celkem 180 = 180,000_x000d_</t>
  </si>
  <si>
    <t>272325</t>
  </si>
  <si>
    <t>ZÁKLADY ZE ŽELEZOBETONU DO C30/37</t>
  </si>
  <si>
    <t>základ pilíře P1: 7,25*16,7*1,5 = 181,613 [A] _x000d_
Celkem 181,613 = 181,613 _x000d_
Celkem 181,613 = 181,613_x000d_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</si>
  <si>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</si>
  <si>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272364</t>
  </si>
  <si>
    <t>VÝZTUŽ ZÁKLADŮ Z OCELI</t>
  </si>
  <si>
    <t>21,7 = 21,700 [A] _x000d_
"Viz příloha Pilíř P1 - základ - výztuž" _x000d_
Celkem 21,7 = 21,700 _x000d_
Celkem 21,7 = 21,700_x000d_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</si>
  <si>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</si>
  <si>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281611</t>
  </si>
  <si>
    <t>INJEKTOVÁNÍ NÍZKOTLAKÉ Z CEMENTOVÝCH POJIV NA POVRCHU</t>
  </si>
  <si>
    <t>17 = 17,000 [A] _x000d_
"injektáž kamenného zdiva opěr mostu - mezerovitosti 10%, viz Sanace kamenného zdiva opěr" _x000d_
Celkem 17 = 17,000 _x000d_
Celkem 17 = 17,000_x000d_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</si>
  <si>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
Položka zahrnuje veškerý materiál, výrobky a polotovary, včetně mimostaveništní a vnitrostaveništní dopravy (rovněž přesuny), včetně naložení a složení, případně s uložením.</t>
  </si>
  <si>
    <t>285394</t>
  </si>
  <si>
    <t>DODATEČNÉ KOTVENÍ VLEPENÍM BETONÁŘSKÉ VÝZTUŽE D DO 25MM DO VRTŮ</t>
  </si>
  <si>
    <t>Opěra O1+O2: 2*50 = 100,000 [A] _x000d_
"Osazení výztuže pro kotvení - R20 dl. 1,3 m do vrtu prof. 35 mm, dl. 0,75 m, vč. cem. zálivky" _x000d_
Celkem 100 = 100,000 _x000d_
Celkem 100 = 100,000_x000d_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</si>
  <si>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</si>
  <si>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288241</t>
  </si>
  <si>
    <t>TRYSK INJEKTÁŽ D SLOUPU DO 600MM DL VRTU DO 10M NA POVRCHU</t>
  </si>
  <si>
    <t>0,3*0,3*3,14*10,2*40 = 115,301 [A] _x000d_
trysková injektáž pod základy stávajícího pilíře prof. 600 mm, viz příloha Mikropiloty a trysková injektáž = 0 [B] _x000d_
Celkem 115,301 = 115,301 _x000d_
Celkem 115,301 = 115,301_x000d_</t>
  </si>
  <si>
    <t>Položka zahrnuje veškerý materiál, výrobky a polotovary, včetně mimostaveništní a vnitrostaveništní dopravy (rovněž přesuny), včetně naložení a složení, případně s uložením.</t>
  </si>
  <si>
    <t>R288331</t>
  </si>
  <si>
    <t>TRYSKOVÁ INJEKTÁŽ D SLOUPU 1200MM</t>
  </si>
  <si>
    <t>480 = 480,000 [A] _x000d_
"trysková injektáž prof. 1200 mm, opěry+pilíř P2+podchycení sloupu TV, výkazy viz příloha Mikropiloty a trysková injektáž " _x000d_
Celkem 480 = 480,000 _x000d_
Celkem 480 = 480,000_x000d_</t>
  </si>
  <si>
    <t>3</t>
  </si>
  <si>
    <t>Svislé konstrukce</t>
  </si>
  <si>
    <t>317325</t>
  </si>
  <si>
    <t>ŘÍMSY ZE ŽELEZOBETONU DO C30/37</t>
  </si>
  <si>
    <t>119,6 = 119,600 [A] _x000d_
"viz příloha Římsy NK a spodní stavby - tvar a výztuž" _x000d_
Celkem 119,6 = 119,600 _x000d_
Celkem 119,6 = 119,600_x000d_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</si>
  <si>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</si>
  <si>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</t>
  </si>
  <si>
    <t>VÝZTUŽ ŘÍMS Z OCELI</t>
  </si>
  <si>
    <t>19,3 = 19,300 [A] _x000d_
"viz příloha Římsy NK a spodní stavby - tvar a výztuž" _x000d_
Celkem 19,3 = 19,300 _x000d_
Celkem 19,3 = 19,300_x000d_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</si>
  <si>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</si>
  <si>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333221</t>
  </si>
  <si>
    <t>OBKLAD MOSTNÍCH OPĚR A KŘÍDEL KVÁDROVÝ A ŘÁDKOVÝ</t>
  </si>
  <si>
    <t>křídla opěr: (10,9+10,1)*0,3*2 = 12,600 [A] _x000d_
pilíř P1: 26*2,32*0,275 = 16,588 [B] _x000d_
A+B = 29,188 [C] _x000d_
"kotvený kamenný obklad tl. 225-300 mm na O1,P1 a O2, vč. kotvení, lepidla rubu obkladu, spárování atd., viz přílohy Uložný práh opěry O1 a O2 - tvar a Pilíř P1 - tvar" _x000d_
Celkem 29,188 = 29,188 _x000d_
Celkem 29,188 = 29,188_x000d_</t>
  </si>
  <si>
    <t>položka zahrnuje dodávku a osazení dvoustranně lícovaného kamene, jeho případné kotvení se všemi souvisejícími materiály a pracemi, dodávku předepsané malty, spárování.</t>
  </si>
  <si>
    <t>333325</t>
  </si>
  <si>
    <t>MOSTNÍ OPĚRY A KŘÍDLA ZE ŽELEZOVÉHO BETONU DO C30/37</t>
  </si>
  <si>
    <t>ÚP, záv. zeď, křídla a přech. deska O1+O2: 139,2+138,7 = 277,900 [A] _x000d_
"viz přílohy Úložný práh opěr - tvar " _x000d_
Celkem 277,9 = 277,900 _x000d_
Celkem 277,9 = 277,900_x000d_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</si>
  <si>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</si>
  <si>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</t>
  </si>
  <si>
    <t>VÝZTUŽ MOST OPĚR A KŘÍDEL Z OCELI</t>
  </si>
  <si>
    <t>ÚP, záv. zeď, křídla a přech. deska O1+O2: 13,7*2 = 27,400 [A] _x000d_
"viz přílohy Úložné prahy opěr - výztuž" _x000d_
Celkem 27,4 = 27,400 _x000d_
Celkem 27,4 = 27,400_x000d_</t>
  </si>
  <si>
    <t>334325</t>
  </si>
  <si>
    <t>MOSTNÍ PILÍŘE A STATIVA ZE ŽELEZOVÉHO BETONU DO C30/37</t>
  </si>
  <si>
    <t>dřík pilíře P1: 72,5+53,2 = 125,700 [A] _x000d_
ÚP pilíř P1+P2: 35,2*2 = 70,400 [B] _x000d_
A+B = 196,100 [C] _x000d_
Celkem 196,1 = 196,100 _x000d_
Celkem 196,1 = 196,100_x000d_</t>
  </si>
  <si>
    <t>33436</t>
  </si>
  <si>
    <t>VÝZTUŽ MOST PILÍŘŮ A STATIV Z OCELI</t>
  </si>
  <si>
    <t>dřík pilíře P1: 3,45 = 3,450 [A] _x000d_
ÚP pilíř P1+P2: 8,5*2 = 17,000 [B] _x000d_
A+B = 20,450 [C] _x000d_
Celkem 20,45 = 20,450 _x000d_
Celkem 20,45 = 20,450_x000d_</t>
  </si>
  <si>
    <t>421325</t>
  </si>
  <si>
    <t>MOSTNÍ NOSNÉ DESKOVÉ KONSTRUKCE ZE ŽELEZOBETONU C30/37</t>
  </si>
  <si>
    <t>21,7+225,5+0,7 = 247,900 [A] _x000d_
"spřažená deska mostovky a koncové příčníky NK, viz ŽB deska, příčníky - tvar " _x000d_
Celkem 247,9 = 247,900 _x000d_
Celkem 247,9 = 247,900_x000d_</t>
  </si>
  <si>
    <t>42136</t>
  </si>
  <si>
    <t>VÝZTUŽ MOSTNÍ NOSNÉ DESKOVÉ KONSTR Z OCELI</t>
  </si>
  <si>
    <t>56,9 = 56,900 [A] _x000d_
výztuž spřažené desky a koncových příčníků, viz ŽB deska, příčníky - výztuž = 0 [B] _x000d_
Celkem 56,9 = 56,900 _x000d_
Celkem 56,9 = 56,900_x000d_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</si>
  <si>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</si>
  <si>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42194B</t>
  </si>
  <si>
    <t>K</t>
  </si>
  <si>
    <t>MOSTNÍ NOSNÉ DESKOVÉ KONSTR Z OCELI S 355</t>
  </si>
  <si>
    <t>Ocelová svařovaná konstrukce mostu - dodávka včetně dopravy</t>
  </si>
  <si>
    <t>207,6 = 207,600 [A] _x000d_
"ocelová svařovaná konstrukce mostu" _x000d_
Celkem 207,6 = 207,600 _x000d_
Celkem 207,6 = 207,600_x000d_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</si>
  <si>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</si>
  <si>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428731</t>
  </si>
  <si>
    <t>KALOTOVÉ LOŽISKO PRO ZATÍŽ. DO 5MN, VŠESMĚRNÉ</t>
  </si>
  <si>
    <t>2 = 2,000 [A] _x000d_
Celkem 2 = 2,000 _x000d_
Celkem 2 = 2,000_x000d_</t>
  </si>
  <si>
    <t>- výrobní dokumentaci
- dodání kompletních ložisek požadované kvality
- přípravu, očištění a úpravy úložných ploch
- osazení ložisek podle předepsaného technologického předpisu bez ohledu na způsob uložení a kotvení
- nastavení ložisek, protokolárního měření a vyhodnocení kyvné a kluzné spáry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</si>
  <si>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428732</t>
  </si>
  <si>
    <t>KALOTOVÉ LOŽISKO PRO ZATÍŽ. DO 5MN, JEDNOSMĚRNÉ</t>
  </si>
  <si>
    <t>428741</t>
  </si>
  <si>
    <t>KALOTOVÉ LOŽISKO PRO ZATÍŽ. DO 10MN, VŠESMĚRNÉ</t>
  </si>
  <si>
    <t>1 = 1,000 [A] _x000d_
Celkem 1 = 1,000 _x000d_
Celkem 1 = 1,000_x000d_</t>
  </si>
  <si>
    <t>428742</t>
  </si>
  <si>
    <t>KALOTOVÉ LOŽISKO PRO ZATÍŽ. DO 10MN, JEDNOSMĚRNÉ</t>
  </si>
  <si>
    <t>428743</t>
  </si>
  <si>
    <t>KALOTOVÉ LOŽISKO PRO ZATÍŽ. DO 10MN, PEVNÉ</t>
  </si>
  <si>
    <t>Pod O1: 13,7 = 13,700 [A] _x000d_
Pod O2: 13,7 = 13,700 [B] _x000d_
Pod P1: 7,25*16,7*0,15 = 18,161 [C] _x000d_
Pod drenážemi: 0,5*(12+18) = 15,000 [D] _x000d_
A+B+C+D = 60,561 [E] _x000d_
Celkem 60,561 = 60,561 _x000d_
Celkem 60,561 = 60,561_x000d_</t>
  </si>
  <si>
    <t>451314</t>
  </si>
  <si>
    <t>PODKLADNÍ A VÝPLŇOVÉ VRSTVY Z PROSTÉHO BETONU C25/30</t>
  </si>
  <si>
    <t xml:space="preserve">kužel a 3x podél křídel: (46*1,3+9,7*1,6*1,25*3)*0,1 = 11,800 [A] _x000d_
betonové prahy š. 500 mm, hl. 800 mm: 0,5*0,8*(12+3*1,5) = 6,600 [B] _x000d_
vyústění drenáže: 2*1*3*0,1 = 0,600 [C] _x000d_
A+B+C = 19,000 [D] _x000d_
"lože tl. 100 mm pro odláždění lomovým kamenem + betonové prahy š. 500 mm, hl. 800 mm. " _x000d_
".  " _x000d_
Celkem 19 = 19,000 _x000d_
Celkem 19 = 19,000_x000d_</t>
  </si>
  <si>
    <t>45147</t>
  </si>
  <si>
    <t>PODKL A VÝPLŇ VRSTVY Z MALTY PLASTICKÉ</t>
  </si>
  <si>
    <t xml:space="preserve">8*(1*1*0,025+20*0,15*0,035*0,035*3,14)*1,5 = 0,438 [A] _x000d_
"podlití ložisek vč. trnů  " _x000d_
Celkem 0,438 = 0,438 _x000d_
Celkem 0,438 = 0,438_x000d_</t>
  </si>
  <si>
    <t>458523</t>
  </si>
  <si>
    <t>VÝPLŇ ZA OPĚRAMI A ZDMI Z KAMENIVA DRCENÉHO, INDEX ZHUTNĚNÍ ID DO 0,9</t>
  </si>
  <si>
    <t>01: 17,5*2,5+5,5*2,5*2 = 71,250 [A] _x000d_
02: 17,5*2,5+5,5*2,5*2 = 71,250 [B] _x000d_
A+B = 142,500 [C] _x000d_
"zásyp za opěrou štěrkodrť frakce 0-32a hutněná po vrstvách tl. max 0,30 m na ID=0,95" _x000d_
Celkem 142,6 = 142,600 _x000d_
Celkem 142,6 = 142,600_x000d_</t>
  </si>
  <si>
    <t>položka zahrnuje dodávku předepsaného kameniva, mimostaveništní a vnitrostaveništní dopravu a jeho uložení
není-li v zadávací dokumentaci uvedeno jinak, jedná se o nakupovaný materiál</t>
  </si>
  <si>
    <t>46321</t>
  </si>
  <si>
    <t>ROVNANINA Z LOMOVÉHO KAMENE</t>
  </si>
  <si>
    <t>2,25*30*2 = 135,000 [A] _x000d_
"Těžký kamenný zához kolem pilířů. Hmotnost jednoho kamene min 200 kg." _x000d_
Celkem 135 = 135,000 _x000d_
Celkem 135 = 135,000_x000d_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</si>
  <si>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</si>
  <si>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46451</t>
  </si>
  <si>
    <t>POHOZ DNA A SVAHŮ Z LOMOVÉHO KAMENE</t>
  </si>
  <si>
    <t>zásyp z lomového kamene - provizorní sypaná plošina v řece: 625*2 = 1250,000 [A] _x000d_
opevnění těžkým kamenem: 86*0,4*2,5 = 86,000 [B] _x000d_
A+B = 1336,000 [C] _x000d_
"zásyp části koryta řeky pro přístup mezi břehem u O1 a pilířemi P1 pro práce na pilíři P1 a postavení jeřábu" _x000d_
"Manipulační plocha v korytě toku bude v toku opevněna těžkým kamenivem, aby nedocházelo k odplavování nasypaného materiálu do toku." _x000d_
Celkem 1336 = 1336,000 _x000d_
Celkem 1336 = 1336,000_x000d_</t>
  </si>
  <si>
    <t>položka zahrnuje dodávku předepsaného kamene, mimostaveništní a vnitrostaveništní dopravu a jeho uložení
není-li v zadávací dokumentaci uvedeno jinak, jedná se o nakupovaný materiál</t>
  </si>
  <si>
    <t>46452</t>
  </si>
  <si>
    <t>POHOZ DNA A SVAHŮ Z KAMENIVA DRCENÉHO</t>
  </si>
  <si>
    <t>Horní vrstvy zásypu, zásyp ze ŠD: 625*0,25 = 156,250 [A] _x000d_
Celkem 156,3 = 156,300 _x000d_
Celkem 156,3 = 156,300_x000d_</t>
  </si>
  <si>
    <t>kužel a podél křídel: (46*1,3+9,7*1,6*1,25*3)*0,2 = 23,600 [A] _x000d_
vyústění drenáže: 2*1*3*0,2 = 1,200 [B] _x000d_
A+B = 24,800 [C] _x000d_
"Dlažba z lomového kamene tl. 200 mm, bet. lože tl. 100 mm s ukončením betonovými prahy (beton vykázán zvlášť)" _x000d_
"Dlažby budou provedeny s výstupky, dále viz TZ" _x000d_
Celkem 24,8 = 24,800 _x000d_
Celkem 24,8 = 24,800_x000d_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</si>
  <si>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</si>
  <si>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R42194B</t>
  </si>
  <si>
    <t>Ocelová svařovaná konstrukce - montáž a osazení.</t>
  </si>
  <si>
    <t>"Vložení mostu do otvoru postupným podélným výsunem pomocí jeřábu 750t včetně násypů do řeky pro zřízení pracovní plošiny mezi břehem a P1., viz Technologie provádění" _x000d_
Celkové množství 207,6 = 207,600_x000d_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</si>
  <si>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</si>
  <si>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MOSTNÍ NOSNÉ DESKOVÉ KONSTR Z OCELI - MONTÁŽNÍ PLOŠINA</t>
  </si>
  <si>
    <t>SOUB</t>
  </si>
  <si>
    <t>Montážní plošina 6x125 m, výška nad terénem min. 1,0 m - v ose koleje za opěrou O2 z pomocných a podpůrných konstrukcí (PIŽMO,ROŠTOVÉ NOSNÍKY, IP) včetně nezbytných úprav terénu pro založení plošiny (panelové rovnaniny...).</t>
  </si>
  <si>
    <t>1 = 1,000 [A] 
 "Montážní plošina podél žel.trati za opěrou O2 z pomocných a podpůrných konstrukcí (PIŽMO,ROŠTOVÉ NOSNÍKY, IP) včetně nezbytných úprav terénu po založení plošiny (armované zeminy, panelové rovnaniny...). " _x000d_
Celkem 1 = 1,000 _x000d_
Celkem 1 = 1,000_x000d_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</si>
  <si>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                              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předepsat,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</si>
  <si>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6</t>
  </si>
  <si>
    <t>Úpravy povrchů, podlahy, výplně otvorů</t>
  </si>
  <si>
    <t>62745</t>
  </si>
  <si>
    <t>SPÁROVÁNÍ STARÉHO ZDIVA CEMENTOVOU MALTOU</t>
  </si>
  <si>
    <t>opěry, viz Sanace kamenného zdiva opěr: 81,3 = 81,300 [A] _x000d_
pilíř P2: 26*4,3 = 111,800 [B] _x000d_
A+B = 193,100 [C] _x000d_
"spárování 100% plochy zachovávaného zdiva spodní stavby (obě opěry + pilíř P2) " _x000d_
Celkem 193,1 = 193,100 _x000d_
Celkem 193,1 = 193,100_x000d_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</si>
  <si>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</si>
  <si>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702111</t>
  </si>
  <si>
    <t>KABELOVÝ ŽLAB ZEMNÍ VČETNĚ KRYTU SVĚTLÉ ŠÍŘKY DO 120 MM</t>
  </si>
  <si>
    <t>(125,1+5,9)*2 = 262,000 [A] _x000d_
"plastový žlab s víkem 100x100 mm, viz Nový stav - půdorys" _x000d_
Celkem 262 = 262,000 _x000d_
Celkem 262 = 262,000_x000d_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</si>
  <si>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</si>
  <si>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702112</t>
  </si>
  <si>
    <t>KABELOVÝ ŽLAB ZEMNÍ VČETNĚ KRYTU SVĚTLÉ ŠÍŘKY PŘES 120 DO 250 MM</t>
  </si>
  <si>
    <t>14,5+5,5 = 20,000 [A] _x000d_
"plastový žlab s víkem 130x140 mm, viz Nový stav - půdorys" _x000d_
Celkem 20 = 20,000 _x000d_
Celkem 20 = 20,000_x000d_</t>
  </si>
  <si>
    <t>711111</t>
  </si>
  <si>
    <t>IZOLACE BĚŽNÝCH KONSTRUKCÍ PROTI ZEMNÍ VLHKOSTI ASFALTOVÝMI NÁTĚRY</t>
  </si>
  <si>
    <t>15*2*2+4,2*30 = 186,000 [A] _x000d_
"alp+2xaln - zasypané lícové části křídel, zasypané lícové části křídel" _x000d_
Celkem 186 = 186,000 _x000d_
Celkem 186 = 186,000_x000d_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</si>
  <si>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</si>
  <si>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711112</t>
  </si>
  <si>
    <t>IZOLACE BĚŽNÝCH KONSTRUKCÍ PROTI ZEMNÍ VLHKOSTI ASFALTOVÝMI PÁSY</t>
  </si>
  <si>
    <t>(11*2,5+2*18)*2 = 127,000 [A] _x000d_
"zasypané části rubu opěr" _x000d_
Celkem 127 = 127,000 _x000d_
Celkem 127 = 127,000_x000d_</t>
  </si>
  <si>
    <t>74A330</t>
  </si>
  <si>
    <t>SVORNÍKOVÝ KOŠ PRO ZÁKLAD TV</t>
  </si>
  <si>
    <t>2 = 2,000 [A] _x000d_
"svorníkový koš (příprava na výhledovou elektrizaci), svorníkový koš typu KS36, viz TZ" _x000d_
Celkem 2 = 2,000 _x000d_
Celkem 2 = 2,000_x000d_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</si>
  <si>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</si>
  <si>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75H141R</t>
  </si>
  <si>
    <t>STOŽÁR (SLOUP) OCELOVÝ, ÚPRAVY TRAKCE</t>
  </si>
  <si>
    <t>1 = 1,000 [A] _x000d_
"Zajištění stability sloupu TV, úpravy troleje a nosného lana, viz TZ" _x000d_
Celkem 1 = 1,000 _x000d_
Celkem 1 = 1,000_x000d_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</si>
  <si>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</si>
  <si>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783161</t>
  </si>
  <si>
    <t>PROTIKOROZ OCHRANA OK KOMBIN POVLAKEM S NÁSTŘIKEM METALIZACÍ</t>
  </si>
  <si>
    <t>2029 = 2029,000 [A] _x000d_
"NK, ŽSP + ONS 02, viz TZ a OK - výkaz oceli NK" _x000d_
Celkem 2029 = 2029,000 _x000d_
Celkem 2029 = 2029,000_x000d_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</si>
  <si>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</si>
  <si>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R75732</t>
  </si>
  <si>
    <t>OCHRANNÁ OPATŘENÍ PROTI PŘEPĚTÍ - JISKŘIŠTĚ</t>
  </si>
  <si>
    <t>4 = 4,000 [A] _x000d_
"viz TZ" _x000d_
Celkem 4 = 4,000 _x000d_
Celkem 4 = 4,000_x000d_</t>
  </si>
  <si>
    <t>711412</t>
  </si>
  <si>
    <t>IZOLACE MOSTOVEK CELOPLOŠNÁ ASFALTOVÝMI PÁSY</t>
  </si>
  <si>
    <t>OTSKP</t>
  </si>
  <si>
    <t>Izolace mostovky asfaltovými pásy</t>
  </si>
  <si>
    <t>5,8*143,5 = 832,300 [A] _x000d_
Celkem 832,3 = 832,300_x000d_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</si>
  <si>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</si>
  <si>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</t>
  </si>
  <si>
    <t>OCHRANA IZOLACE NA POVRCHU</t>
  </si>
  <si>
    <t>Ochrana izolace mostovky - tvrdá ochrana z betonu C25/30, vč. sítí</t>
  </si>
  <si>
    <t>5,1*143,5 = 731,850 [A] _x000d_
Celkem 731,85 = 731,850_x000d_</t>
  </si>
  <si>
    <t>Položka zahrnuje:
- dodání předepsaného ochranného materiálu
- zřízení ochrany izolace
Položka nezahrnuje:
- x</t>
  </si>
  <si>
    <t>711509</t>
  </si>
  <si>
    <t>OCHRANA IZOLACE NA POVRCHU TEXTILIÍ</t>
  </si>
  <si>
    <t>Ochrana izolace mostovky</t>
  </si>
  <si>
    <t>9112A1</t>
  </si>
  <si>
    <t>ZÁBRADLÍ MOSTNÍ S VODOR MADLY - DODÁVKA A MONTÁŽ</t>
  </si>
  <si>
    <t>139,6*2 = 279,200 [A] _x000d_
"Včetně PKO a kotvení, viz příloha OK - zábradlí, vč. úpravy dilatací atd." _x000d_
Celkem 279,2 = 279,200 _x000d_
Celkem 279,2 = 279,200_x000d_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</si>
  <si>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</si>
  <si>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917224</t>
  </si>
  <si>
    <t>SILNIČNÍ A CHODNÍKOVÉ OBRUBY Z BETONOVÝCH OBRUBNÍKŮ ŠÍŘ 150MM</t>
  </si>
  <si>
    <t>kužel: 9,8*1,3 = 12,740 [A] _x000d_
podél křídel: 9,7*1,25*3 = 36,375 [B] _x000d_
A+B = 49,115 [C] _x000d_
"lemování dlažby betonovými obrubníky š. 150 mm (rozměr 150×1000×250 mm), dále viz TZ" _x000d_
Celkem 49,115 = 49,115 _x000d_
Celkem 49,115 = 49,115_x000d_</t>
  </si>
  <si>
    <t>Položka zahrnuje:
dodání a pokládku betonových obrubníků o rozměrech předepsaných zadávací dokumentací
betonové lože i boční betonovou opěrku.</t>
  </si>
  <si>
    <t>931183</t>
  </si>
  <si>
    <t>VÝPLŇ DILATAČNÍCH SPAR Z POLYSTYRENU TL 30MM</t>
  </si>
  <si>
    <t>0,45*20*2 = 18,000 [A] _x000d_
"spáry říms" _x000d_
Celkem 18 = 18,000 _x000d_
Celkem 18 = 18,000_x000d_</t>
  </si>
  <si>
    <t>položka zahrnuje dodávku a osazení předepsaného materiálu, očištění ploch spáry před úpravou, očištění okolí spáry po úpravě</t>
  </si>
  <si>
    <t>93135</t>
  </si>
  <si>
    <t>TĚSNĚNÍ DILATAČ SPAR PRYŽ PÁSKOU NEBO KRUH PROFILEM</t>
  </si>
  <si>
    <t>3,1*20*2 = 124,000 [A] _x000d_
"výplňový provazec" _x000d_
Celkem 124 = 124,000 _x000d_
Celkem 124 = 124,000_x000d_</t>
  </si>
  <si>
    <t>931384</t>
  </si>
  <si>
    <t>TĚSNĚNÍ DILATAČNÍCH SPAR SILIKONOVÝM TMELEM PRŮŘEZU DO 400MM2</t>
  </si>
  <si>
    <t>3,1*20*2 = 124,000 [A] _x000d_
Celkem 124 = 124,000 _x000d_
Celkem 124 = 124,000_x000d_</t>
  </si>
  <si>
    <t>položka zahrnuje dodávku a osazení předepsaného materiálu, očištění ploch spáry před úpravou, očištění okolí spáry po úpravě
nezahrnuje těsnící profil</t>
  </si>
  <si>
    <t>93153</t>
  </si>
  <si>
    <t>MOSTNÍ ZÁVĚRY POVRCHOVÉ POSUN DO 160MM</t>
  </si>
  <si>
    <t>6,2*2 = 12,400 [A] _x000d_
"povrchový MZ závěr s gumovým těsněním s úpravou pro železniční mosty s krycí pryžovou deskou, těsnící pás pro rozevření spáry 5 - 140 mm, viz výkr. dokumentace" _x000d_
Celkem 12,4 = 12,400 _x000d_
Celkem 12,4 = 12,400_x000d_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</si>
  <si>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</si>
  <si>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933331</t>
  </si>
  <si>
    <t>ZKOUŠKA INTEGRITY ULTRAZVUKEM V TRUBKÁCH PILOT SYSTÉMOVÝCH</t>
  </si>
  <si>
    <t>4 = 4,000 [A] _x000d_
Celkem 4 = 4,000 _x000d_
Celkem 4 = 4,000_x000d_</t>
  </si>
  <si>
    <t xml:space="preserve">Položka zahrnuje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trubek.</t>
  </si>
  <si>
    <t>933333</t>
  </si>
  <si>
    <t>ZKOUŠKA INTEGRITY ULTRAZVUKEM ODRAZ METOD PIT PILOT SYSTÉMOVÝCH</t>
  </si>
  <si>
    <t>20 = 20,000 [A] _x000d_
Celkem 20 = 20,000 _x000d_
Celkem 20 = 20,000_x000d_</t>
  </si>
  <si>
    <t>Položka obsahuje podklady a dokumentaci zkoušky; 
- případné stavební práce spojené s přípravou a provedením zkoušky; 
- veškerá zkušební a měřící zařízení vč. opotřebení a nájmu; 
- výpomoce při vlastní zkoušce; 
- provedení vlastní zkoušky a její vyhodnocení.</t>
  </si>
  <si>
    <t>93631</t>
  </si>
  <si>
    <t>DROBNÉ DOPLŇK KONSTR BETON MONOLIT</t>
  </si>
  <si>
    <t>2 = 2,000 [A] _x000d_
"vytvoření prolisu letopočtu" _x000d_
Celkem 2 = 2,000 _x000d_
Celkem 2 = 2,000_x000d_</t>
  </si>
  <si>
    <t>936501</t>
  </si>
  <si>
    <t>DROBNÉ DOPLŇK KONSTR KOVOVÉ NEREZ</t>
  </si>
  <si>
    <t>KG</t>
  </si>
  <si>
    <t>2155 = 2155,000 [A] _x000d_
"odvodnění mostu, viz OK - odvodnění" _x000d_
Celkem 2155 = 2155,000 _x000d_
Celkem 2155 = 2155,000_x000d_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</si>
  <si>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</si>
  <si>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938443</t>
  </si>
  <si>
    <t>OČIŠTĚNÍ ZDIVA OTRYSKÁNÍM TLAKOVOU VODOU DO 1000 BARŮ</t>
  </si>
  <si>
    <t>opěry, viz Sanace kamenného zdiva opěr: 81,3 = 81,300 [A] _x000d_
pilíř P2: 26*4,3 = 111,800 [B] _x000d_
(A+B) = 193,100 [C] _x000d_
"očištění zachovávaného zdiva před spárováním (opěry + pilíř P2), 100% plochy " _x000d_
Celkem 193,1 = 193,100 _x000d_
Celkem 193,1 = 193,100_x000d_</t>
  </si>
  <si>
    <t>položka zahrnuje očištění předepsaným způsobem včetně odklizení vzniklého odpadu</t>
  </si>
  <si>
    <t>938452</t>
  </si>
  <si>
    <t>OČIŠTĚNÍ ZDIVA OTRYSKÁNÍM NA SUCHO KŘEMIČ PÍSKEM</t>
  </si>
  <si>
    <t>opěry, viz Sanace kamenného zdiva opěr: 81,3 = 81,300 [A] _x000d_
pilíř P2: 26*4,3 = 111,800 [B] _x000d_
A+B = 193,100 [C] _x000d_
"otryskání zachovávaného""zdiva spodní stavby (opěry + pilíř P2) po spárování, 100% plochy" _x000d_
Celkem 193,1 = 193,100 _x000d_
Celkem 193,1 = 193,100_x000d_</t>
  </si>
  <si>
    <t>93857</t>
  </si>
  <si>
    <t>BROUŠENÍ BETON KONSTR</t>
  </si>
  <si>
    <t>5,4*143,5 = 774,900 [A] _x000d_
"příprava povrchu mostovky před aplikací izolace" _x000d_
Celkem 774,9 = 774,900 _x000d_
Celkem 774,9 = 774,900_x000d_</t>
  </si>
  <si>
    <t>96613</t>
  </si>
  <si>
    <t>BOURÁNÍ KONSTRUKCÍ Z KAMENE NA MC</t>
  </si>
  <si>
    <t>úložné prahy a části křídel O1+O2: (16,8*6,8+4,3*1,25*(7,5+4,5)*2)*1,25 = 304,050 [A] _x000d_
pilíř P1: 36*10,5*1,1 = 415,800 [B] _x000d_
pilíř P2: 10,8*10,5*1,1 = 124,740 [C] _x000d_
(A+B+C) = 844,590 [D] _x000d_
Celkem 844,59 = 844,590 _x000d_
Celkem 844,59 = 844,590_x000d_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</si>
  <si>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</si>
  <si>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R96618</t>
  </si>
  <si>
    <t>BOURÁNÍ KONSTRUKCÍ KOVOVÝCH</t>
  </si>
  <si>
    <t>410 = 410,000 [A] _x000d_
"Demontáž staré OK (spojitá NK cca 410t). Zajištění a rozdělení na dílce dle potřeby, dočasné uložení v místě stavby, rozpálení a odvoz zajišťuje smluvní dodavatel OŘ. Položka obsahuje rovněž jeřábnické práce." _x000d_
Celkem 410 = 410,000 _x000d_
Celkem 410 = 410,000_x000d_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</si>
  <si>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</si>
  <si>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96716</t>
  </si>
  <si>
    <t>VYBOURÁNÍ ČÁSTÍ KONSTRUKCÍ ŽELEZOBET</t>
  </si>
  <si>
    <t>nové části opěr: 20*2 = 40,000 [A] _x000d_
Celkem 40 = 40,000 _x000d_
Celkem 40 = 40,000_x000d_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</si>
  <si>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</si>
  <si>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967864</t>
  </si>
  <si>
    <t>VYBOURÁNÍ MOST LOŽISEK Z OCELI (OCELOLITINY)</t>
  </si>
  <si>
    <t>4*2+2 = 10,000 [A] _x000d_
Celkem 10 = 10,000 _x000d_
Celkem 10 = 10,000_x000d_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</si>
  <si>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</si>
  <si>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R93311</t>
  </si>
  <si>
    <t>ZATĚŽ ZKOUŠKA MOSTU STATIC 1.POLE DO 300M2</t>
  </si>
  <si>
    <t>1 = 1,000 [A] _x000d_
"potřebná zátěž bude vyvozena 2 x jeřáb EDK750, 3 zat. stavy" _x000d_
Celkem 1 = 1,000 _x000d_
Celkem 1 = 1,000_x000d_</t>
  </si>
  <si>
    <t>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</t>
  </si>
  <si>
    <t>93325</t>
  </si>
  <si>
    <t>ZATĚŽ ZKOUŠKA MOSTU DYNAMIC 2. A DALŠÍ POLE DO 300M2</t>
  </si>
  <si>
    <t>Zátěž bude provedena tandemem dvojice lokomotiv hmotnosti cca 2x80 t ve formě přejezdů oběma směry, a to od kvazistatického přejezdu až do maximální traťové rychlosti</t>
  </si>
  <si>
    <t>Položka zahrnuje:
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
Položka nezahrnuje:
- x</t>
  </si>
  <si>
    <t>SO 11-20-01.1</t>
  </si>
  <si>
    <t>027121</t>
  </si>
  <si>
    <t>PROVIZORNÍ PŘÍSTUPOVÉ CESTY - ZŘÍZENÍ</t>
  </si>
  <si>
    <t xml:space="preserve">"Zajištění ZS na pravém břehu řeky Ohře, úprava přístupu dle přílohy B.8.1a Situace ZS-Pravý břeh  
Přístupová cesta k O1, (zapanelování cyklostezky města Žatec): dl.680 m, š.3,0 m.   
Úprava a zesílení komunikace pro staveništní dopravu, údržba po dobu stavby."</t>
  </si>
  <si>
    <t>"Zajištění ZS na pravém břehu Ohře" 3*680 = 2040,000 [A]_x000d_
Celkové množství = 2040,000_x000d_</t>
  </si>
  <si>
    <t>zahrnuje veškeré náklady spojené s objednatelem požadovanými zařízeními</t>
  </si>
  <si>
    <t xml:space="preserve">"Zajištění ZS na levém břehu řeky Ohře, úprava přístupu dle přílohy B.8.1b Situace ZS-Levý břeh
Přístupová cesta k O2: 650 m, š.3 m.    
Z toho zesílení krytu panely dl.280,0 m, š.3,0 m
Úprava a zesílení komunikace pro staveništní dopravu, jeřábu 750 t, údržba po dobu stavby"</t>
  </si>
  <si>
    <t>"Zajištění ZS na levém břehu Ohře" 3*650 = 1950,000 [A]_x000d_
Celkové množství = 1950,000_x000d_</t>
  </si>
  <si>
    <t>027123</t>
  </si>
  <si>
    <t>PROVIZORNÍ PŘÍSTUPOVÉ CESTY - ZRUŠENÍ</t>
  </si>
  <si>
    <t xml:space="preserve">"Zajištění ZS na pravém břehu řeky Ohře, úprava přístupu dle přílohy B.8.1a Situace ZS-Pravý břeh  
sanace stávající konstrukce komunikace, odstranění panelů, oprava výtluků, uvedení do původního stavu.   
Přístupová cesta k O1: dl.680, š.3 m.   
Z toho oprava krytu z asfaltobetonu ACO 8, dl.360 m, š.3 m.   
Z toho oprava krytu ze štěrkodrti, dl.320 m, š.3 m.   
Rozsah se upřesní při stavbě po pasportizaci komunikace, odsouhlasení investora a správce komunikace."</t>
  </si>
  <si>
    <t>"Zrušení ZS na levém břehu Ohře" 3*680 = 2040,000 [A]_x000d_
Celkové množství = 2040,000_x000d_</t>
  </si>
  <si>
    <t xml:space="preserve">"Zajištění ZS na levém břehu řeky Ohře, úprava přístupu dle přílohy B.8.1b Situace ZS-Levý břeh  
sanace stávající konstrukce komunikace, oprava výtluků, uvedení do původního stavu.   
Přístupová cesta k O2: dl.650, š.3 m.   
Z toho oprava krytu z asfaltobetonu ACO 8, dl.50 m, š.3 m.   
Z toho oprava krytu z panelů, dl.320 m, š.3 m.   
Z toho oprava krytu ze štěrkodrti, dl.280 m, š.3 m.   
Rozsah se upřesní při stavbě po pasportizaci komunikace, odsouhlasení investora a správce komunikace."</t>
  </si>
  <si>
    <t>"Zrušení ZS na levém břehu Ohře" 3*650 = 1950,000 [A]_x000d_
Celkové množství = 1950,000_x000d_</t>
  </si>
  <si>
    <t>02720</t>
  </si>
  <si>
    <t>POMOC PRÁCE ZŘÍZ NEBO ZAJIŠŤ REGULACI A OCHRANU DOPRAVY</t>
  </si>
  <si>
    <t>Dopravně inženýrská opatření po dobu průběhu stavby, nadrozměrná přeprava OK, jeřáb 750 t</t>
  </si>
  <si>
    <t>Položka zahrnuje:
- veškeré náklady spojené s objednatelem požadovanými zařízeními
Položka nezahrnuje:
- x</t>
  </si>
  <si>
    <t>R1</t>
  </si>
  <si>
    <t>Těžké mostní provizorium, dvoupatrové, dvouřadé</t>
  </si>
  <si>
    <t>"rozpětí 27 m (3 x 9 příhrad) + rozpětí 36 m (3 x 12 příhrad)" 3*9+3*12 = 63,000 [A]_x000d_
Celkové množství = 63,000_x000d_</t>
  </si>
  <si>
    <t>montáž, osazení, pronájem, údržba během provozu, demontáž, doprava tam a zpět na úložiště, jeřáb min nosnost 20 t</t>
  </si>
  <si>
    <t>R2</t>
  </si>
  <si>
    <t xml:space="preserve">Panelové rovnaniny 3x3 m s podsypem frakce 16/32  pro uložení na začátku a na konci</t>
  </si>
  <si>
    <t>levý a pravý břeh</t>
  </si>
  <si>
    <t>"levý a pravý břeh" 9*4,5+3*4,5 = 54,000 [A]_x000d_
Celkové množství = 54,000_x000d_</t>
  </si>
  <si>
    <t>zřízení, údržba během provozu, odstranění</t>
  </si>
  <si>
    <t>R3</t>
  </si>
  <si>
    <t xml:space="preserve">Železobetonové  prefabrikáty pro uložení konců TMS u pilíře P1 se zásypem frakce 16/32 proti podemletí</t>
  </si>
  <si>
    <t>pilíř P2</t>
  </si>
  <si>
    <t>"pilíř P2" 4*(3*1,5*3) = 54,000 [A]_x000d_
Celkové množství = 54,000_x000d_</t>
  </si>
  <si>
    <t>zřízení, údržba během provozu, odstranění, jeřáb min. nosnost 20 t</t>
  </si>
  <si>
    <t>R4</t>
  </si>
  <si>
    <t>Hlavní prohlídka pro uvedení do provozu 12 měsíců, běžné prohlídky po 30 dnech, max. do 60 dnů</t>
  </si>
  <si>
    <t>údržba dle výsledků prohlídek úplnost konstrukce, stav spodní stavby, dotažení spojů, stav nájezdů, mostních závěrů</t>
  </si>
  <si>
    <t>SO 11-30-01</t>
  </si>
  <si>
    <t>"výkaz výměr pro 3 stožáry po 2m3" _x000d_
Celkem 6 = 6,000 _x000d_
Celkem 6 = 6,000_x000d_</t>
  </si>
  <si>
    <t>"výkaz výměr 130 m x 0,35 x 0,8 - trasy mimo mostní konstrukci, pro provizorium i definitivní" _x000d_
Celkem 36,4 = 36,400 _x000d_
Celkem 36,4 = 36,400_x000d_</t>
  </si>
  <si>
    <t>17411</t>
  </si>
  <si>
    <t>ZÁSYP JAM A RÝH ZEMINOU SE ZHUTNĚNÍM</t>
  </si>
  <si>
    <t>popis položky</t>
  </si>
  <si>
    <t>"výkaz výměr 80m x 0,35 x 0,8 - trasy mimo mostní konstrukci a jámy pro stožáry" _x000d_
Celkem 42,4 = 42,400 _x000d_
Celkem 42,4 = 42,400_x000d_</t>
  </si>
  <si>
    <t>Technická specifikace položky odpovídá příslušné cenové soustavě</t>
  </si>
  <si>
    <t>PSV - montážní práce</t>
  </si>
  <si>
    <t>701005</t>
  </si>
  <si>
    <t>VYHLEDÁVACÍ MARKER ZEMNÍ S MOŽNOSTÍ ZÁPISU</t>
  </si>
  <si>
    <t>popis položky: obě strany mostu</t>
  </si>
  <si>
    <t>"výkaz výměr" _x000d_
Celkem 2 = 2,000 _x000d_
Celkem 2 = 2,000_x000d_</t>
  </si>
  <si>
    <t>popis položky: trasy mimo mostní konstrukci do dosažení předepsané hloubky uložení</t>
  </si>
  <si>
    <t>"výkaz výměr: 130 m dle výkopu" _x000d_
Celkem 130 = 130,000 _x000d_
Celkem 130 = 130,000_x000d_</t>
  </si>
  <si>
    <t>702312</t>
  </si>
  <si>
    <t>ZAKRYTÍ KABELŮ VÝSTRAŽNOU FÓLIÍ ŠÍŘKY PŘES 20 DO 40 CM</t>
  </si>
  <si>
    <t>popis položky: trasy mimo mostní konstrukci</t>
  </si>
  <si>
    <t>"výkaz výměr: 130 m" _x000d_
Celkem 130 = 130,000 _x000d_
Celkem 130 = 130,000_x000d_</t>
  </si>
  <si>
    <t>702902</t>
  </si>
  <si>
    <t>ZASYPÁNÍ KABELOVÉHO ŽLABU VRSTVOU Z PŘESÁTÉHO PÍSKU SVĚTLÉ ŠÍŘKY PŘES 120 DO 250 MM</t>
  </si>
  <si>
    <t>742P17</t>
  </si>
  <si>
    <t>VYHLEDÁNÍ STÁVAJÍCÍHO KABELU (MĚŘENÍ, SONDA)</t>
  </si>
  <si>
    <t>"výkaz výměr: 4 ks" _x000d_
Celkem 4 = 4,000 _x000d_
Celkem 4 = 4,000_x000d_</t>
  </si>
  <si>
    <t>75H121</t>
  </si>
  <si>
    <t>STOŽÁR (SLOUP) DŘEVĚNÝ DVOJITÝ PATKOVANÝ</t>
  </si>
  <si>
    <t>popis položky: položka pro podpůrnou konstrukci provizoria</t>
  </si>
  <si>
    <t>"výkaz výměr: 2 ks" _x000d_
Celkem 2 = 2,000 _x000d_
Celkem 2 = 2,000_x000d_</t>
  </si>
  <si>
    <t>Technická specifikace - viz technická zpráva</t>
  </si>
  <si>
    <t>75H12X</t>
  </si>
  <si>
    <t>STOŽÁR (SLOUP) DŘEVĚNÝ DVOJITÝ - MONTÁŽ</t>
  </si>
  <si>
    <t>popis položky: položka pro montáž podpůrné konstrukci provizoria</t>
  </si>
  <si>
    <t>75H12Y</t>
  </si>
  <si>
    <t>STOŽÁR (SLOUP) DŘEVĚNÝ DVOJITÝ - DEMONTÁŽ</t>
  </si>
  <si>
    <t>popis položky: položka pro demontáž provizoria, podpůrné konstrukce</t>
  </si>
  <si>
    <t>75H131</t>
  </si>
  <si>
    <t>STOŽÁR (SLOUP) BETONOVÝ DO 10 M</t>
  </si>
  <si>
    <t>"výkaz výměr: 1 ks" _x000d_
Celkem 1 = 1,000 _x000d_
Celkem 1 = 1,000_x000d_</t>
  </si>
  <si>
    <t>75H13X</t>
  </si>
  <si>
    <t>STOŽÁR (SLOUP) BETONOVÝ - MONTÁŽ</t>
  </si>
  <si>
    <t>75H13Y</t>
  </si>
  <si>
    <t>STOŽÁR (SLOUP) BETONOVÝ - DEMONTÁŽ</t>
  </si>
  <si>
    <t>75H211</t>
  </si>
  <si>
    <t>UPEVNĚNÍ NA OBJEKTU, NÁSTĚNNÁ KONZOLA</t>
  </si>
  <si>
    <t>"výkaz výměr: 3 ks" _x000d_
Celkem 3 = 3,000 _x000d_
Celkem 3 = 3,000_x000d_</t>
  </si>
  <si>
    <t>Technická specifikace: zahrnuje i ukotvení, klasická stožárová kotva není v ceníku, vč. montáže</t>
  </si>
  <si>
    <t>75H21Y</t>
  </si>
  <si>
    <t>UPEVNĚNÍ NA OBJEKTU, NÁSTĚNNÁ KONZOLA - DEMONTÁŽ</t>
  </si>
  <si>
    <t>75H621</t>
  </si>
  <si>
    <t>ZÁVĚSNÉ OCELOVÉ LANO</t>
  </si>
  <si>
    <t>"výkaz výměr: 160 m včetně délky k upevnění" _x000d_
Celkem 160 = 160,000 _x000d_
Celkem 160 = 160,000_x000d_</t>
  </si>
  <si>
    <t>75H62Y</t>
  </si>
  <si>
    <t>ZÁVĚSNÉ OCELOVÉ LANO - DEMONTÁŽ</t>
  </si>
  <si>
    <t>Technická specifikace - viz technická zpráva, odstranění provizoria</t>
  </si>
  <si>
    <t>75I713</t>
  </si>
  <si>
    <t>KABEL KLASICKÝ DÁLKOVÝ DVOUPLÁŠŤOVÝ DO 37 ČTYŘEK</t>
  </si>
  <si>
    <t>KMČTYŘKA</t>
  </si>
  <si>
    <t>"výkaz výměr: jedna délka pupinačního kroku 231 m x 26 čtyřek, včetně zanechaných rezerv" _x000d_
Celkem 6,006 = 6,006 _x000d_
Celkem 6,006 = 6,006_x000d_</t>
  </si>
  <si>
    <t>75I71X</t>
  </si>
  <si>
    <t>KABEL KLASICKÝ DÁLKOVÝ DVOUPLÁŠŤOVÝ - MONTÁŽ</t>
  </si>
  <si>
    <t>"výkaz výměr: montáž definitivního uložení" _x000d_
Celkem 231 = 231,000 _x000d_
Celkem 231 = 231,000_x000d_</t>
  </si>
  <si>
    <t>75I71Y</t>
  </si>
  <si>
    <t>KABEL KLASICKÝ DÁLKOVÝ DVOUPLÁŠŤOVÝ - DEMONTÁŽ</t>
  </si>
  <si>
    <t>"výkaz výměr: demontáž provizoria" _x000d_
Celkem 231 = 231,000 _x000d_
Celkem 231 = 231,000_x000d_</t>
  </si>
  <si>
    <t>75I921</t>
  </si>
  <si>
    <t>OPTOTRUBKA HDPE S LANKEM PRŮMĚRU DO 40 MM</t>
  </si>
  <si>
    <t>"výkaz výměr: 3x 140 m rezervní HDPE do definitivního uložení" _x000d_
Celkem 420 = 420,000 _x000d_
Celkem 420 = 420,000_x000d_</t>
  </si>
  <si>
    <t>75I92X</t>
  </si>
  <si>
    <t>OPTOTRUBKA HDPE S LANKEM - MONTÁŽ</t>
  </si>
  <si>
    <t>75I961</t>
  </si>
  <si>
    <t>OPTOTRUBKA - HERMETIZACE ÚSEKU DO 2000 M</t>
  </si>
  <si>
    <t>ÚSEK</t>
  </si>
  <si>
    <t>"výkaz výměr: 3x 140 m rezervní HDPE do definitivního uložení" _x000d_
Celkem 3 = 3,000 _x000d_
Celkem 3 = 3,000_x000d_</t>
  </si>
  <si>
    <t>75I962</t>
  </si>
  <si>
    <t>OPTOTRUBKA - KALIBRACE</t>
  </si>
  <si>
    <t>75IA51</t>
  </si>
  <si>
    <t>OPTOTRUBKOVÁ KONCOVKA PRŮMĚRU DO 40 MM</t>
  </si>
  <si>
    <t>"výkaz výměr: 3x ukončení na obou stranách" _x000d_
Celkem 6 = 6,000 _x000d_
Celkem 6 = 6,000_x000d_</t>
  </si>
  <si>
    <t>75II31</t>
  </si>
  <si>
    <t>SPOJKA DÁLKOVÉHO KABELU DO 100 ŽIL</t>
  </si>
  <si>
    <t>"výkaz výměr: 2x ukončení na obou stranách, položka je včetně montáže" _x000d_
Celkem 4 = 4,000 _x000d_
Celkem 4 = 4,000_x000d_</t>
  </si>
  <si>
    <t>75II3Y</t>
  </si>
  <si>
    <t>SPOJKA DÁLKOVÉHO KABELU - DEMONTÁŽ</t>
  </si>
  <si>
    <t>"výkaz výměr: demontáž provizoria" _x000d_
Celkem 1 = 1,000 _x000d_
Celkem 1 = 1,000_x000d_</t>
  </si>
  <si>
    <t>75IJ11</t>
  </si>
  <si>
    <t>MĚŘENÍ - ZŘÍZENÍ VÝVODU KABELOVÉHO PLÁŠTĚ PRO MĚŘENÍ</t>
  </si>
  <si>
    <t>"výkaz výměr: 10 čtyřek" _x000d_
Celkem 4 = 4,000 _x000d_
Celkem 4 = 4,000_x000d_</t>
  </si>
  <si>
    <t>75IJ21</t>
  </si>
  <si>
    <t>MĚŘENÍ ZKRÁCENÉ ZÁVĚREČNÉ DÁLKOVÉHO KABELU V OBOU SMĚRECH ZA PROVOZU</t>
  </si>
  <si>
    <t>ČTYŘKA</t>
  </si>
  <si>
    <t>"výkaz výměr: 2x 17 čtyřek - před i po provedení překládky" _x000d_
Celkem 34 = 34,000 _x000d_
Celkem 34 = 34,000_x000d_</t>
  </si>
  <si>
    <t>75IJ23</t>
  </si>
  <si>
    <t>MĚŘENÍ ZÁVĚREČNÉ DÁLKOVÝCH KABELŮ V OBOU SMĚRECH V PLNÉM ROZSAHU BEZ PROVOZU</t>
  </si>
  <si>
    <t>SO 11-30-02</t>
  </si>
  <si>
    <t>"výkaz výměr: 8 m3" _x000d_
Celkem 8 = 8,000 _x000d_
Celkem 8 = 8,000_x000d_</t>
  </si>
  <si>
    <t xml:space="preserve">popis položky:  jen drobné odkopávky, ostatní zemní práce jsou společné s SO 11-30-01</t>
  </si>
  <si>
    <t xml:space="preserve">popis položky:  jen drobné samostatné úseky, ostatní zemní práce jsou společné s SO 11-30-01</t>
  </si>
  <si>
    <t>"výkaz výměr: 13m" _x000d_
Celkem 13 = 13,000 _x000d_
Celkem 13 = 13,000_x000d_</t>
  </si>
  <si>
    <t>"výkaz výměr: 13 m" _x000d_
Celkem 13 = 13,000 _x000d_
Celkem 13 = 13,000_x000d_</t>
  </si>
  <si>
    <t>75A161</t>
  </si>
  <si>
    <t>KABEL METALICKÝ SE STÍNĚNÍM PŘES 12 PÁRŮ - DODÁVKA</t>
  </si>
  <si>
    <t>KMPÁR</t>
  </si>
  <si>
    <t>"výkaz výměr: 2x 190m x 30P - provizorní a definitivní + 1x 190m x 16P" _x000d_
Celkem 14,44 = 14,440 _x000d_
Celkem 14,44 = 14,440_x000d_</t>
  </si>
  <si>
    <t>75A247</t>
  </si>
  <si>
    <t>ZATAŽENÍ A SPOJKOVÁNÍ KABELŮ SE STÍNĚNÍM PŘES 12 PÁRŮ - MONTÁŽ</t>
  </si>
  <si>
    <t>75A248</t>
  </si>
  <si>
    <t>ZATAŽENÍ A SPOJKOVÁNÍ KABELŮ SE STÍNĚNÍM PŘES 12 PÁRŮ - DEMONTÁŽ</t>
  </si>
  <si>
    <t>"výkaz výměr: 2x 190m x 30P + 1x190 m x 16P - demontáž stávajících a provizorního" _x000d_
Celkem 14,44 = 14,440 _x000d_
Celkem 14,44 = 14,440_x000d_</t>
  </si>
  <si>
    <t>75E127</t>
  </si>
  <si>
    <t>CELKOVÁ PROHLÍDKA ZAŘÍZENÍ A VYHOTOVENÍ REVIZNÍ ZPRÁVY</t>
  </si>
  <si>
    <t>"výkaz výměr: 2 pracovní dny" _x000d_
Celkem 32 = 32,000 _x000d_
Celkem 32 = 32,000_x000d_</t>
  </si>
  <si>
    <t>75E137</t>
  </si>
  <si>
    <t>PŘEZKOUŠENÍ VLAKOVÝCH CEST</t>
  </si>
  <si>
    <t>"výkaz výměr: oba směry" _x000d_
Celkem 2 = 2,000 _x000d_
Celkem 2 = 2,000_x000d_</t>
  </si>
  <si>
    <t>75E147</t>
  </si>
  <si>
    <t>PŘEZKOUŠENÍ A REGULACE AUTOMATICKÉHO BLOKU</t>
  </si>
  <si>
    <t>"výkaz výměr:" _x000d_
Celkem 1 = 1,000 _x000d_
Celkem 1 = 1,000_x000d_</t>
  </si>
  <si>
    <t>75E157</t>
  </si>
  <si>
    <t>PŘEZKOUŠENÍ A REGULACE NÁVĚSTIDEL</t>
  </si>
  <si>
    <t>"výkaz výměr:" _x000d_
Celkem 2 = 2,000 _x000d_
Celkem 2 = 2,000_x000d_</t>
  </si>
  <si>
    <t>75E167</t>
  </si>
  <si>
    <t>OŽIVENÍ, ODZKOUŠENÍ A ZPROVOZNĚNÍ ÚSEKOVÉHO OVLÁDÁNÍ ZA JEDEN ÚSEK</t>
  </si>
  <si>
    <t>75I221</t>
  </si>
  <si>
    <t>KABEL ZEMNÍ DVOUPLÁŠŤOVÝ BEZ PANCÍŘE PRŮMĚRU ŽÍLY 0,8 MM DO 5XN</t>
  </si>
  <si>
    <t>"výkaz výměr: 190m x 5XN, položka je vč. montáže" _x000d_
Celkem 0,95 = 0,950 _x000d_
Celkem 0,95 = 0,950_x000d_</t>
  </si>
  <si>
    <t>75IH71</t>
  </si>
  <si>
    <t xml:space="preserve">UKONČENÍ KABELU SMRŠŤOVACÍ KONCOVKA  DO 40 MM</t>
  </si>
  <si>
    <t>popis položky: obě strany mostu po obou stranách koleje</t>
  </si>
  <si>
    <t>"výkaz výměr: 2 kabely po odřezání na obou stranách" _x000d_
Celkem 4 = 4,000 _x000d_
Celkem 4 = 4,000_x000d_</t>
  </si>
  <si>
    <t>75II11</t>
  </si>
  <si>
    <t>SPOJKA PRO CELOPLASTOVÉ KABELY BEZ PANCÍŘE DO 100 ŽIL</t>
  </si>
  <si>
    <t>"výkaz výměr: 2 ks, kabel 5XN" _x000d_
Celkem 2 = 2,000 _x000d_
Celkem 2 = 2,000_x000d_</t>
  </si>
  <si>
    <t>75IJ12</t>
  </si>
  <si>
    <t>MĚŘENÍ JEDNOSMĚRNÉ NA SDĚLOVACÍM KABELU</t>
  </si>
  <si>
    <t>"výkaz výměr: 5XN (čtyřek)" _x000d_
Celkem 10 = 10,000 _x000d_
Celkem 10 = 10,000_x000d_</t>
  </si>
  <si>
    <t>75IJ14</t>
  </si>
  <si>
    <t>MĚŘENÍ ÚTLUMU PŘESLECHU NA BLÍZKÉM KONCI NA MÍSTNÍM SDĚL. KABELU ZA 1 ČTYŘKU XN A 1 MĚŘENÝ ÚSEK</t>
  </si>
  <si>
    <t>"výkaz výměr: 5XN (čtyřek)" _x000d_
Celkem 5 = 5,000 _x000d_
Celkem 5 = 5,000_x000d_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</si>
  <si>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</si>
  <si>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</si>
  <si>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</si>
  <si>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</si>
  <si>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</si>
  <si>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"v předepsaném rozsahu a počtu dle VTP a ZTP" _x000d_
Celkem 1 = 1,000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</si>
  <si>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</si>
  <si>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</si>
  <si>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</si>
  <si>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</si>
  <si>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</si>
  <si>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</si>
  <si>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</si>
  <si>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</si>
  <si>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</si>
  <si>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</si>
  <si>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Předání 3x tištěná + 3x digitální forma CD</t>
  </si>
  <si>
    <t xml:space="preserve"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</si>
  <si>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</si>
  <si>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</si>
  <si>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 xml:space="preserve"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</si>
  <si>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</si>
  <si>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</t>
  </si>
  <si>
    <t>Pronájmy pozemků pro účely stavby v období dle harmonogramu stavby</t>
  </si>
  <si>
    <t>VSEOB007</t>
  </si>
  <si>
    <t>Exkurze</t>
  </si>
  <si>
    <t>Exkurze dle zákona o zadávání veřejných zakázek. "Předpoklad 1 exkurze v době realizace stavby"</t>
  </si>
  <si>
    <t>Položka zahrnuje veškeré činnosti nezbytné pro zajištění exkurze. Veškerá požadavky na rozsah exkurzí je dán smlouvou o dílo.</t>
  </si>
  <si>
    <t>VSEOB008</t>
  </si>
  <si>
    <t>Publicita</t>
  </si>
  <si>
    <t>Definice publicity je obsahem ZD - ZTP.</t>
  </si>
  <si>
    <t>Položka zahrnuje veškeré činnosti nezbytné pro zajištění publicity stavby z národních zdrojů. Detailně jsou specifikace požadavků na publicitu uvedené v ZTP.</t>
  </si>
  <si>
    <t>VSEOB009</t>
  </si>
  <si>
    <t>Geodetická vytyčovací síť celé stavby</t>
  </si>
  <si>
    <t>Souhrn geodetických činností při zřizování a vedení bodů geodetické vytyčovací sítě stavby</t>
  </si>
  <si>
    <t xml:space="preserve">"Položka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položky."</t>
  </si>
  <si>
    <t>VSEOB010</t>
  </si>
  <si>
    <t>Stabilizace bodů geodetické vytyčovací sítě</t>
  </si>
  <si>
    <t>Specifikace stabilizací bodů geodetické vytyčovací sítě stavby</t>
  </si>
  <si>
    <t xml:space="preserve">"Položka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tratích."</t>
  </si>
  <si>
    <t>SO 90-90</t>
  </si>
  <si>
    <t>SO 11-00-01:(523+142+13-12+8+2)*2 = 1352,000 [A] _x000d_
"SO 11-20-01:" _x000d_
odstranění naplavenin v korytě řeky (lokálně) v místě provizorní sypané plošiny v řece: 625*0,10 = 62,500 [B] _x000d_
výkop u spodní stavby, 80% celkového výkopu: 517,95 = 517,950 [C] _x000d_
odpad z vrtání VP pilot: 22,6*18 = 406,800 [D] _x000d_
(B+C+D)*1,8 = 1777,050 [E] _x000d_
a+e = 3129,050 [F] _x000d_
Celkem 3129,05 = 3129,050 _x000d_
Celkem 3129,05 = 3129,050_x000d_</t>
  </si>
  <si>
    <t>SO 11-00-01:3*2,2 = 6,600 [A] _x000d_
SO 11-20-01:20*2*2,4 = 96,000 [B] _x000d_
a+b = 102,600 [C] _x000d_
Celkem 102,6 = 102,600 _x000d_
Celkem 102,6 = 102,600_x000d_</t>
  </si>
  <si>
    <t>"`bet. pražce k likvidaci` `dle předkategorizace (zbylé se předpokládají ponechat v žst. Žatec)" _x000d_
94*0.270 = 25,380 [A] _x000d_
Celkem 25,38 = 25,380 _x000d_
Celkem 25,38 = 25,380_x000d_</t>
  </si>
  <si>
    <t>"`dř. pražce k likvidaci dle předkategorizace` `(předpokládá se Litvínov)" _x000d_
46*0.09 = 4,140 [A] _x000d_
"`dřevěné mostnice vč. pozednic" _x000d_
(206+8+1+1)*0.11 = 23,760 [B] _x000d_
"`CELKEM" _x000d_
4.14+23.76 = 27,900 [C] _x000d_
Celkem 27,9 = 27,900 _x000d_
Celkem 27,9 = 27,900_x000d_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</si>
</sst>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3.2"/>
  <cols>
    <col min="1" max="1" width="25.21875" style="1" customWidth="1"/>
    <col min="2" max="2" width="63" style="1" customWidth="1"/>
    <col min="3" max="3" width="22" style="1" customWidth="1"/>
    <col min="4" max="4" width="22" style="1" customWidth="1"/>
    <col min="5" max="5" width="22" style="1" customWidth="1"/>
    <col min="6" max="6" width="31.44141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C10+C13+C16+C19+C21</f>
        <v>0</v>
      </c>
    </row>
    <row r="7">
      <c r="B7" s="7" t="s">
        <v>5</v>
      </c>
      <c r="C7" s="8">
        <f>E10+E13+E16+E19+E21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'SO 11-00-01'!M8</f>
        <v>0</v>
      </c>
      <c r="D11" s="11">
        <f>SUMIFS('SO 11-00-01'!O:O,'SO 11-00-01'!A:A,"P")</f>
        <v>0</v>
      </c>
      <c r="E11" s="11">
        <f>C11+D11</f>
        <v>0</v>
      </c>
      <c r="F11" s="12">
        <f>'SO 11-00-01'!T7</f>
        <v>0</v>
      </c>
    </row>
    <row r="12">
      <c r="A12" s="10" t="s">
        <v>16</v>
      </c>
      <c r="B12" s="10" t="s">
        <v>17</v>
      </c>
      <c r="C12" s="11">
        <f>'SO 11-00-01.1'!M8</f>
        <v>0</v>
      </c>
      <c r="D12" s="11">
        <f>SUMIFS('SO 11-00-01.1'!O:O,'SO 11-00-01.1'!A:A,"P")</f>
        <v>0</v>
      </c>
      <c r="E12" s="11">
        <f>C12+D12</f>
        <v>0</v>
      </c>
      <c r="F12" s="12">
        <f>'SO 11-00-01.1'!T7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11-20-01'!M8</f>
        <v>0</v>
      </c>
      <c r="D14" s="11">
        <f>SUMIFS('SO 11-20-01'!O:O,'SO 11-20-01'!A:A,"P")</f>
        <v>0</v>
      </c>
      <c r="E14" s="11">
        <f>C14+D14</f>
        <v>0</v>
      </c>
      <c r="F14" s="12">
        <f>'SO 11-20-01'!T7</f>
        <v>0</v>
      </c>
    </row>
    <row r="15">
      <c r="A15" s="10" t="s">
        <v>22</v>
      </c>
      <c r="B15" s="10" t="s">
        <v>23</v>
      </c>
      <c r="C15" s="11">
        <f>'SO 11-20-01.1'!M8</f>
        <v>0</v>
      </c>
      <c r="D15" s="11">
        <f>SUMIFS('SO 11-20-01.1'!O:O,'SO 11-20-01.1'!A:A,"P")</f>
        <v>0</v>
      </c>
      <c r="E15" s="11">
        <f>C15+D15</f>
        <v>0</v>
      </c>
      <c r="F15" s="12">
        <f>'SO 11-20-01.1'!T7</f>
        <v>0</v>
      </c>
    </row>
    <row r="16">
      <c r="A16" s="10" t="s">
        <v>24</v>
      </c>
      <c r="B16" s="10" t="s">
        <v>25</v>
      </c>
      <c r="C16" s="11">
        <f>C17+C18</f>
        <v>0</v>
      </c>
      <c r="D16" s="11">
        <f>D17+D18</f>
        <v>0</v>
      </c>
      <c r="E16" s="11">
        <f>C16+D16</f>
        <v>0</v>
      </c>
      <c r="F16" s="12">
        <f>F17+F18</f>
        <v>0</v>
      </c>
    </row>
    <row r="17">
      <c r="A17" s="10" t="s">
        <v>26</v>
      </c>
      <c r="B17" s="10" t="s">
        <v>27</v>
      </c>
      <c r="C17" s="11">
        <f>'SO 11-30-01'!M8</f>
        <v>0</v>
      </c>
      <c r="D17" s="11">
        <f>SUMIFS('SO 11-30-01'!O:O,'SO 11-30-01'!A:A,"P")</f>
        <v>0</v>
      </c>
      <c r="E17" s="11">
        <f>C17+D17</f>
        <v>0</v>
      </c>
      <c r="F17" s="12">
        <f>'SO 11-30-01'!T7</f>
        <v>0</v>
      </c>
    </row>
    <row r="18">
      <c r="A18" s="10" t="s">
        <v>28</v>
      </c>
      <c r="B18" s="10" t="s">
        <v>29</v>
      </c>
      <c r="C18" s="11">
        <f>'SO 11-30-02'!M8</f>
        <v>0</v>
      </c>
      <c r="D18" s="11">
        <f>SUMIFS('SO 11-30-02'!O:O,'SO 11-30-02'!A:A,"P")</f>
        <v>0</v>
      </c>
      <c r="E18" s="11">
        <f>C18+D18</f>
        <v>0</v>
      </c>
      <c r="F18" s="12">
        <f>'SO 11-30-02'!T7</f>
        <v>0</v>
      </c>
    </row>
    <row r="19">
      <c r="A19" s="10" t="s">
        <v>30</v>
      </c>
      <c r="B19" s="10" t="s">
        <v>31</v>
      </c>
      <c r="C19" s="11">
        <f>C20</f>
        <v>0</v>
      </c>
      <c r="D19" s="11">
        <f>D20</f>
        <v>0</v>
      </c>
      <c r="E19" s="11">
        <f>C19+D19</f>
        <v>0</v>
      </c>
      <c r="F19" s="12">
        <f>F20</f>
        <v>0</v>
      </c>
    </row>
    <row r="20">
      <c r="A20" s="10" t="s">
        <v>32</v>
      </c>
      <c r="B20" s="10" t="s">
        <v>31</v>
      </c>
      <c r="C20" s="11">
        <f>'SO 98-98'!M8</f>
        <v>0</v>
      </c>
      <c r="D20" s="11">
        <f>SUMIFS('SO 98-98'!O:O,'SO 98-98'!A:A,"P")</f>
        <v>0</v>
      </c>
      <c r="E20" s="11">
        <f>C20+D20</f>
        <v>0</v>
      </c>
      <c r="F20" s="12">
        <f>'SO 98-98'!T7</f>
        <v>0</v>
      </c>
    </row>
    <row r="21">
      <c r="A21" s="10" t="s">
        <v>33</v>
      </c>
      <c r="B21" s="10" t="s">
        <v>34</v>
      </c>
      <c r="C21" s="11">
        <f>C22</f>
        <v>0</v>
      </c>
      <c r="D21" s="11">
        <f>D22</f>
        <v>0</v>
      </c>
      <c r="E21" s="11">
        <f>C21+D21</f>
        <v>0</v>
      </c>
      <c r="F21" s="12">
        <f>F22</f>
        <v>0</v>
      </c>
    </row>
    <row r="22">
      <c r="A22" s="10" t="s">
        <v>35</v>
      </c>
      <c r="B22" s="10" t="s">
        <v>36</v>
      </c>
      <c r="C22" s="11">
        <f>'SO 90-90'!M8</f>
        <v>0</v>
      </c>
      <c r="D22" s="11">
        <f>SUMIFS('SO 90-90'!O:O,'SO 90-90'!A:A,"P")</f>
        <v>0</v>
      </c>
      <c r="E22" s="11">
        <f>C22+D22</f>
        <v>0</v>
      </c>
      <c r="F22" s="12">
        <f>'SO 90-90'!T7</f>
        <v>0</v>
      </c>
    </row>
    <row r="23">
      <c r="A23" s="13"/>
      <c r="B23" s="13"/>
      <c r="C23" s="14"/>
      <c r="D23" s="14"/>
      <c r="E23" s="14"/>
      <c r="F23" s="15"/>
    </row>
  </sheetData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COUNTIFS(L8:L285,"=0",A8:A285,"P")+COUNTIFS(L8:L285,"",A8:A285,"P")+SUM(Q8:Q285)</f>
        <v>0</v>
      </c>
    </row>
    <row r="8">
      <c r="A8" s="1" t="s">
        <v>57</v>
      </c>
      <c r="C8" s="22" t="s">
        <v>58</v>
      </c>
      <c r="E8" s="23" t="s">
        <v>15</v>
      </c>
      <c r="L8" s="24">
        <f>L9+L38+L75+L84+L97+L166+L191+L204</f>
        <v>0</v>
      </c>
      <c r="M8" s="24">
        <f>M9+M38+M75+M84+M97+M166+M191+M204</f>
        <v>0</v>
      </c>
      <c r="N8" s="25"/>
    </row>
    <row r="9">
      <c r="A9" s="1" t="s">
        <v>59</v>
      </c>
      <c r="C9" s="22" t="s">
        <v>60</v>
      </c>
      <c r="E9" s="23" t="s">
        <v>61</v>
      </c>
      <c r="L9" s="24">
        <f>SUMIFS(L10:L37,A10:A37,"P")</f>
        <v>0</v>
      </c>
      <c r="M9" s="24">
        <f>SUMIFS(M10:M37,A10:A37,"P")</f>
        <v>0</v>
      </c>
      <c r="N9" s="25"/>
    </row>
    <row r="10" ht="26.4">
      <c r="A10" s="1" t="s">
        <v>62</v>
      </c>
      <c r="B10" s="1">
        <v>1</v>
      </c>
      <c r="C10" s="26" t="s">
        <v>63</v>
      </c>
      <c r="D10" t="s">
        <v>64</v>
      </c>
      <c r="E10" s="27" t="s">
        <v>65</v>
      </c>
      <c r="F10" s="28" t="s">
        <v>66</v>
      </c>
      <c r="G10" s="29">
        <v>1352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67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6.4">
      <c r="A11" s="1" t="s">
        <v>68</v>
      </c>
      <c r="E11" s="27" t="s">
        <v>69</v>
      </c>
    </row>
    <row r="12" ht="39.6">
      <c r="A12" s="1" t="s">
        <v>70</v>
      </c>
      <c r="E12" s="32" t="s">
        <v>71</v>
      </c>
    </row>
    <row r="13">
      <c r="A13" s="1" t="s">
        <v>72</v>
      </c>
      <c r="E13" s="27" t="s">
        <v>73</v>
      </c>
    </row>
    <row r="14" ht="26.4">
      <c r="A14" s="1" t="s">
        <v>62</v>
      </c>
      <c r="B14" s="1">
        <v>2</v>
      </c>
      <c r="C14" s="26" t="s">
        <v>74</v>
      </c>
      <c r="D14" t="s">
        <v>75</v>
      </c>
      <c r="E14" s="27" t="s">
        <v>76</v>
      </c>
      <c r="F14" s="28" t="s">
        <v>66</v>
      </c>
      <c r="G14" s="29">
        <v>6.5999999999999996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67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6.4">
      <c r="A15" s="1" t="s">
        <v>68</v>
      </c>
      <c r="E15" s="27" t="s">
        <v>69</v>
      </c>
    </row>
    <row r="16" ht="39.6">
      <c r="A16" s="1" t="s">
        <v>70</v>
      </c>
      <c r="E16" s="32" t="s">
        <v>77</v>
      </c>
    </row>
    <row r="17">
      <c r="A17" s="1" t="s">
        <v>72</v>
      </c>
      <c r="E17" s="27" t="s">
        <v>73</v>
      </c>
    </row>
    <row r="18" ht="26.4">
      <c r="A18" s="1" t="s">
        <v>62</v>
      </c>
      <c r="B18" s="1">
        <v>3</v>
      </c>
      <c r="C18" s="26" t="s">
        <v>78</v>
      </c>
      <c r="D18" t="s">
        <v>79</v>
      </c>
      <c r="E18" s="27" t="s">
        <v>80</v>
      </c>
      <c r="F18" s="28" t="s">
        <v>66</v>
      </c>
      <c r="G18" s="29">
        <v>195.26400000000001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67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6.4">
      <c r="A19" s="1" t="s">
        <v>68</v>
      </c>
      <c r="E19" s="27" t="s">
        <v>69</v>
      </c>
    </row>
    <row r="20" ht="39.6">
      <c r="A20" s="1" t="s">
        <v>70</v>
      </c>
      <c r="E20" s="32" t="s">
        <v>81</v>
      </c>
    </row>
    <row r="21">
      <c r="A21" s="1" t="s">
        <v>72</v>
      </c>
      <c r="E21" s="27" t="s">
        <v>73</v>
      </c>
    </row>
    <row r="22" ht="26.4">
      <c r="A22" s="1" t="s">
        <v>62</v>
      </c>
      <c r="B22" s="1">
        <v>4</v>
      </c>
      <c r="C22" s="26" t="s">
        <v>82</v>
      </c>
      <c r="D22" t="s">
        <v>83</v>
      </c>
      <c r="E22" s="27" t="s">
        <v>84</v>
      </c>
      <c r="F22" s="28" t="s">
        <v>66</v>
      </c>
      <c r="G22" s="29">
        <v>25.379999999999999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67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6.4">
      <c r="A23" s="1" t="s">
        <v>68</v>
      </c>
      <c r="E23" s="27" t="s">
        <v>69</v>
      </c>
    </row>
    <row r="24" ht="52.8">
      <c r="A24" s="1" t="s">
        <v>70</v>
      </c>
      <c r="E24" s="32" t="s">
        <v>85</v>
      </c>
    </row>
    <row r="25">
      <c r="A25" s="1" t="s">
        <v>72</v>
      </c>
      <c r="E25" s="27" t="s">
        <v>73</v>
      </c>
    </row>
    <row r="26" ht="26.4">
      <c r="A26" s="1" t="s">
        <v>62</v>
      </c>
      <c r="B26" s="1">
        <v>5</v>
      </c>
      <c r="C26" s="26" t="s">
        <v>86</v>
      </c>
      <c r="D26" t="s">
        <v>87</v>
      </c>
      <c r="E26" s="27" t="s">
        <v>88</v>
      </c>
      <c r="F26" s="28" t="s">
        <v>66</v>
      </c>
      <c r="G26" s="29">
        <v>0.023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67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6.4">
      <c r="A27" s="1" t="s">
        <v>68</v>
      </c>
      <c r="E27" s="27" t="s">
        <v>69</v>
      </c>
    </row>
    <row r="28" ht="118.8">
      <c r="A28" s="1" t="s">
        <v>70</v>
      </c>
      <c r="E28" s="32" t="s">
        <v>89</v>
      </c>
    </row>
    <row r="29">
      <c r="A29" s="1" t="s">
        <v>72</v>
      </c>
      <c r="E29" s="27" t="s">
        <v>73</v>
      </c>
    </row>
    <row r="30" ht="26.4">
      <c r="A30" s="1" t="s">
        <v>62</v>
      </c>
      <c r="B30" s="1">
        <v>6</v>
      </c>
      <c r="C30" s="26" t="s">
        <v>90</v>
      </c>
      <c r="D30" t="s">
        <v>91</v>
      </c>
      <c r="E30" s="27" t="s">
        <v>92</v>
      </c>
      <c r="F30" s="28" t="s">
        <v>66</v>
      </c>
      <c r="G30" s="29">
        <v>0.255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67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6.4">
      <c r="A31" s="1" t="s">
        <v>68</v>
      </c>
      <c r="E31" s="27" t="s">
        <v>69</v>
      </c>
    </row>
    <row r="32" ht="118.8">
      <c r="A32" s="1" t="s">
        <v>70</v>
      </c>
      <c r="E32" s="32" t="s">
        <v>93</v>
      </c>
    </row>
    <row r="33">
      <c r="A33" s="1" t="s">
        <v>72</v>
      </c>
      <c r="E33" s="27" t="s">
        <v>73</v>
      </c>
    </row>
    <row r="34" ht="26.4">
      <c r="A34" s="1" t="s">
        <v>62</v>
      </c>
      <c r="B34" s="1">
        <v>7</v>
      </c>
      <c r="C34" s="26" t="s">
        <v>94</v>
      </c>
      <c r="D34" t="s">
        <v>95</v>
      </c>
      <c r="E34" s="27" t="s">
        <v>96</v>
      </c>
      <c r="F34" s="28" t="s">
        <v>66</v>
      </c>
      <c r="G34" s="29">
        <v>27.899999999999999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67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6.4">
      <c r="A35" s="1" t="s">
        <v>68</v>
      </c>
      <c r="E35" s="27" t="s">
        <v>69</v>
      </c>
    </row>
    <row r="36" ht="92.4">
      <c r="A36" s="1" t="s">
        <v>70</v>
      </c>
      <c r="E36" s="32" t="s">
        <v>97</v>
      </c>
    </row>
    <row r="37">
      <c r="A37" s="1" t="s">
        <v>72</v>
      </c>
      <c r="E37" s="27" t="s">
        <v>73</v>
      </c>
    </row>
    <row r="38">
      <c r="A38" s="1" t="s">
        <v>59</v>
      </c>
      <c r="C38" s="22" t="s">
        <v>98</v>
      </c>
      <c r="E38" s="23" t="s">
        <v>99</v>
      </c>
      <c r="L38" s="24">
        <f>SUMIFS(L39:L74,A39:A74,"P")</f>
        <v>0</v>
      </c>
      <c r="M38" s="24">
        <f>SUMIFS(M39:M74,A39:A74,"P")</f>
        <v>0</v>
      </c>
      <c r="N38" s="25"/>
    </row>
    <row r="39">
      <c r="A39" s="1" t="s">
        <v>62</v>
      </c>
      <c r="B39" s="1">
        <v>8</v>
      </c>
      <c r="C39" s="26" t="s">
        <v>100</v>
      </c>
      <c r="D39" t="s">
        <v>101</v>
      </c>
      <c r="E39" s="27" t="s">
        <v>102</v>
      </c>
      <c r="F39" s="28" t="s">
        <v>103</v>
      </c>
      <c r="G39" s="29">
        <v>523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101</v>
      </c>
    </row>
    <row r="41" ht="39.6">
      <c r="A41" s="1" t="s">
        <v>70</v>
      </c>
      <c r="E41" s="32" t="s">
        <v>105</v>
      </c>
    </row>
    <row r="42" ht="382.8">
      <c r="A42" s="1" t="s">
        <v>72</v>
      </c>
      <c r="E42" s="27" t="s">
        <v>106</v>
      </c>
    </row>
    <row r="43">
      <c r="A43" s="1" t="s">
        <v>62</v>
      </c>
      <c r="B43" s="1">
        <v>9</v>
      </c>
      <c r="C43" s="26" t="s">
        <v>107</v>
      </c>
      <c r="D43" t="s">
        <v>101</v>
      </c>
      <c r="E43" s="27" t="s">
        <v>108</v>
      </c>
      <c r="F43" s="28" t="s">
        <v>103</v>
      </c>
      <c r="G43" s="29">
        <v>108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68</v>
      </c>
      <c r="E44" s="27" t="s">
        <v>101</v>
      </c>
    </row>
    <row r="45" ht="39.6">
      <c r="A45" s="1" t="s">
        <v>70</v>
      </c>
      <c r="E45" s="32" t="s">
        <v>109</v>
      </c>
    </row>
    <row r="46" ht="316.8">
      <c r="A46" s="1" t="s">
        <v>72</v>
      </c>
      <c r="E46" s="27" t="s">
        <v>110</v>
      </c>
    </row>
    <row r="47">
      <c r="A47" s="1" t="s">
        <v>62</v>
      </c>
      <c r="B47" s="1">
        <v>10</v>
      </c>
      <c r="C47" s="26" t="s">
        <v>111</v>
      </c>
      <c r="D47" t="s">
        <v>101</v>
      </c>
      <c r="E47" s="27" t="s">
        <v>112</v>
      </c>
      <c r="F47" s="28" t="s">
        <v>103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101</v>
      </c>
    </row>
    <row r="49" ht="39.6">
      <c r="A49" s="1" t="s">
        <v>70</v>
      </c>
      <c r="E49" s="32" t="s">
        <v>113</v>
      </c>
    </row>
    <row r="50" ht="330">
      <c r="A50" s="1" t="s">
        <v>72</v>
      </c>
      <c r="E50" s="27" t="s">
        <v>114</v>
      </c>
    </row>
    <row r="51">
      <c r="A51" s="1" t="s">
        <v>62</v>
      </c>
      <c r="B51" s="1">
        <v>11</v>
      </c>
      <c r="C51" s="26" t="s">
        <v>115</v>
      </c>
      <c r="D51" t="s">
        <v>101</v>
      </c>
      <c r="E51" s="27" t="s">
        <v>116</v>
      </c>
      <c r="F51" s="28" t="s">
        <v>103</v>
      </c>
      <c r="G51" s="29">
        <v>163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104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68</v>
      </c>
      <c r="E52" s="27" t="s">
        <v>101</v>
      </c>
    </row>
    <row r="53" ht="39.6">
      <c r="A53" s="1" t="s">
        <v>70</v>
      </c>
      <c r="E53" s="32" t="s">
        <v>117</v>
      </c>
    </row>
    <row r="54" ht="330">
      <c r="A54" s="1" t="s">
        <v>72</v>
      </c>
      <c r="E54" s="27" t="s">
        <v>114</v>
      </c>
    </row>
    <row r="55">
      <c r="A55" s="1" t="s">
        <v>62</v>
      </c>
      <c r="B55" s="1">
        <v>12</v>
      </c>
      <c r="C55" s="26" t="s">
        <v>118</v>
      </c>
      <c r="D55" t="s">
        <v>101</v>
      </c>
      <c r="E55" s="27" t="s">
        <v>119</v>
      </c>
      <c r="F55" s="28" t="s">
        <v>103</v>
      </c>
      <c r="G55" s="29">
        <v>108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104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68</v>
      </c>
      <c r="E56" s="27" t="s">
        <v>101</v>
      </c>
    </row>
    <row r="57" ht="39.6">
      <c r="A57" s="1" t="s">
        <v>70</v>
      </c>
      <c r="E57" s="32" t="s">
        <v>109</v>
      </c>
    </row>
    <row r="58" ht="198">
      <c r="A58" s="1" t="s">
        <v>72</v>
      </c>
      <c r="E58" s="27" t="s">
        <v>120</v>
      </c>
    </row>
    <row r="59">
      <c r="A59" s="1" t="s">
        <v>62</v>
      </c>
      <c r="B59" s="1">
        <v>13</v>
      </c>
      <c r="C59" s="26" t="s">
        <v>121</v>
      </c>
      <c r="D59" t="s">
        <v>101</v>
      </c>
      <c r="E59" s="27" t="s">
        <v>122</v>
      </c>
      <c r="F59" s="28" t="s">
        <v>103</v>
      </c>
      <c r="G59" s="29">
        <v>12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104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68</v>
      </c>
      <c r="E60" s="27" t="s">
        <v>101</v>
      </c>
    </row>
    <row r="61" ht="39.6">
      <c r="A61" s="1" t="s">
        <v>70</v>
      </c>
      <c r="E61" s="32" t="s">
        <v>123</v>
      </c>
    </row>
    <row r="62" ht="211.2">
      <c r="A62" s="1" t="s">
        <v>72</v>
      </c>
      <c r="E62" s="27" t="s">
        <v>124</v>
      </c>
    </row>
    <row r="63">
      <c r="A63" s="1" t="s">
        <v>62</v>
      </c>
      <c r="B63" s="1">
        <v>14</v>
      </c>
      <c r="C63" s="26" t="s">
        <v>125</v>
      </c>
      <c r="D63" t="s">
        <v>101</v>
      </c>
      <c r="E63" s="27" t="s">
        <v>126</v>
      </c>
      <c r="F63" s="28" t="s">
        <v>103</v>
      </c>
      <c r="G63" s="29">
        <v>9.9000000000000004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104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68</v>
      </c>
      <c r="E64" s="27" t="s">
        <v>101</v>
      </c>
    </row>
    <row r="65" ht="39.6">
      <c r="A65" s="1" t="s">
        <v>70</v>
      </c>
      <c r="E65" s="32" t="s">
        <v>127</v>
      </c>
    </row>
    <row r="66" ht="237.6">
      <c r="A66" s="1" t="s">
        <v>72</v>
      </c>
      <c r="E66" s="27" t="s">
        <v>128</v>
      </c>
    </row>
    <row r="67">
      <c r="A67" s="1" t="s">
        <v>62</v>
      </c>
      <c r="B67" s="1">
        <v>15</v>
      </c>
      <c r="C67" s="26" t="s">
        <v>129</v>
      </c>
      <c r="D67" t="s">
        <v>101</v>
      </c>
      <c r="E67" s="27" t="s">
        <v>130</v>
      </c>
      <c r="F67" s="28" t="s">
        <v>131</v>
      </c>
      <c r="G67" s="29">
        <v>456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104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68</v>
      </c>
      <c r="E68" s="27" t="s">
        <v>101</v>
      </c>
    </row>
    <row r="69" ht="39.6">
      <c r="A69" s="1" t="s">
        <v>70</v>
      </c>
      <c r="E69" s="32" t="s">
        <v>132</v>
      </c>
    </row>
    <row r="70" ht="26.4">
      <c r="A70" s="1" t="s">
        <v>72</v>
      </c>
      <c r="E70" s="27" t="s">
        <v>133</v>
      </c>
    </row>
    <row r="71">
      <c r="A71" s="1" t="s">
        <v>62</v>
      </c>
      <c r="B71" s="1">
        <v>16</v>
      </c>
      <c r="C71" s="26" t="s">
        <v>134</v>
      </c>
      <c r="D71" t="s">
        <v>101</v>
      </c>
      <c r="E71" s="27" t="s">
        <v>135</v>
      </c>
      <c r="F71" s="28" t="s">
        <v>103</v>
      </c>
      <c r="G71" s="29">
        <v>1460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101</v>
      </c>
    </row>
    <row r="73" ht="39.6">
      <c r="A73" s="1" t="s">
        <v>70</v>
      </c>
      <c r="E73" s="32" t="s">
        <v>136</v>
      </c>
    </row>
    <row r="74">
      <c r="A74" s="1" t="s">
        <v>72</v>
      </c>
      <c r="E74" s="27" t="s">
        <v>137</v>
      </c>
    </row>
    <row r="75">
      <c r="A75" s="1" t="s">
        <v>59</v>
      </c>
      <c r="C75" s="22" t="s">
        <v>138</v>
      </c>
      <c r="E75" s="23" t="s">
        <v>139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62</v>
      </c>
      <c r="B76" s="1">
        <v>17</v>
      </c>
      <c r="C76" s="26" t="s">
        <v>140</v>
      </c>
      <c r="D76" t="s">
        <v>101</v>
      </c>
      <c r="E76" s="27" t="s">
        <v>141</v>
      </c>
      <c r="F76" s="28" t="s">
        <v>131</v>
      </c>
      <c r="G76" s="29">
        <v>36.600000000000001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104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68</v>
      </c>
      <c r="E77" s="27" t="s">
        <v>101</v>
      </c>
    </row>
    <row r="78" ht="39.6">
      <c r="A78" s="1" t="s">
        <v>70</v>
      </c>
      <c r="E78" s="32" t="s">
        <v>142</v>
      </c>
    </row>
    <row r="79" ht="26.4">
      <c r="A79" s="1" t="s">
        <v>72</v>
      </c>
      <c r="E79" s="27" t="s">
        <v>143</v>
      </c>
    </row>
    <row r="80">
      <c r="A80" s="1" t="s">
        <v>62</v>
      </c>
      <c r="B80" s="1">
        <v>18</v>
      </c>
      <c r="C80" s="26" t="s">
        <v>144</v>
      </c>
      <c r="D80" t="s">
        <v>101</v>
      </c>
      <c r="E80" s="27" t="s">
        <v>145</v>
      </c>
      <c r="F80" s="28" t="s">
        <v>146</v>
      </c>
      <c r="G80" s="29">
        <v>12.5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104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68</v>
      </c>
      <c r="E81" s="27" t="s">
        <v>101</v>
      </c>
    </row>
    <row r="82" ht="39.6">
      <c r="A82" s="1" t="s">
        <v>70</v>
      </c>
      <c r="E82" s="32" t="s">
        <v>147</v>
      </c>
    </row>
    <row r="83" ht="171.6">
      <c r="A83" s="1" t="s">
        <v>72</v>
      </c>
      <c r="E83" s="27" t="s">
        <v>148</v>
      </c>
    </row>
    <row r="84">
      <c r="A84" s="1" t="s">
        <v>59</v>
      </c>
      <c r="C84" s="22" t="s">
        <v>149</v>
      </c>
      <c r="E84" s="23" t="s">
        <v>150</v>
      </c>
      <c r="L84" s="24">
        <f>SUMIFS(L85:L96,A85:A96,"P")</f>
        <v>0</v>
      </c>
      <c r="M84" s="24">
        <f>SUMIFS(M85:M96,A85:A96,"P")</f>
        <v>0</v>
      </c>
      <c r="N84" s="25"/>
    </row>
    <row r="85">
      <c r="A85" s="1" t="s">
        <v>62</v>
      </c>
      <c r="B85" s="1">
        <v>19</v>
      </c>
      <c r="C85" s="26" t="s">
        <v>151</v>
      </c>
      <c r="D85" t="s">
        <v>101</v>
      </c>
      <c r="E85" s="27" t="s">
        <v>152</v>
      </c>
      <c r="F85" s="28" t="s">
        <v>103</v>
      </c>
      <c r="G85" s="29">
        <v>0.90000000000000002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104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68</v>
      </c>
      <c r="E86" s="27" t="s">
        <v>101</v>
      </c>
    </row>
    <row r="87" ht="39.6">
      <c r="A87" s="1" t="s">
        <v>70</v>
      </c>
      <c r="E87" s="32" t="s">
        <v>153</v>
      </c>
    </row>
    <row r="88" ht="369.6">
      <c r="A88" s="1" t="s">
        <v>72</v>
      </c>
      <c r="E88" s="27" t="s">
        <v>154</v>
      </c>
    </row>
    <row r="89">
      <c r="A89" s="1" t="s">
        <v>62</v>
      </c>
      <c r="B89" s="1">
        <v>20</v>
      </c>
      <c r="C89" s="26" t="s">
        <v>155</v>
      </c>
      <c r="D89" t="s">
        <v>101</v>
      </c>
      <c r="E89" s="27" t="s">
        <v>156</v>
      </c>
      <c r="F89" s="28" t="s">
        <v>103</v>
      </c>
      <c r="G89" s="29">
        <v>1.1000000000000001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104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68</v>
      </c>
      <c r="E90" s="27" t="s">
        <v>101</v>
      </c>
    </row>
    <row r="91" ht="39.6">
      <c r="A91" s="1" t="s">
        <v>70</v>
      </c>
      <c r="E91" s="32" t="s">
        <v>157</v>
      </c>
    </row>
    <row r="92" ht="39.6">
      <c r="A92" s="1" t="s">
        <v>72</v>
      </c>
      <c r="E92" s="27" t="s">
        <v>158</v>
      </c>
    </row>
    <row r="93">
      <c r="A93" s="1" t="s">
        <v>62</v>
      </c>
      <c r="B93" s="1">
        <v>21</v>
      </c>
      <c r="C93" s="26" t="s">
        <v>159</v>
      </c>
      <c r="D93" t="s">
        <v>101</v>
      </c>
      <c r="E93" s="27" t="s">
        <v>160</v>
      </c>
      <c r="F93" s="28" t="s">
        <v>103</v>
      </c>
      <c r="G93" s="29">
        <v>1.2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104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68</v>
      </c>
      <c r="E94" s="27" t="s">
        <v>101</v>
      </c>
    </row>
    <row r="95" ht="39.6">
      <c r="A95" s="1" t="s">
        <v>70</v>
      </c>
      <c r="E95" s="32" t="s">
        <v>161</v>
      </c>
    </row>
    <row r="96" ht="105.6">
      <c r="A96" s="1" t="s">
        <v>72</v>
      </c>
      <c r="E96" s="27" t="s">
        <v>162</v>
      </c>
    </row>
    <row r="97">
      <c r="A97" s="1" t="s">
        <v>59</v>
      </c>
      <c r="C97" s="22" t="s">
        <v>163</v>
      </c>
      <c r="E97" s="23" t="s">
        <v>164</v>
      </c>
      <c r="L97" s="24">
        <f>SUMIFS(L98:L165,A98:A165,"P")</f>
        <v>0</v>
      </c>
      <c r="M97" s="24">
        <f>SUMIFS(M98:M165,A98:A165,"P")</f>
        <v>0</v>
      </c>
      <c r="N97" s="25"/>
    </row>
    <row r="98" ht="26.4">
      <c r="A98" s="1" t="s">
        <v>62</v>
      </c>
      <c r="B98" s="1">
        <v>22</v>
      </c>
      <c r="C98" s="26" t="s">
        <v>165</v>
      </c>
      <c r="D98" t="s">
        <v>101</v>
      </c>
      <c r="E98" s="27" t="s">
        <v>166</v>
      </c>
      <c r="F98" s="28" t="s">
        <v>103</v>
      </c>
      <c r="G98" s="29">
        <v>230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104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68</v>
      </c>
      <c r="E99" s="27" t="s">
        <v>101</v>
      </c>
    </row>
    <row r="100" ht="39.6">
      <c r="A100" s="1" t="s">
        <v>70</v>
      </c>
      <c r="E100" s="32" t="s">
        <v>167</v>
      </c>
    </row>
    <row r="101" ht="250.8">
      <c r="A101" s="1" t="s">
        <v>72</v>
      </c>
      <c r="E101" s="27" t="s">
        <v>168</v>
      </c>
    </row>
    <row r="102">
      <c r="A102" s="1" t="s">
        <v>62</v>
      </c>
      <c r="B102" s="1">
        <v>23</v>
      </c>
      <c r="C102" s="26" t="s">
        <v>169</v>
      </c>
      <c r="D102" t="s">
        <v>101</v>
      </c>
      <c r="E102" s="27" t="s">
        <v>170</v>
      </c>
      <c r="F102" s="28" t="s">
        <v>103</v>
      </c>
      <c r="G102" s="29">
        <v>547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104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68</v>
      </c>
      <c r="E103" s="27" t="s">
        <v>101</v>
      </c>
    </row>
    <row r="104" ht="132">
      <c r="A104" s="1" t="s">
        <v>70</v>
      </c>
      <c r="E104" s="32" t="s">
        <v>171</v>
      </c>
    </row>
    <row r="105" ht="92.4">
      <c r="A105" s="1" t="s">
        <v>72</v>
      </c>
      <c r="E105" s="27" t="s">
        <v>172</v>
      </c>
    </row>
    <row r="106">
      <c r="A106" s="1" t="s">
        <v>62</v>
      </c>
      <c r="B106" s="1">
        <v>24</v>
      </c>
      <c r="C106" s="26" t="s">
        <v>173</v>
      </c>
      <c r="D106" t="s">
        <v>101</v>
      </c>
      <c r="E106" s="27" t="s">
        <v>174</v>
      </c>
      <c r="F106" s="28" t="s">
        <v>103</v>
      </c>
      <c r="G106" s="29">
        <v>135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104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68</v>
      </c>
      <c r="E107" s="27" t="s">
        <v>101</v>
      </c>
    </row>
    <row r="108" ht="158.4">
      <c r="A108" s="1" t="s">
        <v>70</v>
      </c>
      <c r="E108" s="32" t="s">
        <v>175</v>
      </c>
    </row>
    <row r="109" ht="92.4">
      <c r="A109" s="1" t="s">
        <v>72</v>
      </c>
      <c r="E109" s="27" t="s">
        <v>172</v>
      </c>
    </row>
    <row r="110" ht="26.4">
      <c r="A110" s="1" t="s">
        <v>62</v>
      </c>
      <c r="B110" s="1">
        <v>25</v>
      </c>
      <c r="C110" s="26" t="s">
        <v>176</v>
      </c>
      <c r="D110" t="s">
        <v>101</v>
      </c>
      <c r="E110" s="27" t="s">
        <v>177</v>
      </c>
      <c r="F110" s="28" t="s">
        <v>146</v>
      </c>
      <c r="G110" s="29">
        <v>177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104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68</v>
      </c>
      <c r="E111" s="27" t="s">
        <v>101</v>
      </c>
    </row>
    <row r="112" ht="39.6">
      <c r="A112" s="1" t="s">
        <v>70</v>
      </c>
      <c r="E112" s="32" t="s">
        <v>178</v>
      </c>
    </row>
    <row r="113" ht="356.4">
      <c r="A113" s="1" t="s">
        <v>72</v>
      </c>
      <c r="E113" s="27" t="s">
        <v>179</v>
      </c>
    </row>
    <row r="114" ht="26.4">
      <c r="A114" s="1" t="s">
        <v>62</v>
      </c>
      <c r="B114" s="1">
        <v>26</v>
      </c>
      <c r="C114" s="26" t="s">
        <v>180</v>
      </c>
      <c r="D114" t="s">
        <v>101</v>
      </c>
      <c r="E114" s="27" t="s">
        <v>181</v>
      </c>
      <c r="F114" s="28" t="s">
        <v>146</v>
      </c>
      <c r="G114" s="29">
        <v>267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104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68</v>
      </c>
      <c r="E115" s="27" t="s">
        <v>101</v>
      </c>
    </row>
    <row r="116" ht="39.6">
      <c r="A116" s="1" t="s">
        <v>70</v>
      </c>
      <c r="E116" s="32" t="s">
        <v>182</v>
      </c>
    </row>
    <row r="117" ht="356.4">
      <c r="A117" s="1" t="s">
        <v>72</v>
      </c>
      <c r="E117" s="27" t="s">
        <v>183</v>
      </c>
    </row>
    <row r="118" ht="26.4">
      <c r="A118" s="1" t="s">
        <v>62</v>
      </c>
      <c r="B118" s="1">
        <v>27</v>
      </c>
      <c r="C118" s="26" t="s">
        <v>184</v>
      </c>
      <c r="D118" t="s">
        <v>101</v>
      </c>
      <c r="E118" s="27" t="s">
        <v>185</v>
      </c>
      <c r="F118" s="28" t="s">
        <v>146</v>
      </c>
      <c r="G118" s="29">
        <v>61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104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68</v>
      </c>
      <c r="E119" s="27" t="s">
        <v>101</v>
      </c>
    </row>
    <row r="120" ht="39.6">
      <c r="A120" s="1" t="s">
        <v>70</v>
      </c>
      <c r="E120" s="32" t="s">
        <v>186</v>
      </c>
    </row>
    <row r="121" ht="118.8">
      <c r="A121" s="1" t="s">
        <v>72</v>
      </c>
      <c r="E121" s="27" t="s">
        <v>187</v>
      </c>
    </row>
    <row r="122">
      <c r="A122" s="1" t="s">
        <v>62</v>
      </c>
      <c r="B122" s="1">
        <v>28</v>
      </c>
      <c r="C122" s="26" t="s">
        <v>188</v>
      </c>
      <c r="D122" t="s">
        <v>101</v>
      </c>
      <c r="E122" s="27" t="s">
        <v>189</v>
      </c>
      <c r="F122" s="28" t="s">
        <v>190</v>
      </c>
      <c r="G122" s="29">
        <v>328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104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68</v>
      </c>
      <c r="E123" s="27" t="s">
        <v>101</v>
      </c>
    </row>
    <row r="124" ht="39.6">
      <c r="A124" s="1" t="s">
        <v>70</v>
      </c>
      <c r="E124" s="32" t="s">
        <v>191</v>
      </c>
    </row>
    <row r="125" ht="145.2">
      <c r="A125" s="1" t="s">
        <v>72</v>
      </c>
      <c r="E125" s="27" t="s">
        <v>192</v>
      </c>
    </row>
    <row r="126">
      <c r="A126" s="1" t="s">
        <v>62</v>
      </c>
      <c r="B126" s="1">
        <v>29</v>
      </c>
      <c r="C126" s="26" t="s">
        <v>193</v>
      </c>
      <c r="D126" t="s">
        <v>101</v>
      </c>
      <c r="E126" s="27" t="s">
        <v>194</v>
      </c>
      <c r="F126" s="28" t="s">
        <v>190</v>
      </c>
      <c r="G126" s="29">
        <v>136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104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68</v>
      </c>
      <c r="E127" s="27" t="s">
        <v>101</v>
      </c>
    </row>
    <row r="128" ht="39.6">
      <c r="A128" s="1" t="s">
        <v>70</v>
      </c>
      <c r="E128" s="32" t="s">
        <v>195</v>
      </c>
    </row>
    <row r="129" ht="145.2">
      <c r="A129" s="1" t="s">
        <v>72</v>
      </c>
      <c r="E129" s="27" t="s">
        <v>192</v>
      </c>
    </row>
    <row r="130">
      <c r="A130" s="1" t="s">
        <v>62</v>
      </c>
      <c r="B130" s="1">
        <v>30</v>
      </c>
      <c r="C130" s="26" t="s">
        <v>196</v>
      </c>
      <c r="D130" t="s">
        <v>98</v>
      </c>
      <c r="E130" s="27" t="s">
        <v>197</v>
      </c>
      <c r="F130" s="28" t="s">
        <v>190</v>
      </c>
      <c r="G130" s="29">
        <v>164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104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68</v>
      </c>
      <c r="E131" s="27" t="s">
        <v>198</v>
      </c>
    </row>
    <row r="132" ht="39.6">
      <c r="A132" s="1" t="s">
        <v>70</v>
      </c>
      <c r="E132" s="32" t="s">
        <v>199</v>
      </c>
    </row>
    <row r="133" ht="145.2">
      <c r="A133" s="1" t="s">
        <v>72</v>
      </c>
      <c r="E133" s="27" t="s">
        <v>200</v>
      </c>
    </row>
    <row r="134" ht="26.4">
      <c r="A134" s="1" t="s">
        <v>62</v>
      </c>
      <c r="B134" s="1">
        <v>31</v>
      </c>
      <c r="C134" s="26" t="s">
        <v>196</v>
      </c>
      <c r="D134" t="s">
        <v>138</v>
      </c>
      <c r="E134" s="27" t="s">
        <v>201</v>
      </c>
      <c r="F134" s="28" t="s">
        <v>190</v>
      </c>
      <c r="G134" s="29">
        <v>68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104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68</v>
      </c>
      <c r="E135" s="27" t="s">
        <v>202</v>
      </c>
    </row>
    <row r="136" ht="39.6">
      <c r="A136" s="1" t="s">
        <v>70</v>
      </c>
      <c r="E136" s="32" t="s">
        <v>203</v>
      </c>
    </row>
    <row r="137" ht="145.2">
      <c r="A137" s="1" t="s">
        <v>72</v>
      </c>
      <c r="E137" s="27" t="s">
        <v>200</v>
      </c>
    </row>
    <row r="138" ht="26.4">
      <c r="A138" s="1" t="s">
        <v>62</v>
      </c>
      <c r="B138" s="1">
        <v>32</v>
      </c>
      <c r="C138" s="26" t="s">
        <v>204</v>
      </c>
      <c r="D138" t="s">
        <v>101</v>
      </c>
      <c r="E138" s="27" t="s">
        <v>205</v>
      </c>
      <c r="F138" s="28" t="s">
        <v>206</v>
      </c>
      <c r="G138" s="29">
        <v>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104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68</v>
      </c>
      <c r="E139" s="27" t="s">
        <v>101</v>
      </c>
    </row>
    <row r="140" ht="39.6">
      <c r="A140" s="1" t="s">
        <v>70</v>
      </c>
      <c r="E140" s="32" t="s">
        <v>113</v>
      </c>
    </row>
    <row r="141" ht="184.8">
      <c r="A141" s="1" t="s">
        <v>72</v>
      </c>
      <c r="E141" s="27" t="s">
        <v>207</v>
      </c>
    </row>
    <row r="142">
      <c r="A142" s="1" t="s">
        <v>62</v>
      </c>
      <c r="B142" s="1">
        <v>33</v>
      </c>
      <c r="C142" s="26" t="s">
        <v>208</v>
      </c>
      <c r="D142" t="s">
        <v>101</v>
      </c>
      <c r="E142" s="27" t="s">
        <v>209</v>
      </c>
      <c r="F142" s="28" t="s">
        <v>206</v>
      </c>
      <c r="G142" s="29">
        <v>8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104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68</v>
      </c>
      <c r="E143" s="27" t="s">
        <v>101</v>
      </c>
    </row>
    <row r="144" ht="66">
      <c r="A144" s="1" t="s">
        <v>70</v>
      </c>
      <c r="E144" s="32" t="s">
        <v>210</v>
      </c>
    </row>
    <row r="145" ht="264">
      <c r="A145" s="1" t="s">
        <v>72</v>
      </c>
      <c r="E145" s="27" t="s">
        <v>211</v>
      </c>
    </row>
    <row r="146">
      <c r="A146" s="1" t="s">
        <v>62</v>
      </c>
      <c r="B146" s="1">
        <v>34</v>
      </c>
      <c r="C146" s="26" t="s">
        <v>212</v>
      </c>
      <c r="D146" t="s">
        <v>101</v>
      </c>
      <c r="E146" s="27" t="s">
        <v>213</v>
      </c>
      <c r="F146" s="28" t="s">
        <v>206</v>
      </c>
      <c r="G146" s="29">
        <v>20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104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68</v>
      </c>
      <c r="E147" s="27" t="s">
        <v>101</v>
      </c>
    </row>
    <row r="148" ht="39.6">
      <c r="A148" s="1" t="s">
        <v>70</v>
      </c>
      <c r="E148" s="32" t="s">
        <v>214</v>
      </c>
    </row>
    <row r="149" ht="264">
      <c r="A149" s="1" t="s">
        <v>72</v>
      </c>
      <c r="E149" s="27" t="s">
        <v>211</v>
      </c>
    </row>
    <row r="150">
      <c r="A150" s="1" t="s">
        <v>62</v>
      </c>
      <c r="B150" s="1">
        <v>35</v>
      </c>
      <c r="C150" s="26" t="s">
        <v>215</v>
      </c>
      <c r="D150" t="s">
        <v>101</v>
      </c>
      <c r="E150" s="27" t="s">
        <v>216</v>
      </c>
      <c r="F150" s="28" t="s">
        <v>206</v>
      </c>
      <c r="G150" s="29">
        <v>86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104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68</v>
      </c>
      <c r="E151" s="27" t="s">
        <v>101</v>
      </c>
    </row>
    <row r="152" ht="39.6">
      <c r="A152" s="1" t="s">
        <v>70</v>
      </c>
      <c r="E152" s="32" t="s">
        <v>217</v>
      </c>
    </row>
    <row r="153" ht="158.4">
      <c r="A153" s="1" t="s">
        <v>72</v>
      </c>
      <c r="E153" s="27" t="s">
        <v>218</v>
      </c>
    </row>
    <row r="154" ht="26.4">
      <c r="A154" s="1" t="s">
        <v>62</v>
      </c>
      <c r="B154" s="1">
        <v>36</v>
      </c>
      <c r="C154" s="26" t="s">
        <v>219</v>
      </c>
      <c r="D154" t="s">
        <v>101</v>
      </c>
      <c r="E154" s="27" t="s">
        <v>220</v>
      </c>
      <c r="F154" s="28" t="s">
        <v>146</v>
      </c>
      <c r="G154" s="29">
        <v>75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104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68</v>
      </c>
      <c r="E155" s="27" t="s">
        <v>101</v>
      </c>
    </row>
    <row r="156" ht="105.6">
      <c r="A156" s="1" t="s">
        <v>70</v>
      </c>
      <c r="E156" s="32" t="s">
        <v>221</v>
      </c>
    </row>
    <row r="157" ht="184.8">
      <c r="A157" s="1" t="s">
        <v>72</v>
      </c>
      <c r="E157" s="27" t="s">
        <v>222</v>
      </c>
    </row>
    <row r="158">
      <c r="A158" s="1" t="s">
        <v>62</v>
      </c>
      <c r="B158" s="1">
        <v>37</v>
      </c>
      <c r="C158" s="26" t="s">
        <v>223</v>
      </c>
      <c r="D158" t="s">
        <v>101</v>
      </c>
      <c r="E158" s="27" t="s">
        <v>224</v>
      </c>
      <c r="F158" s="28" t="s">
        <v>146</v>
      </c>
      <c r="G158" s="29">
        <v>444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104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68</v>
      </c>
      <c r="E159" s="27" t="s">
        <v>101</v>
      </c>
    </row>
    <row r="160" ht="39.6">
      <c r="A160" s="1" t="s">
        <v>70</v>
      </c>
      <c r="E160" s="32" t="s">
        <v>225</v>
      </c>
    </row>
    <row r="161" ht="198">
      <c r="A161" s="1" t="s">
        <v>72</v>
      </c>
      <c r="E161" s="27" t="s">
        <v>226</v>
      </c>
    </row>
    <row r="162">
      <c r="A162" s="1" t="s">
        <v>62</v>
      </c>
      <c r="B162" s="1">
        <v>38</v>
      </c>
      <c r="C162" s="26" t="s">
        <v>227</v>
      </c>
      <c r="D162" t="s">
        <v>101</v>
      </c>
      <c r="E162" s="27" t="s">
        <v>228</v>
      </c>
      <c r="F162" s="28" t="s">
        <v>206</v>
      </c>
      <c r="G162" s="29">
        <v>32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104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68</v>
      </c>
      <c r="E163" s="27" t="s">
        <v>101</v>
      </c>
    </row>
    <row r="164" ht="39.6">
      <c r="A164" s="1" t="s">
        <v>70</v>
      </c>
      <c r="E164" s="32" t="s">
        <v>229</v>
      </c>
    </row>
    <row r="165" ht="105.6">
      <c r="A165" s="1" t="s">
        <v>72</v>
      </c>
      <c r="E165" s="27" t="s">
        <v>230</v>
      </c>
    </row>
    <row r="166">
      <c r="A166" s="1" t="s">
        <v>59</v>
      </c>
      <c r="C166" s="22" t="s">
        <v>231</v>
      </c>
      <c r="E166" s="23" t="s">
        <v>232</v>
      </c>
      <c r="L166" s="24">
        <f>SUMIFS(L167:L190,A167:A190,"P")</f>
        <v>0</v>
      </c>
      <c r="M166" s="24">
        <f>SUMIFS(M167:M190,A167:A190,"P")</f>
        <v>0</v>
      </c>
      <c r="N166" s="25"/>
    </row>
    <row r="167">
      <c r="A167" s="1" t="s">
        <v>62</v>
      </c>
      <c r="B167" s="1">
        <v>39</v>
      </c>
      <c r="C167" s="26" t="s">
        <v>233</v>
      </c>
      <c r="D167" t="s">
        <v>101</v>
      </c>
      <c r="E167" s="27" t="s">
        <v>234</v>
      </c>
      <c r="F167" s="28" t="s">
        <v>206</v>
      </c>
      <c r="G167" s="29">
        <v>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101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68</v>
      </c>
      <c r="E168" s="27" t="s">
        <v>101</v>
      </c>
    </row>
    <row r="169" ht="39.6">
      <c r="A169" s="1" t="s">
        <v>70</v>
      </c>
      <c r="E169" s="32" t="s">
        <v>113</v>
      </c>
    </row>
    <row r="170" ht="92.4">
      <c r="A170" s="1" t="s">
        <v>72</v>
      </c>
      <c r="E170" s="27" t="s">
        <v>235</v>
      </c>
    </row>
    <row r="171">
      <c r="A171" s="1" t="s">
        <v>62</v>
      </c>
      <c r="B171" s="1">
        <v>40</v>
      </c>
      <c r="C171" s="26" t="s">
        <v>236</v>
      </c>
      <c r="D171" t="s">
        <v>101</v>
      </c>
      <c r="E171" s="27" t="s">
        <v>237</v>
      </c>
      <c r="F171" s="28" t="s">
        <v>206</v>
      </c>
      <c r="G171" s="29">
        <v>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101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68</v>
      </c>
      <c r="E172" s="27" t="s">
        <v>101</v>
      </c>
    </row>
    <row r="173" ht="39.6">
      <c r="A173" s="1" t="s">
        <v>70</v>
      </c>
      <c r="E173" s="32" t="s">
        <v>113</v>
      </c>
    </row>
    <row r="174" ht="92.4">
      <c r="A174" s="1" t="s">
        <v>72</v>
      </c>
      <c r="E174" s="27" t="s">
        <v>238</v>
      </c>
    </row>
    <row r="175">
      <c r="A175" s="1" t="s">
        <v>62</v>
      </c>
      <c r="B175" s="1">
        <v>41</v>
      </c>
      <c r="C175" s="26" t="s">
        <v>239</v>
      </c>
      <c r="D175" t="s">
        <v>101</v>
      </c>
      <c r="E175" s="27" t="s">
        <v>240</v>
      </c>
      <c r="F175" s="28" t="s">
        <v>206</v>
      </c>
      <c r="G175" s="29">
        <v>2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101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68</v>
      </c>
      <c r="E176" s="27" t="s">
        <v>101</v>
      </c>
    </row>
    <row r="177" ht="39.6">
      <c r="A177" s="1" t="s">
        <v>70</v>
      </c>
      <c r="E177" s="32" t="s">
        <v>113</v>
      </c>
    </row>
    <row r="178" ht="118.8">
      <c r="A178" s="1" t="s">
        <v>72</v>
      </c>
      <c r="E178" s="27" t="s">
        <v>241</v>
      </c>
    </row>
    <row r="179">
      <c r="A179" s="1" t="s">
        <v>62</v>
      </c>
      <c r="B179" s="1">
        <v>42</v>
      </c>
      <c r="C179" s="26" t="s">
        <v>242</v>
      </c>
      <c r="D179" t="s">
        <v>101</v>
      </c>
      <c r="E179" s="27" t="s">
        <v>243</v>
      </c>
      <c r="F179" s="28" t="s">
        <v>206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104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68</v>
      </c>
      <c r="E180" s="27" t="s">
        <v>101</v>
      </c>
    </row>
    <row r="181" ht="39.6">
      <c r="A181" s="1" t="s">
        <v>70</v>
      </c>
      <c r="E181" s="32" t="s">
        <v>244</v>
      </c>
    </row>
    <row r="182" ht="118.8">
      <c r="A182" s="1" t="s">
        <v>72</v>
      </c>
      <c r="E182" s="27" t="s">
        <v>245</v>
      </c>
    </row>
    <row r="183">
      <c r="A183" s="1" t="s">
        <v>62</v>
      </c>
      <c r="B183" s="1">
        <v>43</v>
      </c>
      <c r="C183" s="26" t="s">
        <v>246</v>
      </c>
      <c r="D183" t="s">
        <v>101</v>
      </c>
      <c r="E183" s="27" t="s">
        <v>247</v>
      </c>
      <c r="F183" s="28" t="s">
        <v>206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104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68</v>
      </c>
      <c r="E184" s="27" t="s">
        <v>101</v>
      </c>
    </row>
    <row r="185" ht="39.6">
      <c r="A185" s="1" t="s">
        <v>70</v>
      </c>
      <c r="E185" s="32" t="s">
        <v>244</v>
      </c>
    </row>
    <row r="186" ht="145.2">
      <c r="A186" s="1" t="s">
        <v>72</v>
      </c>
      <c r="E186" s="27" t="s">
        <v>248</v>
      </c>
    </row>
    <row r="187">
      <c r="A187" s="1" t="s">
        <v>62</v>
      </c>
      <c r="B187" s="1">
        <v>44</v>
      </c>
      <c r="C187" s="26" t="s">
        <v>249</v>
      </c>
      <c r="D187" t="s">
        <v>101</v>
      </c>
      <c r="E187" s="27" t="s">
        <v>250</v>
      </c>
      <c r="F187" s="28" t="s">
        <v>206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104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68</v>
      </c>
      <c r="E188" s="27" t="s">
        <v>101</v>
      </c>
    </row>
    <row r="189" ht="39.6">
      <c r="A189" s="1" t="s">
        <v>70</v>
      </c>
      <c r="E189" s="32" t="s">
        <v>244</v>
      </c>
    </row>
    <row r="190" ht="184.8">
      <c r="A190" s="1" t="s">
        <v>72</v>
      </c>
      <c r="E190" s="27" t="s">
        <v>251</v>
      </c>
    </row>
    <row r="191">
      <c r="A191" s="1" t="s">
        <v>59</v>
      </c>
      <c r="C191" s="22" t="s">
        <v>252</v>
      </c>
      <c r="E191" s="23" t="s">
        <v>253</v>
      </c>
      <c r="L191" s="24">
        <f>SUMIFS(L192:L203,A192:A203,"P")</f>
        <v>0</v>
      </c>
      <c r="M191" s="24">
        <f>SUMIFS(M192:M203,A192:A203,"P")</f>
        <v>0</v>
      </c>
      <c r="N191" s="25"/>
    </row>
    <row r="192">
      <c r="A192" s="1" t="s">
        <v>62</v>
      </c>
      <c r="B192" s="1">
        <v>45</v>
      </c>
      <c r="C192" s="26" t="s">
        <v>254</v>
      </c>
      <c r="D192" t="s">
        <v>101</v>
      </c>
      <c r="E192" s="27" t="s">
        <v>255</v>
      </c>
      <c r="F192" s="28" t="s">
        <v>146</v>
      </c>
      <c r="G192" s="29">
        <v>10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104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68</v>
      </c>
      <c r="E193" s="27" t="s">
        <v>101</v>
      </c>
    </row>
    <row r="194" ht="39.6">
      <c r="A194" s="1" t="s">
        <v>70</v>
      </c>
      <c r="E194" s="32" t="s">
        <v>256</v>
      </c>
    </row>
    <row r="195" ht="264">
      <c r="A195" s="1" t="s">
        <v>72</v>
      </c>
      <c r="E195" s="27" t="s">
        <v>257</v>
      </c>
    </row>
    <row r="196">
      <c r="A196" s="1" t="s">
        <v>62</v>
      </c>
      <c r="B196" s="1">
        <v>46</v>
      </c>
      <c r="C196" s="26" t="s">
        <v>258</v>
      </c>
      <c r="D196" t="s">
        <v>101</v>
      </c>
      <c r="E196" s="27" t="s">
        <v>259</v>
      </c>
      <c r="F196" s="28" t="s">
        <v>206</v>
      </c>
      <c r="G196" s="29">
        <v>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104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68</v>
      </c>
      <c r="E197" s="27" t="s">
        <v>101</v>
      </c>
    </row>
    <row r="198" ht="39.6">
      <c r="A198" s="1" t="s">
        <v>70</v>
      </c>
      <c r="E198" s="32" t="s">
        <v>244</v>
      </c>
    </row>
    <row r="199" ht="92.4">
      <c r="A199" s="1" t="s">
        <v>72</v>
      </c>
      <c r="E199" s="27" t="s">
        <v>260</v>
      </c>
    </row>
    <row r="200">
      <c r="A200" s="1" t="s">
        <v>62</v>
      </c>
      <c r="B200" s="1">
        <v>47</v>
      </c>
      <c r="C200" s="26" t="s">
        <v>261</v>
      </c>
      <c r="D200" t="s">
        <v>101</v>
      </c>
      <c r="E200" s="27" t="s">
        <v>262</v>
      </c>
      <c r="F200" s="28" t="s">
        <v>206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67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68</v>
      </c>
      <c r="E201" s="27" t="s">
        <v>101</v>
      </c>
    </row>
    <row r="202" ht="39.6">
      <c r="A202" s="1" t="s">
        <v>70</v>
      </c>
      <c r="E202" s="32" t="s">
        <v>244</v>
      </c>
    </row>
    <row r="203" ht="277.2">
      <c r="A203" s="1" t="s">
        <v>72</v>
      </c>
      <c r="E203" s="27" t="s">
        <v>263</v>
      </c>
    </row>
    <row r="204">
      <c r="A204" s="1" t="s">
        <v>59</v>
      </c>
      <c r="C204" s="22" t="s">
        <v>264</v>
      </c>
      <c r="E204" s="23" t="s">
        <v>265</v>
      </c>
      <c r="L204" s="24">
        <f>SUMIFS(L205:L284,A205:A284,"P")</f>
        <v>0</v>
      </c>
      <c r="M204" s="24">
        <f>SUMIFS(M205:M284,A205:A284,"P")</f>
        <v>0</v>
      </c>
      <c r="N204" s="25"/>
    </row>
    <row r="205">
      <c r="A205" s="1" t="s">
        <v>62</v>
      </c>
      <c r="B205" s="1">
        <v>48</v>
      </c>
      <c r="C205" s="26" t="s">
        <v>266</v>
      </c>
      <c r="D205" t="s">
        <v>101</v>
      </c>
      <c r="E205" s="27" t="s">
        <v>267</v>
      </c>
      <c r="F205" s="28" t="s">
        <v>206</v>
      </c>
      <c r="G205" s="29">
        <v>4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104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68</v>
      </c>
      <c r="E206" s="27" t="s">
        <v>101</v>
      </c>
    </row>
    <row r="207" ht="39.6">
      <c r="A207" s="1" t="s">
        <v>70</v>
      </c>
      <c r="E207" s="32" t="s">
        <v>268</v>
      </c>
    </row>
    <row r="208" ht="92.4">
      <c r="A208" s="1" t="s">
        <v>72</v>
      </c>
      <c r="E208" s="27" t="s">
        <v>269</v>
      </c>
    </row>
    <row r="209">
      <c r="A209" s="1" t="s">
        <v>62</v>
      </c>
      <c r="B209" s="1">
        <v>49</v>
      </c>
      <c r="C209" s="26" t="s">
        <v>270</v>
      </c>
      <c r="D209" t="s">
        <v>101</v>
      </c>
      <c r="E209" s="27" t="s">
        <v>271</v>
      </c>
      <c r="F209" s="28" t="s">
        <v>206</v>
      </c>
      <c r="G209" s="29">
        <v>2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104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68</v>
      </c>
      <c r="E210" s="27" t="s">
        <v>101</v>
      </c>
    </row>
    <row r="211" ht="39.6">
      <c r="A211" s="1" t="s">
        <v>70</v>
      </c>
      <c r="E211" s="32" t="s">
        <v>113</v>
      </c>
    </row>
    <row r="212" ht="132">
      <c r="A212" s="1" t="s">
        <v>72</v>
      </c>
      <c r="E212" s="27" t="s">
        <v>272</v>
      </c>
    </row>
    <row r="213">
      <c r="A213" s="1" t="s">
        <v>62</v>
      </c>
      <c r="B213" s="1">
        <v>50</v>
      </c>
      <c r="C213" s="26" t="s">
        <v>273</v>
      </c>
      <c r="D213" t="s">
        <v>101</v>
      </c>
      <c r="E213" s="27" t="s">
        <v>274</v>
      </c>
      <c r="F213" s="28" t="s">
        <v>206</v>
      </c>
      <c r="G213" s="29">
        <v>5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104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68</v>
      </c>
      <c r="E214" s="27" t="s">
        <v>101</v>
      </c>
    </row>
    <row r="215" ht="39.6">
      <c r="A215" s="1" t="s">
        <v>70</v>
      </c>
      <c r="E215" s="32" t="s">
        <v>275</v>
      </c>
    </row>
    <row r="216" ht="132">
      <c r="A216" s="1" t="s">
        <v>72</v>
      </c>
      <c r="E216" s="27" t="s">
        <v>272</v>
      </c>
    </row>
    <row r="217">
      <c r="A217" s="1" t="s">
        <v>62</v>
      </c>
      <c r="B217" s="1">
        <v>51</v>
      </c>
      <c r="C217" s="26" t="s">
        <v>276</v>
      </c>
      <c r="D217" t="s">
        <v>101</v>
      </c>
      <c r="E217" s="27" t="s">
        <v>277</v>
      </c>
      <c r="F217" s="28" t="s">
        <v>206</v>
      </c>
      <c r="G217" s="29">
        <v>3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104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68</v>
      </c>
      <c r="E218" s="27" t="s">
        <v>101</v>
      </c>
    </row>
    <row r="219" ht="39.6">
      <c r="A219" s="1" t="s">
        <v>70</v>
      </c>
      <c r="E219" s="32" t="s">
        <v>278</v>
      </c>
    </row>
    <row r="220" ht="132">
      <c r="A220" s="1" t="s">
        <v>72</v>
      </c>
      <c r="E220" s="27" t="s">
        <v>272</v>
      </c>
    </row>
    <row r="221">
      <c r="A221" s="1" t="s">
        <v>62</v>
      </c>
      <c r="B221" s="1">
        <v>52</v>
      </c>
      <c r="C221" s="26" t="s">
        <v>279</v>
      </c>
      <c r="D221" t="s">
        <v>101</v>
      </c>
      <c r="E221" s="27" t="s">
        <v>280</v>
      </c>
      <c r="F221" s="28" t="s">
        <v>206</v>
      </c>
      <c r="G221" s="29">
        <v>2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104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68</v>
      </c>
      <c r="E222" s="27" t="s">
        <v>101</v>
      </c>
    </row>
    <row r="223" ht="39.6">
      <c r="A223" s="1" t="s">
        <v>70</v>
      </c>
      <c r="E223" s="32" t="s">
        <v>113</v>
      </c>
    </row>
    <row r="224" ht="132">
      <c r="A224" s="1" t="s">
        <v>72</v>
      </c>
      <c r="E224" s="27" t="s">
        <v>272</v>
      </c>
    </row>
    <row r="225">
      <c r="A225" s="1" t="s">
        <v>62</v>
      </c>
      <c r="B225" s="1">
        <v>53</v>
      </c>
      <c r="C225" s="26" t="s">
        <v>281</v>
      </c>
      <c r="D225" t="s">
        <v>101</v>
      </c>
      <c r="E225" s="27" t="s">
        <v>282</v>
      </c>
      <c r="F225" s="28" t="s">
        <v>206</v>
      </c>
      <c r="G225" s="29">
        <v>2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104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68</v>
      </c>
      <c r="E226" s="27" t="s">
        <v>101</v>
      </c>
    </row>
    <row r="227" ht="39.6">
      <c r="A227" s="1" t="s">
        <v>70</v>
      </c>
      <c r="E227" s="32" t="s">
        <v>113</v>
      </c>
    </row>
    <row r="228" ht="132">
      <c r="A228" s="1" t="s">
        <v>72</v>
      </c>
      <c r="E228" s="27" t="s">
        <v>272</v>
      </c>
    </row>
    <row r="229">
      <c r="A229" s="1" t="s">
        <v>62</v>
      </c>
      <c r="B229" s="1">
        <v>54</v>
      </c>
      <c r="C229" s="26" t="s">
        <v>283</v>
      </c>
      <c r="D229" t="s">
        <v>101</v>
      </c>
      <c r="E229" s="27" t="s">
        <v>284</v>
      </c>
      <c r="F229" s="28" t="s">
        <v>206</v>
      </c>
      <c r="G229" s="29">
        <v>2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104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68</v>
      </c>
      <c r="E230" s="27" t="s">
        <v>101</v>
      </c>
    </row>
    <row r="231" ht="39.6">
      <c r="A231" s="1" t="s">
        <v>70</v>
      </c>
      <c r="E231" s="32" t="s">
        <v>113</v>
      </c>
    </row>
    <row r="232" ht="132">
      <c r="A232" s="1" t="s">
        <v>72</v>
      </c>
      <c r="E232" s="27" t="s">
        <v>272</v>
      </c>
    </row>
    <row r="233">
      <c r="A233" s="1" t="s">
        <v>62</v>
      </c>
      <c r="B233" s="1">
        <v>55</v>
      </c>
      <c r="C233" s="26" t="s">
        <v>285</v>
      </c>
      <c r="D233" t="s">
        <v>101</v>
      </c>
      <c r="E233" s="27" t="s">
        <v>286</v>
      </c>
      <c r="F233" s="28" t="s">
        <v>206</v>
      </c>
      <c r="G233" s="29">
        <v>8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104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68</v>
      </c>
      <c r="E234" s="27" t="s">
        <v>101</v>
      </c>
    </row>
    <row r="235" ht="39.6">
      <c r="A235" s="1" t="s">
        <v>70</v>
      </c>
      <c r="E235" s="32" t="s">
        <v>287</v>
      </c>
    </row>
    <row r="236" ht="118.8">
      <c r="A236" s="1" t="s">
        <v>72</v>
      </c>
      <c r="E236" s="27" t="s">
        <v>288</v>
      </c>
    </row>
    <row r="237">
      <c r="A237" s="1" t="s">
        <v>62</v>
      </c>
      <c r="B237" s="1">
        <v>56</v>
      </c>
      <c r="C237" s="26" t="s">
        <v>289</v>
      </c>
      <c r="D237" t="s">
        <v>101</v>
      </c>
      <c r="E237" s="27" t="s">
        <v>290</v>
      </c>
      <c r="F237" s="28" t="s">
        <v>206</v>
      </c>
      <c r="G237" s="29">
        <v>1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104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68</v>
      </c>
      <c r="E238" s="27" t="s">
        <v>101</v>
      </c>
    </row>
    <row r="239" ht="39.6">
      <c r="A239" s="1" t="s">
        <v>70</v>
      </c>
      <c r="E239" s="32" t="s">
        <v>244</v>
      </c>
    </row>
    <row r="240" ht="118.8">
      <c r="A240" s="1" t="s">
        <v>72</v>
      </c>
      <c r="E240" s="27" t="s">
        <v>291</v>
      </c>
    </row>
    <row r="241">
      <c r="A241" s="1" t="s">
        <v>62</v>
      </c>
      <c r="B241" s="1">
        <v>57</v>
      </c>
      <c r="C241" s="26" t="s">
        <v>292</v>
      </c>
      <c r="D241" t="s">
        <v>101</v>
      </c>
      <c r="E241" s="27" t="s">
        <v>293</v>
      </c>
      <c r="F241" s="28" t="s">
        <v>103</v>
      </c>
      <c r="G241" s="29">
        <v>108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104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68</v>
      </c>
      <c r="E242" s="27" t="s">
        <v>101</v>
      </c>
    </row>
    <row r="243" ht="39.6">
      <c r="A243" s="1" t="s">
        <v>70</v>
      </c>
      <c r="E243" s="32" t="s">
        <v>109</v>
      </c>
    </row>
    <row r="244" ht="145.2">
      <c r="A244" s="1" t="s">
        <v>72</v>
      </c>
      <c r="E244" s="27" t="s">
        <v>294</v>
      </c>
    </row>
    <row r="245" ht="26.4">
      <c r="A245" s="1" t="s">
        <v>62</v>
      </c>
      <c r="B245" s="1">
        <v>58</v>
      </c>
      <c r="C245" s="26" t="s">
        <v>295</v>
      </c>
      <c r="D245" t="s">
        <v>101</v>
      </c>
      <c r="E245" s="27" t="s">
        <v>296</v>
      </c>
      <c r="F245" s="28" t="s">
        <v>297</v>
      </c>
      <c r="G245" s="29">
        <v>108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104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68</v>
      </c>
      <c r="E246" s="27" t="s">
        <v>101</v>
      </c>
    </row>
    <row r="247" ht="39.6">
      <c r="A247" s="1" t="s">
        <v>70</v>
      </c>
      <c r="E247" s="32" t="s">
        <v>298</v>
      </c>
    </row>
    <row r="248" ht="132">
      <c r="A248" s="1" t="s">
        <v>72</v>
      </c>
      <c r="E248" s="27" t="s">
        <v>299</v>
      </c>
    </row>
    <row r="249" ht="26.4">
      <c r="A249" s="1" t="s">
        <v>62</v>
      </c>
      <c r="B249" s="1">
        <v>59</v>
      </c>
      <c r="C249" s="26" t="s">
        <v>300</v>
      </c>
      <c r="D249" t="s">
        <v>101</v>
      </c>
      <c r="E249" s="27" t="s">
        <v>301</v>
      </c>
      <c r="F249" s="28" t="s">
        <v>146</v>
      </c>
      <c r="G249" s="29">
        <v>275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104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68</v>
      </c>
      <c r="E250" s="27" t="s">
        <v>101</v>
      </c>
    </row>
    <row r="251" ht="39.6">
      <c r="A251" s="1" t="s">
        <v>70</v>
      </c>
      <c r="E251" s="32" t="s">
        <v>302</v>
      </c>
    </row>
    <row r="252" ht="198">
      <c r="A252" s="1" t="s">
        <v>72</v>
      </c>
      <c r="E252" s="27" t="s">
        <v>303</v>
      </c>
    </row>
    <row r="253" ht="26.4">
      <c r="A253" s="1" t="s">
        <v>62</v>
      </c>
      <c r="B253" s="1">
        <v>60</v>
      </c>
      <c r="C253" s="26" t="s">
        <v>304</v>
      </c>
      <c r="D253" t="s">
        <v>101</v>
      </c>
      <c r="E253" s="27" t="s">
        <v>305</v>
      </c>
      <c r="F253" s="28" t="s">
        <v>146</v>
      </c>
      <c r="G253" s="29">
        <v>49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104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68</v>
      </c>
      <c r="E254" s="27" t="s">
        <v>101</v>
      </c>
    </row>
    <row r="255" ht="39.6">
      <c r="A255" s="1" t="s">
        <v>70</v>
      </c>
      <c r="E255" s="32" t="s">
        <v>306</v>
      </c>
    </row>
    <row r="256" ht="198">
      <c r="A256" s="1" t="s">
        <v>72</v>
      </c>
      <c r="E256" s="27" t="s">
        <v>307</v>
      </c>
    </row>
    <row r="257">
      <c r="A257" s="1" t="s">
        <v>62</v>
      </c>
      <c r="B257" s="1">
        <v>61</v>
      </c>
      <c r="C257" s="26" t="s">
        <v>308</v>
      </c>
      <c r="D257" t="s">
        <v>101</v>
      </c>
      <c r="E257" s="27" t="s">
        <v>309</v>
      </c>
      <c r="F257" s="28" t="s">
        <v>146</v>
      </c>
      <c r="G257" s="29">
        <v>121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104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68</v>
      </c>
      <c r="E258" s="27" t="s">
        <v>310</v>
      </c>
    </row>
    <row r="259" ht="39.6">
      <c r="A259" s="1" t="s">
        <v>70</v>
      </c>
      <c r="E259" s="32" t="s">
        <v>311</v>
      </c>
    </row>
    <row r="260" ht="211.2">
      <c r="A260" s="1" t="s">
        <v>72</v>
      </c>
      <c r="E260" s="27" t="s">
        <v>312</v>
      </c>
    </row>
    <row r="261" ht="26.4">
      <c r="A261" s="1" t="s">
        <v>62</v>
      </c>
      <c r="B261" s="1">
        <v>62</v>
      </c>
      <c r="C261" s="26" t="s">
        <v>313</v>
      </c>
      <c r="D261" t="s">
        <v>101</v>
      </c>
      <c r="E261" s="27" t="s">
        <v>314</v>
      </c>
      <c r="F261" s="28" t="s">
        <v>146</v>
      </c>
      <c r="G261" s="29">
        <v>20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101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68</v>
      </c>
      <c r="E262" s="27" t="s">
        <v>315</v>
      </c>
    </row>
    <row r="263" ht="39.6">
      <c r="A263" s="1" t="s">
        <v>70</v>
      </c>
      <c r="E263" s="32" t="s">
        <v>214</v>
      </c>
    </row>
    <row r="264" ht="224.4">
      <c r="A264" s="1" t="s">
        <v>72</v>
      </c>
      <c r="E264" s="27" t="s">
        <v>316</v>
      </c>
    </row>
    <row r="265">
      <c r="A265" s="1" t="s">
        <v>62</v>
      </c>
      <c r="B265" s="1">
        <v>63</v>
      </c>
      <c r="C265" s="26" t="s">
        <v>317</v>
      </c>
      <c r="D265" t="s">
        <v>101</v>
      </c>
      <c r="E265" s="27" t="s">
        <v>318</v>
      </c>
      <c r="F265" s="28" t="s">
        <v>206</v>
      </c>
      <c r="G265" s="29">
        <v>4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104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68</v>
      </c>
      <c r="E266" s="27" t="s">
        <v>101</v>
      </c>
    </row>
    <row r="267" ht="39.6">
      <c r="A267" s="1" t="s">
        <v>70</v>
      </c>
      <c r="E267" s="32" t="s">
        <v>268</v>
      </c>
    </row>
    <row r="268" ht="132">
      <c r="A268" s="1" t="s">
        <v>72</v>
      </c>
      <c r="E268" s="27" t="s">
        <v>319</v>
      </c>
    </row>
    <row r="269" ht="26.4">
      <c r="A269" s="1" t="s">
        <v>62</v>
      </c>
      <c r="B269" s="1">
        <v>64</v>
      </c>
      <c r="C269" s="26" t="s">
        <v>320</v>
      </c>
      <c r="D269" t="s">
        <v>101</v>
      </c>
      <c r="E269" s="27" t="s">
        <v>321</v>
      </c>
      <c r="F269" s="28" t="s">
        <v>322</v>
      </c>
      <c r="G269" s="29">
        <v>0.628</v>
      </c>
      <c r="H269" s="28">
        <v>0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104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68</v>
      </c>
      <c r="E270" s="27" t="s">
        <v>101</v>
      </c>
    </row>
    <row r="271" ht="39.6">
      <c r="A271" s="1" t="s">
        <v>70</v>
      </c>
      <c r="E271" s="32" t="s">
        <v>323</v>
      </c>
    </row>
    <row r="272" ht="132">
      <c r="A272" s="1" t="s">
        <v>72</v>
      </c>
      <c r="E272" s="27" t="s">
        <v>324</v>
      </c>
    </row>
    <row r="273">
      <c r="A273" s="1" t="s">
        <v>62</v>
      </c>
      <c r="B273" s="1">
        <v>65</v>
      </c>
      <c r="C273" s="26" t="s">
        <v>325</v>
      </c>
      <c r="D273" t="s">
        <v>101</v>
      </c>
      <c r="E273" s="27" t="s">
        <v>326</v>
      </c>
      <c r="F273" s="28" t="s">
        <v>206</v>
      </c>
      <c r="G273" s="29">
        <v>6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104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68</v>
      </c>
      <c r="E274" s="27" t="s">
        <v>101</v>
      </c>
    </row>
    <row r="275" ht="39.6">
      <c r="A275" s="1" t="s">
        <v>70</v>
      </c>
      <c r="E275" s="32" t="s">
        <v>327</v>
      </c>
    </row>
    <row r="276" ht="132">
      <c r="A276" s="1" t="s">
        <v>72</v>
      </c>
      <c r="E276" s="27" t="s">
        <v>319</v>
      </c>
    </row>
    <row r="277" ht="26.4">
      <c r="A277" s="1" t="s">
        <v>62</v>
      </c>
      <c r="B277" s="1">
        <v>66</v>
      </c>
      <c r="C277" s="26" t="s">
        <v>328</v>
      </c>
      <c r="D277" t="s">
        <v>101</v>
      </c>
      <c r="E277" s="27" t="s">
        <v>329</v>
      </c>
      <c r="F277" s="28" t="s">
        <v>322</v>
      </c>
      <c r="G277" s="29">
        <v>1.3999999999999999</v>
      </c>
      <c r="H277" s="28">
        <v>0</v>
      </c>
      <c r="I277" s="30">
        <f>ROUND(G277*H277,P4)</f>
        <v>0</v>
      </c>
      <c r="L277" s="30">
        <v>0</v>
      </c>
      <c r="M277" s="24">
        <f>ROUND(G277*L277,P4)</f>
        <v>0</v>
      </c>
      <c r="N277" s="25" t="s">
        <v>104</v>
      </c>
      <c r="O277" s="31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68</v>
      </c>
      <c r="E278" s="27" t="s">
        <v>101</v>
      </c>
    </row>
    <row r="279" ht="52.8">
      <c r="A279" s="1" t="s">
        <v>70</v>
      </c>
      <c r="E279" s="32" t="s">
        <v>330</v>
      </c>
    </row>
    <row r="280" ht="132">
      <c r="A280" s="1" t="s">
        <v>72</v>
      </c>
      <c r="E280" s="27" t="s">
        <v>324</v>
      </c>
    </row>
    <row r="281">
      <c r="A281" s="1" t="s">
        <v>62</v>
      </c>
      <c r="B281" s="1">
        <v>67</v>
      </c>
      <c r="C281" s="26" t="s">
        <v>331</v>
      </c>
      <c r="D281" t="s">
        <v>101</v>
      </c>
      <c r="E281" s="27" t="s">
        <v>332</v>
      </c>
      <c r="F281" s="28" t="s">
        <v>103</v>
      </c>
      <c r="G281" s="29">
        <v>3</v>
      </c>
      <c r="H281" s="28">
        <v>0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104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68</v>
      </c>
      <c r="E282" s="27" t="s">
        <v>101</v>
      </c>
    </row>
    <row r="283" ht="39.6">
      <c r="A283" s="1" t="s">
        <v>70</v>
      </c>
      <c r="E283" s="32" t="s">
        <v>278</v>
      </c>
    </row>
    <row r="284" ht="105.6">
      <c r="A284" s="1" t="s">
        <v>72</v>
      </c>
      <c r="E284" s="27" t="s">
        <v>333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COUNTIFS(L8:L18,"=0",A8:A18,"P")+COUNTIFS(L8:L18,"",A8:A18,"P")+SUM(Q8:Q18)</f>
        <v>0</v>
      </c>
    </row>
    <row r="8">
      <c r="A8" s="1" t="s">
        <v>57</v>
      </c>
      <c r="C8" s="22" t="s">
        <v>334</v>
      </c>
      <c r="E8" s="23" t="s">
        <v>17</v>
      </c>
      <c r="L8" s="24">
        <f>L9</f>
        <v>0</v>
      </c>
      <c r="M8" s="24">
        <f>M9</f>
        <v>0</v>
      </c>
      <c r="N8" s="25"/>
    </row>
    <row r="9">
      <c r="A9" s="1" t="s">
        <v>59</v>
      </c>
      <c r="C9" s="22" t="s">
        <v>163</v>
      </c>
      <c r="E9" s="23" t="s">
        <v>164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62</v>
      </c>
      <c r="B10" s="1">
        <v>1</v>
      </c>
      <c r="C10" s="26" t="s">
        <v>173</v>
      </c>
      <c r="D10" t="s">
        <v>101</v>
      </c>
      <c r="E10" s="27" t="s">
        <v>174</v>
      </c>
      <c r="F10" s="28" t="s">
        <v>103</v>
      </c>
      <c r="G10" s="29">
        <v>75.599999999999994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39.6">
      <c r="A12" s="1" t="s">
        <v>70</v>
      </c>
      <c r="E12" s="32" t="s">
        <v>335</v>
      </c>
    </row>
    <row r="13" ht="92.4">
      <c r="A13" s="1" t="s">
        <v>72</v>
      </c>
      <c r="E13" s="27" t="s">
        <v>172</v>
      </c>
    </row>
    <row r="14" ht="26.4">
      <c r="A14" s="1" t="s">
        <v>62</v>
      </c>
      <c r="B14" s="1">
        <v>2</v>
      </c>
      <c r="C14" s="26" t="s">
        <v>336</v>
      </c>
      <c r="D14" t="s">
        <v>101</v>
      </c>
      <c r="E14" s="27" t="s">
        <v>337</v>
      </c>
      <c r="F14" s="28" t="s">
        <v>146</v>
      </c>
      <c r="G14" s="29">
        <v>504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39.6">
      <c r="A16" s="1" t="s">
        <v>70</v>
      </c>
      <c r="E16" s="32" t="s">
        <v>338</v>
      </c>
    </row>
    <row r="17" ht="264">
      <c r="A17" s="1" t="s">
        <v>72</v>
      </c>
      <c r="E17" s="27" t="s">
        <v>339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18</v>
      </c>
      <c r="D4" s="1"/>
      <c r="E4" s="17" t="s">
        <v>19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COUNTIFS(L8:L421,"=0",A8:A421,"P")+COUNTIFS(L8:L421,"",A8:A421,"P")+SUM(Q8:Q421)</f>
        <v>0</v>
      </c>
    </row>
    <row r="8">
      <c r="A8" s="1" t="s">
        <v>57</v>
      </c>
      <c r="C8" s="22" t="s">
        <v>340</v>
      </c>
      <c r="E8" s="23" t="s">
        <v>21</v>
      </c>
      <c r="L8" s="24">
        <f>L9+L70+L127+L192+L221+L294+L299+L344</f>
        <v>0</v>
      </c>
      <c r="M8" s="24">
        <f>M9+M70+M127+M192+M221+M294+M299+M344</f>
        <v>0</v>
      </c>
      <c r="N8" s="25"/>
    </row>
    <row r="9">
      <c r="A9" s="1" t="s">
        <v>59</v>
      </c>
      <c r="C9" s="22" t="s">
        <v>60</v>
      </c>
      <c r="E9" s="23" t="s">
        <v>61</v>
      </c>
      <c r="L9" s="24">
        <f>SUMIFS(L10:L69,A10:A69,"P")</f>
        <v>0</v>
      </c>
      <c r="M9" s="24">
        <f>SUMIFS(M10:M69,A10:A69,"P")</f>
        <v>0</v>
      </c>
      <c r="N9" s="25"/>
    </row>
    <row r="10">
      <c r="A10" s="1" t="s">
        <v>62</v>
      </c>
      <c r="B10" s="1">
        <v>1</v>
      </c>
      <c r="C10" s="26" t="s">
        <v>341</v>
      </c>
      <c r="D10" t="s">
        <v>101</v>
      </c>
      <c r="E10" s="27" t="s">
        <v>342</v>
      </c>
      <c r="F10" s="28" t="s">
        <v>343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52.8">
      <c r="A12" s="1" t="s">
        <v>70</v>
      </c>
      <c r="E12" s="32" t="s">
        <v>344</v>
      </c>
    </row>
    <row r="13">
      <c r="A13" s="1" t="s">
        <v>72</v>
      </c>
      <c r="E13" s="27" t="s">
        <v>345</v>
      </c>
    </row>
    <row r="14">
      <c r="A14" s="1" t="s">
        <v>62</v>
      </c>
      <c r="B14" s="1">
        <v>6</v>
      </c>
      <c r="C14" s="26" t="s">
        <v>346</v>
      </c>
      <c r="D14" t="s">
        <v>101</v>
      </c>
      <c r="E14" s="27" t="s">
        <v>347</v>
      </c>
      <c r="F14" s="28" t="s">
        <v>343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92.4">
      <c r="A16" s="1" t="s">
        <v>70</v>
      </c>
      <c r="E16" s="32" t="s">
        <v>348</v>
      </c>
    </row>
    <row r="17">
      <c r="A17" s="1" t="s">
        <v>72</v>
      </c>
      <c r="E17" s="27" t="s">
        <v>349</v>
      </c>
    </row>
    <row r="18">
      <c r="A18" s="1" t="s">
        <v>62</v>
      </c>
      <c r="B18" s="1">
        <v>7</v>
      </c>
      <c r="C18" s="26" t="s">
        <v>350</v>
      </c>
      <c r="D18" t="s">
        <v>101</v>
      </c>
      <c r="E18" s="27" t="s">
        <v>351</v>
      </c>
      <c r="F18" s="28" t="s">
        <v>343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101</v>
      </c>
    </row>
    <row r="20" ht="39.6">
      <c r="A20" s="1" t="s">
        <v>70</v>
      </c>
      <c r="E20" s="32" t="s">
        <v>352</v>
      </c>
    </row>
    <row r="21">
      <c r="A21" s="1" t="s">
        <v>72</v>
      </c>
      <c r="E21" s="27" t="s">
        <v>349</v>
      </c>
    </row>
    <row r="22">
      <c r="A22" s="1" t="s">
        <v>62</v>
      </c>
      <c r="B22" s="1">
        <v>8</v>
      </c>
      <c r="C22" s="26" t="s">
        <v>353</v>
      </c>
      <c r="D22" t="s">
        <v>101</v>
      </c>
      <c r="E22" s="27" t="s">
        <v>354</v>
      </c>
      <c r="F22" s="28" t="s">
        <v>343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104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68</v>
      </c>
      <c r="E23" s="27" t="s">
        <v>101</v>
      </c>
    </row>
    <row r="24" ht="52.8">
      <c r="A24" s="1" t="s">
        <v>70</v>
      </c>
      <c r="E24" s="32" t="s">
        <v>355</v>
      </c>
    </row>
    <row r="25" ht="39.6">
      <c r="A25" s="1" t="s">
        <v>72</v>
      </c>
      <c r="E25" s="27" t="s">
        <v>356</v>
      </c>
    </row>
    <row r="26">
      <c r="A26" s="1" t="s">
        <v>62</v>
      </c>
      <c r="B26" s="1">
        <v>9</v>
      </c>
      <c r="C26" s="26" t="s">
        <v>357</v>
      </c>
      <c r="D26" t="s">
        <v>98</v>
      </c>
      <c r="E26" s="27" t="s">
        <v>358</v>
      </c>
      <c r="F26" s="28" t="s">
        <v>343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104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68</v>
      </c>
      <c r="E27" s="27" t="s">
        <v>101</v>
      </c>
    </row>
    <row r="28" ht="39.6">
      <c r="A28" s="1" t="s">
        <v>70</v>
      </c>
      <c r="E28" s="32" t="s">
        <v>359</v>
      </c>
    </row>
    <row r="29">
      <c r="A29" s="1" t="s">
        <v>72</v>
      </c>
      <c r="E29" s="27" t="s">
        <v>349</v>
      </c>
    </row>
    <row r="30">
      <c r="A30" s="1" t="s">
        <v>62</v>
      </c>
      <c r="B30" s="1">
        <v>10</v>
      </c>
      <c r="C30" s="26" t="s">
        <v>357</v>
      </c>
      <c r="D30" t="s">
        <v>138</v>
      </c>
      <c r="E30" s="27" t="s">
        <v>358</v>
      </c>
      <c r="F30" s="28" t="s">
        <v>343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104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68</v>
      </c>
      <c r="E31" s="27"/>
    </row>
    <row r="32" ht="52.8">
      <c r="A32" s="1" t="s">
        <v>70</v>
      </c>
      <c r="E32" s="32" t="s">
        <v>360</v>
      </c>
    </row>
    <row r="33">
      <c r="A33" s="1" t="s">
        <v>72</v>
      </c>
      <c r="E33" s="27" t="s">
        <v>349</v>
      </c>
    </row>
    <row r="34">
      <c r="A34" s="1" t="s">
        <v>62</v>
      </c>
      <c r="B34" s="1">
        <v>11</v>
      </c>
      <c r="C34" s="26" t="s">
        <v>361</v>
      </c>
      <c r="D34" t="s">
        <v>98</v>
      </c>
      <c r="E34" s="27" t="s">
        <v>362</v>
      </c>
      <c r="F34" s="28" t="s">
        <v>343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104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68</v>
      </c>
      <c r="E35" s="27" t="s">
        <v>101</v>
      </c>
    </row>
    <row r="36" ht="39.6">
      <c r="A36" s="1" t="s">
        <v>70</v>
      </c>
      <c r="E36" s="32" t="s">
        <v>363</v>
      </c>
    </row>
    <row r="37">
      <c r="A37" s="1" t="s">
        <v>72</v>
      </c>
      <c r="E37" s="27" t="s">
        <v>349</v>
      </c>
    </row>
    <row r="38">
      <c r="A38" s="1" t="s">
        <v>62</v>
      </c>
      <c r="B38" s="1">
        <v>12</v>
      </c>
      <c r="C38" s="26" t="s">
        <v>361</v>
      </c>
      <c r="D38" t="s">
        <v>138</v>
      </c>
      <c r="E38" s="27" t="s">
        <v>362</v>
      </c>
      <c r="F38" s="28" t="s">
        <v>343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104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68</v>
      </c>
      <c r="E39" s="27" t="s">
        <v>101</v>
      </c>
    </row>
    <row r="40" ht="79.2">
      <c r="A40" s="1" t="s">
        <v>70</v>
      </c>
      <c r="E40" s="32" t="s">
        <v>364</v>
      </c>
    </row>
    <row r="41">
      <c r="A41" s="1" t="s">
        <v>72</v>
      </c>
      <c r="E41" s="27" t="s">
        <v>349</v>
      </c>
    </row>
    <row r="42">
      <c r="A42" s="1" t="s">
        <v>62</v>
      </c>
      <c r="B42" s="1">
        <v>13</v>
      </c>
      <c r="C42" s="26" t="s">
        <v>365</v>
      </c>
      <c r="D42" t="s">
        <v>101</v>
      </c>
      <c r="E42" s="27" t="s">
        <v>366</v>
      </c>
      <c r="F42" s="28" t="s">
        <v>343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104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68</v>
      </c>
      <c r="E43" s="27" t="s">
        <v>101</v>
      </c>
    </row>
    <row r="44" ht="39.6">
      <c r="A44" s="1" t="s">
        <v>70</v>
      </c>
      <c r="E44" s="32" t="s">
        <v>367</v>
      </c>
    </row>
    <row r="45" ht="66">
      <c r="A45" s="1" t="s">
        <v>72</v>
      </c>
      <c r="E45" s="27" t="s">
        <v>368</v>
      </c>
    </row>
    <row r="46">
      <c r="A46" s="1" t="s">
        <v>62</v>
      </c>
      <c r="B46" s="1">
        <v>14</v>
      </c>
      <c r="C46" s="26" t="s">
        <v>369</v>
      </c>
      <c r="D46" t="s">
        <v>101</v>
      </c>
      <c r="E46" s="27" t="s">
        <v>370</v>
      </c>
      <c r="F46" s="28" t="s">
        <v>343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104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68</v>
      </c>
      <c r="E47" s="27" t="s">
        <v>101</v>
      </c>
    </row>
    <row r="48">
      <c r="A48" s="1" t="s">
        <v>70</v>
      </c>
    </row>
    <row r="49">
      <c r="A49" s="1" t="s">
        <v>72</v>
      </c>
      <c r="E49" s="27" t="s">
        <v>371</v>
      </c>
    </row>
    <row r="50">
      <c r="A50" s="1" t="s">
        <v>62</v>
      </c>
      <c r="B50" s="1">
        <v>16</v>
      </c>
      <c r="C50" s="26" t="s">
        <v>372</v>
      </c>
      <c r="D50" t="s">
        <v>101</v>
      </c>
      <c r="E50" s="27" t="s">
        <v>373</v>
      </c>
      <c r="F50" s="28" t="s">
        <v>343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104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68</v>
      </c>
      <c r="E51" s="27" t="s">
        <v>101</v>
      </c>
    </row>
    <row r="52" ht="39.6">
      <c r="A52" s="1" t="s">
        <v>70</v>
      </c>
      <c r="E52" s="32" t="s">
        <v>374</v>
      </c>
    </row>
    <row r="53">
      <c r="A53" s="1" t="s">
        <v>72</v>
      </c>
      <c r="E53" s="27" t="s">
        <v>375</v>
      </c>
    </row>
    <row r="54" ht="26.4">
      <c r="A54" s="1" t="s">
        <v>62</v>
      </c>
      <c r="B54" s="1">
        <v>17</v>
      </c>
      <c r="C54" s="26" t="s">
        <v>63</v>
      </c>
      <c r="D54" t="s">
        <v>64</v>
      </c>
      <c r="E54" s="27" t="s">
        <v>376</v>
      </c>
      <c r="F54" s="28" t="s">
        <v>66</v>
      </c>
      <c r="G54" s="29">
        <v>1777.05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101</v>
      </c>
      <c r="O54" s="31">
        <f>M54*AA54</f>
        <v>0</v>
      </c>
      <c r="P54" s="1">
        <v>3</v>
      </c>
      <c r="AA54" s="1">
        <f>IF(P54=1,$O$3,IF(P54=2,$O$4,$O$5))</f>
        <v>0</v>
      </c>
    </row>
    <row r="55" ht="26.4">
      <c r="A55" s="1" t="s">
        <v>68</v>
      </c>
      <c r="E55" s="27" t="s">
        <v>69</v>
      </c>
    </row>
    <row r="56" ht="105.6">
      <c r="A56" s="1" t="s">
        <v>70</v>
      </c>
      <c r="E56" s="32" t="s">
        <v>377</v>
      </c>
    </row>
    <row r="57">
      <c r="A57" s="1" t="s">
        <v>72</v>
      </c>
      <c r="E57" s="27" t="s">
        <v>73</v>
      </c>
    </row>
    <row r="58" ht="26.4">
      <c r="A58" s="1" t="s">
        <v>62</v>
      </c>
      <c r="B58" s="1">
        <v>18</v>
      </c>
      <c r="C58" s="26" t="s">
        <v>74</v>
      </c>
      <c r="D58" t="s">
        <v>75</v>
      </c>
      <c r="E58" s="27" t="s">
        <v>378</v>
      </c>
      <c r="F58" s="28" t="s">
        <v>66</v>
      </c>
      <c r="G58" s="29">
        <v>96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101</v>
      </c>
      <c r="O58" s="31">
        <f>M58*AA58</f>
        <v>0</v>
      </c>
      <c r="P58" s="1">
        <v>3</v>
      </c>
      <c r="AA58" s="1">
        <f>IF(P58=1,$O$3,IF(P58=2,$O$4,$O$5))</f>
        <v>0</v>
      </c>
    </row>
    <row r="59" ht="26.4">
      <c r="A59" s="1" t="s">
        <v>68</v>
      </c>
      <c r="E59" s="27" t="s">
        <v>69</v>
      </c>
    </row>
    <row r="60" ht="52.8">
      <c r="A60" s="1" t="s">
        <v>70</v>
      </c>
      <c r="E60" s="32" t="s">
        <v>379</v>
      </c>
    </row>
    <row r="61">
      <c r="A61" s="1" t="s">
        <v>72</v>
      </c>
      <c r="E61" s="27" t="s">
        <v>73</v>
      </c>
    </row>
    <row r="62" ht="26.4">
      <c r="A62" s="1" t="s">
        <v>62</v>
      </c>
      <c r="B62" s="1">
        <v>19</v>
      </c>
      <c r="C62" s="26" t="s">
        <v>380</v>
      </c>
      <c r="D62" t="s">
        <v>381</v>
      </c>
      <c r="E62" s="27" t="s">
        <v>382</v>
      </c>
      <c r="F62" s="28" t="s">
        <v>66</v>
      </c>
      <c r="G62" s="29">
        <v>15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101</v>
      </c>
      <c r="O62" s="31">
        <f>M62*AA62</f>
        <v>0</v>
      </c>
      <c r="P62" s="1">
        <v>3</v>
      </c>
      <c r="AA62" s="1">
        <f>IF(P62=1,$O$3,IF(P62=2,$O$4,$O$5))</f>
        <v>0</v>
      </c>
    </row>
    <row r="63" ht="26.4">
      <c r="A63" s="1" t="s">
        <v>68</v>
      </c>
      <c r="E63" s="27" t="s">
        <v>69</v>
      </c>
    </row>
    <row r="64" ht="52.8">
      <c r="A64" s="1" t="s">
        <v>70</v>
      </c>
      <c r="E64" s="32" t="s">
        <v>383</v>
      </c>
    </row>
    <row r="65">
      <c r="A65" s="1" t="s">
        <v>72</v>
      </c>
      <c r="E65" s="27" t="s">
        <v>73</v>
      </c>
    </row>
    <row r="66" ht="26.4">
      <c r="A66" s="1" t="s">
        <v>62</v>
      </c>
      <c r="B66" s="1">
        <v>20</v>
      </c>
      <c r="C66" s="26" t="s">
        <v>384</v>
      </c>
      <c r="D66" t="s">
        <v>385</v>
      </c>
      <c r="E66" s="27" t="s">
        <v>386</v>
      </c>
      <c r="F66" s="28" t="s">
        <v>66</v>
      </c>
      <c r="G66" s="29">
        <v>1942.557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101</v>
      </c>
      <c r="O66" s="31">
        <f>M66*AA66</f>
        <v>0</v>
      </c>
      <c r="P66" s="1">
        <v>3</v>
      </c>
      <c r="AA66" s="1">
        <f>IF(P66=1,$O$3,IF(P66=2,$O$4,$O$5))</f>
        <v>0</v>
      </c>
    </row>
    <row r="67" ht="26.4">
      <c r="A67" s="1" t="s">
        <v>68</v>
      </c>
      <c r="E67" s="27" t="s">
        <v>69</v>
      </c>
    </row>
    <row r="68" ht="105.6">
      <c r="A68" s="1" t="s">
        <v>70</v>
      </c>
      <c r="E68" s="32" t="s">
        <v>387</v>
      </c>
    </row>
    <row r="69">
      <c r="A69" s="1" t="s">
        <v>72</v>
      </c>
      <c r="E69" s="27" t="s">
        <v>73</v>
      </c>
    </row>
    <row r="70">
      <c r="A70" s="1" t="s">
        <v>59</v>
      </c>
      <c r="C70" s="22" t="s">
        <v>98</v>
      </c>
      <c r="E70" s="23" t="s">
        <v>99</v>
      </c>
      <c r="L70" s="24">
        <f>SUMIFS(L71:L126,A71:A126,"P")</f>
        <v>0</v>
      </c>
      <c r="M70" s="24">
        <f>SUMIFS(M71:M126,A71:A126,"P")</f>
        <v>0</v>
      </c>
      <c r="N70" s="25"/>
    </row>
    <row r="71">
      <c r="A71" s="1" t="s">
        <v>62</v>
      </c>
      <c r="B71" s="1">
        <v>22</v>
      </c>
      <c r="C71" s="26" t="s">
        <v>388</v>
      </c>
      <c r="D71" t="s">
        <v>101</v>
      </c>
      <c r="E71" s="27" t="s">
        <v>389</v>
      </c>
      <c r="F71" s="28" t="s">
        <v>131</v>
      </c>
      <c r="G71" s="29">
        <v>2350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101</v>
      </c>
    </row>
    <row r="73" ht="66">
      <c r="A73" s="1" t="s">
        <v>70</v>
      </c>
      <c r="E73" s="32" t="s">
        <v>390</v>
      </c>
    </row>
    <row r="74" ht="39.6">
      <c r="A74" s="1" t="s">
        <v>72</v>
      </c>
      <c r="E74" s="27" t="s">
        <v>391</v>
      </c>
    </row>
    <row r="75">
      <c r="A75" s="1" t="s">
        <v>62</v>
      </c>
      <c r="B75" s="1">
        <v>23</v>
      </c>
      <c r="C75" s="26" t="s">
        <v>392</v>
      </c>
      <c r="D75" t="s">
        <v>101</v>
      </c>
      <c r="E75" s="27" t="s">
        <v>393</v>
      </c>
      <c r="F75" s="28" t="s">
        <v>206</v>
      </c>
      <c r="G75" s="29">
        <v>31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104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68</v>
      </c>
      <c r="E76" s="27" t="s">
        <v>101</v>
      </c>
    </row>
    <row r="77" ht="39.6">
      <c r="A77" s="1" t="s">
        <v>70</v>
      </c>
      <c r="E77" s="32" t="s">
        <v>394</v>
      </c>
    </row>
    <row r="78" ht="171.6">
      <c r="A78" s="1" t="s">
        <v>72</v>
      </c>
      <c r="E78" s="27" t="s">
        <v>395</v>
      </c>
    </row>
    <row r="79">
      <c r="A79" s="1" t="s">
        <v>62</v>
      </c>
      <c r="B79" s="1">
        <v>24</v>
      </c>
      <c r="C79" s="26" t="s">
        <v>396</v>
      </c>
      <c r="D79" t="s">
        <v>101</v>
      </c>
      <c r="E79" s="27" t="s">
        <v>397</v>
      </c>
      <c r="F79" s="28" t="s">
        <v>206</v>
      </c>
      <c r="G79" s="29">
        <v>7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68</v>
      </c>
      <c r="E80" s="27" t="s">
        <v>101</v>
      </c>
    </row>
    <row r="81" ht="39.6">
      <c r="A81" s="1" t="s">
        <v>70</v>
      </c>
      <c r="E81" s="32" t="s">
        <v>398</v>
      </c>
    </row>
    <row r="82" ht="171.6">
      <c r="A82" s="1" t="s">
        <v>72</v>
      </c>
      <c r="E82" s="27" t="s">
        <v>395</v>
      </c>
    </row>
    <row r="83">
      <c r="A83" s="1" t="s">
        <v>62</v>
      </c>
      <c r="B83" s="1">
        <v>25</v>
      </c>
      <c r="C83" s="26" t="s">
        <v>399</v>
      </c>
      <c r="D83" t="s">
        <v>101</v>
      </c>
      <c r="E83" s="27" t="s">
        <v>400</v>
      </c>
      <c r="F83" s="28" t="s">
        <v>401</v>
      </c>
      <c r="G83" s="29">
        <v>672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68</v>
      </c>
      <c r="E84" s="27" t="s">
        <v>101</v>
      </c>
    </row>
    <row r="85" ht="66">
      <c r="A85" s="1" t="s">
        <v>70</v>
      </c>
      <c r="E85" s="32" t="s">
        <v>402</v>
      </c>
    </row>
    <row r="86" ht="39.6">
      <c r="A86" s="1" t="s">
        <v>72</v>
      </c>
      <c r="E86" s="27" t="s">
        <v>403</v>
      </c>
    </row>
    <row r="87">
      <c r="A87" s="1" t="s">
        <v>62</v>
      </c>
      <c r="B87" s="1">
        <v>26</v>
      </c>
      <c r="C87" s="26" t="s">
        <v>404</v>
      </c>
      <c r="D87" t="s">
        <v>101</v>
      </c>
      <c r="E87" s="27" t="s">
        <v>405</v>
      </c>
      <c r="F87" s="28" t="s">
        <v>103</v>
      </c>
      <c r="G87" s="29">
        <v>15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68</v>
      </c>
      <c r="E88" s="27" t="s">
        <v>101</v>
      </c>
    </row>
    <row r="89" ht="39.6">
      <c r="A89" s="1" t="s">
        <v>70</v>
      </c>
      <c r="E89" s="32" t="s">
        <v>406</v>
      </c>
    </row>
    <row r="90" ht="39.6">
      <c r="A90" s="1" t="s">
        <v>72</v>
      </c>
      <c r="E90" s="27" t="s">
        <v>407</v>
      </c>
    </row>
    <row r="91">
      <c r="A91" s="1" t="s">
        <v>62</v>
      </c>
      <c r="B91" s="1">
        <v>27</v>
      </c>
      <c r="C91" s="26" t="s">
        <v>408</v>
      </c>
      <c r="D91" t="s">
        <v>101</v>
      </c>
      <c r="E91" s="27" t="s">
        <v>409</v>
      </c>
      <c r="F91" s="28" t="s">
        <v>103</v>
      </c>
      <c r="G91" s="29">
        <v>62.5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68</v>
      </c>
      <c r="E92" s="27" t="s">
        <v>101</v>
      </c>
    </row>
    <row r="93" ht="52.8">
      <c r="A93" s="1" t="s">
        <v>70</v>
      </c>
      <c r="E93" s="32" t="s">
        <v>410</v>
      </c>
    </row>
    <row r="94" ht="66">
      <c r="A94" s="1" t="s">
        <v>72</v>
      </c>
      <c r="E94" s="27" t="s">
        <v>411</v>
      </c>
    </row>
    <row r="95">
      <c r="A95" s="1" t="s">
        <v>62</v>
      </c>
      <c r="B95" s="1">
        <v>28</v>
      </c>
      <c r="C95" s="26" t="s">
        <v>412</v>
      </c>
      <c r="D95" t="s">
        <v>101</v>
      </c>
      <c r="E95" s="27" t="s">
        <v>413</v>
      </c>
      <c r="F95" s="28" t="s">
        <v>103</v>
      </c>
      <c r="G95" s="29">
        <v>1492.25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104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68</v>
      </c>
      <c r="E96" s="27" t="s">
        <v>101</v>
      </c>
    </row>
    <row r="97" ht="66">
      <c r="A97" s="1" t="s">
        <v>70</v>
      </c>
      <c r="E97" s="32" t="s">
        <v>414</v>
      </c>
    </row>
    <row r="98" ht="330">
      <c r="A98" s="1" t="s">
        <v>72</v>
      </c>
      <c r="E98" s="27" t="s">
        <v>415</v>
      </c>
    </row>
    <row r="99">
      <c r="A99" s="1" t="s">
        <v>62</v>
      </c>
      <c r="B99" s="1">
        <v>29</v>
      </c>
      <c r="C99" s="26" t="s">
        <v>111</v>
      </c>
      <c r="D99" t="s">
        <v>98</v>
      </c>
      <c r="E99" s="27" t="s">
        <v>112</v>
      </c>
      <c r="F99" s="28" t="s">
        <v>103</v>
      </c>
      <c r="G99" s="29">
        <v>129.48599999999999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104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68</v>
      </c>
      <c r="E100" s="27" t="s">
        <v>101</v>
      </c>
    </row>
    <row r="101" ht="118.8">
      <c r="A101" s="1" t="s">
        <v>70</v>
      </c>
      <c r="E101" s="32" t="s">
        <v>416</v>
      </c>
    </row>
    <row r="102" ht="330">
      <c r="A102" s="1" t="s">
        <v>72</v>
      </c>
      <c r="E102" s="27" t="s">
        <v>114</v>
      </c>
    </row>
    <row r="103">
      <c r="A103" s="1" t="s">
        <v>62</v>
      </c>
      <c r="B103" s="1">
        <v>30</v>
      </c>
      <c r="C103" s="26" t="s">
        <v>111</v>
      </c>
      <c r="D103" t="s">
        <v>138</v>
      </c>
      <c r="E103" s="27" t="s">
        <v>112</v>
      </c>
      <c r="F103" s="28" t="s">
        <v>103</v>
      </c>
      <c r="G103" s="29">
        <v>517.89999999999998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104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68</v>
      </c>
      <c r="E104" s="27" t="s">
        <v>101</v>
      </c>
    </row>
    <row r="105" ht="105.6">
      <c r="A105" s="1" t="s">
        <v>70</v>
      </c>
      <c r="E105" s="32" t="s">
        <v>417</v>
      </c>
    </row>
    <row r="106" ht="330">
      <c r="A106" s="1" t="s">
        <v>72</v>
      </c>
      <c r="E106" s="27" t="s">
        <v>114</v>
      </c>
    </row>
    <row r="107">
      <c r="A107" s="1" t="s">
        <v>62</v>
      </c>
      <c r="B107" s="1">
        <v>31</v>
      </c>
      <c r="C107" s="26" t="s">
        <v>418</v>
      </c>
      <c r="D107" t="s">
        <v>101</v>
      </c>
      <c r="E107" s="27" t="s">
        <v>419</v>
      </c>
      <c r="F107" s="28" t="s">
        <v>103</v>
      </c>
      <c r="G107" s="29">
        <v>132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104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68</v>
      </c>
      <c r="E108" s="27" t="s">
        <v>101</v>
      </c>
    </row>
    <row r="109" ht="66">
      <c r="A109" s="1" t="s">
        <v>70</v>
      </c>
      <c r="E109" s="32" t="s">
        <v>420</v>
      </c>
    </row>
    <row r="110" ht="277.2">
      <c r="A110" s="1" t="s">
        <v>72</v>
      </c>
      <c r="E110" s="27" t="s">
        <v>421</v>
      </c>
    </row>
    <row r="111">
      <c r="A111" s="1" t="s">
        <v>62</v>
      </c>
      <c r="B111" s="1">
        <v>32</v>
      </c>
      <c r="C111" s="26" t="s">
        <v>118</v>
      </c>
      <c r="D111" t="s">
        <v>101</v>
      </c>
      <c r="E111" s="27" t="s">
        <v>119</v>
      </c>
      <c r="F111" s="28" t="s">
        <v>103</v>
      </c>
      <c r="G111" s="29">
        <v>1131.75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104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68</v>
      </c>
      <c r="E112" s="27" t="s">
        <v>101</v>
      </c>
    </row>
    <row r="113" ht="79.2">
      <c r="A113" s="1" t="s">
        <v>70</v>
      </c>
      <c r="E113" s="32" t="s">
        <v>422</v>
      </c>
    </row>
    <row r="114" ht="198">
      <c r="A114" s="1" t="s">
        <v>72</v>
      </c>
      <c r="E114" s="27" t="s">
        <v>423</v>
      </c>
    </row>
    <row r="115">
      <c r="A115" s="1" t="s">
        <v>62</v>
      </c>
      <c r="B115" s="1">
        <v>33</v>
      </c>
      <c r="C115" s="26" t="s">
        <v>424</v>
      </c>
      <c r="D115" t="s">
        <v>101</v>
      </c>
      <c r="E115" s="27" t="s">
        <v>425</v>
      </c>
      <c r="F115" s="28" t="s">
        <v>131</v>
      </c>
      <c r="G115" s="29">
        <v>2500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104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68</v>
      </c>
      <c r="E116" s="27" t="s">
        <v>101</v>
      </c>
    </row>
    <row r="117" ht="52.8">
      <c r="A117" s="1" t="s">
        <v>70</v>
      </c>
      <c r="E117" s="32" t="s">
        <v>426</v>
      </c>
    </row>
    <row r="118" ht="39.6">
      <c r="A118" s="1" t="s">
        <v>72</v>
      </c>
      <c r="E118" s="27" t="s">
        <v>427</v>
      </c>
    </row>
    <row r="119">
      <c r="A119" s="1" t="s">
        <v>62</v>
      </c>
      <c r="B119" s="1">
        <v>34</v>
      </c>
      <c r="C119" s="26" t="s">
        <v>428</v>
      </c>
      <c r="D119" t="s">
        <v>101</v>
      </c>
      <c r="E119" s="27" t="s">
        <v>429</v>
      </c>
      <c r="F119" s="28" t="s">
        <v>131</v>
      </c>
      <c r="G119" s="29">
        <v>100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104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68</v>
      </c>
      <c r="E120" s="27" t="s">
        <v>101</v>
      </c>
    </row>
    <row r="121" ht="39.6">
      <c r="A121" s="1" t="s">
        <v>70</v>
      </c>
      <c r="E121" s="32" t="s">
        <v>430</v>
      </c>
    </row>
    <row r="122" ht="39.6">
      <c r="A122" s="1" t="s">
        <v>72</v>
      </c>
      <c r="E122" s="27" t="s">
        <v>431</v>
      </c>
    </row>
    <row r="123">
      <c r="A123" s="1" t="s">
        <v>62</v>
      </c>
      <c r="B123" s="1">
        <v>35</v>
      </c>
      <c r="C123" s="26" t="s">
        <v>432</v>
      </c>
      <c r="D123" t="s">
        <v>101</v>
      </c>
      <c r="E123" s="27" t="s">
        <v>433</v>
      </c>
      <c r="F123" s="28" t="s">
        <v>131</v>
      </c>
      <c r="G123" s="29">
        <v>2500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104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68</v>
      </c>
      <c r="E124" s="27" t="s">
        <v>101</v>
      </c>
    </row>
    <row r="125" ht="39.6">
      <c r="A125" s="1" t="s">
        <v>70</v>
      </c>
      <c r="E125" s="32" t="s">
        <v>434</v>
      </c>
    </row>
    <row r="126" ht="26.4">
      <c r="A126" s="1" t="s">
        <v>72</v>
      </c>
      <c r="E126" s="27" t="s">
        <v>435</v>
      </c>
    </row>
    <row r="127">
      <c r="A127" s="1" t="s">
        <v>59</v>
      </c>
      <c r="C127" s="22" t="s">
        <v>138</v>
      </c>
      <c r="E127" s="23" t="s">
        <v>139</v>
      </c>
      <c r="L127" s="24">
        <f>SUMIFS(L128:L191,A128:A191,"P")</f>
        <v>0</v>
      </c>
      <c r="M127" s="24">
        <f>SUMIFS(M128:M191,A128:A191,"P")</f>
        <v>0</v>
      </c>
      <c r="N127" s="25"/>
    </row>
    <row r="128">
      <c r="A128" s="1" t="s">
        <v>62</v>
      </c>
      <c r="B128" s="1">
        <v>36</v>
      </c>
      <c r="C128" s="26" t="s">
        <v>436</v>
      </c>
      <c r="D128" t="s">
        <v>101</v>
      </c>
      <c r="E128" s="27" t="s">
        <v>437</v>
      </c>
      <c r="F128" s="28" t="s">
        <v>146</v>
      </c>
      <c r="G128" s="29">
        <v>30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104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68</v>
      </c>
      <c r="E129" s="27" t="s">
        <v>101</v>
      </c>
    </row>
    <row r="130" ht="52.8">
      <c r="A130" s="1" t="s">
        <v>70</v>
      </c>
      <c r="E130" s="32" t="s">
        <v>438</v>
      </c>
    </row>
    <row r="131" ht="171.6">
      <c r="A131" s="1" t="s">
        <v>72</v>
      </c>
      <c r="E131" s="27" t="s">
        <v>439</v>
      </c>
    </row>
    <row r="132">
      <c r="A132" s="1" t="s">
        <v>62</v>
      </c>
      <c r="B132" s="1">
        <v>37</v>
      </c>
      <c r="C132" s="26" t="s">
        <v>440</v>
      </c>
      <c r="D132" t="s">
        <v>101</v>
      </c>
      <c r="E132" s="27" t="s">
        <v>441</v>
      </c>
      <c r="F132" s="28" t="s">
        <v>103</v>
      </c>
      <c r="G132" s="29">
        <v>432.19999999999999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104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68</v>
      </c>
      <c r="E133" s="27" t="s">
        <v>101</v>
      </c>
    </row>
    <row r="134" ht="39.6">
      <c r="A134" s="1" t="s">
        <v>70</v>
      </c>
      <c r="E134" s="32" t="s">
        <v>442</v>
      </c>
    </row>
    <row r="135" ht="409.5">
      <c r="A135" s="1" t="s">
        <v>72</v>
      </c>
      <c r="E135" s="27" t="s">
        <v>443</v>
      </c>
    </row>
    <row r="136">
      <c r="A136" s="1" t="s">
        <v>62</v>
      </c>
      <c r="B136" s="1">
        <v>38</v>
      </c>
      <c r="C136" s="26" t="s">
        <v>444</v>
      </c>
      <c r="D136" t="s">
        <v>101</v>
      </c>
      <c r="E136" s="27" t="s">
        <v>445</v>
      </c>
      <c r="F136" s="28" t="s">
        <v>66</v>
      </c>
      <c r="G136" s="29">
        <v>41.450000000000003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104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68</v>
      </c>
      <c r="E137" s="27" t="s">
        <v>101</v>
      </c>
    </row>
    <row r="138" ht="39.6">
      <c r="A138" s="1" t="s">
        <v>70</v>
      </c>
      <c r="E138" s="32" t="s">
        <v>446</v>
      </c>
    </row>
    <row r="139" ht="264">
      <c r="A139" s="1" t="s">
        <v>72</v>
      </c>
      <c r="E139" s="27" t="s">
        <v>447</v>
      </c>
    </row>
    <row r="140">
      <c r="A140" s="1" t="s">
        <v>62</v>
      </c>
      <c r="B140" s="1">
        <v>39</v>
      </c>
      <c r="C140" s="26" t="s">
        <v>448</v>
      </c>
      <c r="D140" t="s">
        <v>101</v>
      </c>
      <c r="E140" s="27" t="s">
        <v>449</v>
      </c>
      <c r="F140" s="28" t="s">
        <v>146</v>
      </c>
      <c r="G140" s="29">
        <v>672.20000000000005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104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68</v>
      </c>
      <c r="E141" s="27" t="s">
        <v>101</v>
      </c>
    </row>
    <row r="142" ht="79.2">
      <c r="A142" s="1" t="s">
        <v>70</v>
      </c>
      <c r="E142" s="32" t="s">
        <v>450</v>
      </c>
    </row>
    <row r="143" ht="52.8">
      <c r="A143" s="1" t="s">
        <v>72</v>
      </c>
      <c r="E143" s="27" t="s">
        <v>451</v>
      </c>
    </row>
    <row r="144">
      <c r="A144" s="1" t="s">
        <v>62</v>
      </c>
      <c r="B144" s="1">
        <v>40</v>
      </c>
      <c r="C144" s="26" t="s">
        <v>452</v>
      </c>
      <c r="D144" t="s">
        <v>101</v>
      </c>
      <c r="E144" s="27" t="s">
        <v>453</v>
      </c>
      <c r="F144" s="28" t="s">
        <v>131</v>
      </c>
      <c r="G144" s="29">
        <v>414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104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68</v>
      </c>
      <c r="E145" s="27" t="s">
        <v>101</v>
      </c>
    </row>
    <row r="146" ht="52.8">
      <c r="A146" s="1" t="s">
        <v>70</v>
      </c>
      <c r="E146" s="32" t="s">
        <v>454</v>
      </c>
    </row>
    <row r="147" ht="356.4">
      <c r="A147" s="1" t="s">
        <v>72</v>
      </c>
      <c r="E147" s="27" t="s">
        <v>455</v>
      </c>
    </row>
    <row r="148">
      <c r="A148" s="1" t="s">
        <v>62</v>
      </c>
      <c r="B148" s="1">
        <v>41</v>
      </c>
      <c r="C148" s="26" t="s">
        <v>456</v>
      </c>
      <c r="D148" t="s">
        <v>101</v>
      </c>
      <c r="E148" s="27" t="s">
        <v>457</v>
      </c>
      <c r="F148" s="28" t="s">
        <v>146</v>
      </c>
      <c r="G148" s="29">
        <v>825.5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104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68</v>
      </c>
      <c r="E149" s="27" t="s">
        <v>101</v>
      </c>
    </row>
    <row r="150" ht="184.8">
      <c r="A150" s="1" t="s">
        <v>70</v>
      </c>
      <c r="E150" s="32" t="s">
        <v>458</v>
      </c>
    </row>
    <row r="151" ht="66">
      <c r="A151" s="1" t="s">
        <v>72</v>
      </c>
      <c r="E151" s="27" t="s">
        <v>459</v>
      </c>
    </row>
    <row r="152">
      <c r="A152" s="1" t="s">
        <v>62</v>
      </c>
      <c r="B152" s="1">
        <v>42</v>
      </c>
      <c r="C152" s="26" t="s">
        <v>460</v>
      </c>
      <c r="D152" t="s">
        <v>101</v>
      </c>
      <c r="E152" s="27" t="s">
        <v>461</v>
      </c>
      <c r="F152" s="28" t="s">
        <v>146</v>
      </c>
      <c r="G152" s="29">
        <v>314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104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68</v>
      </c>
      <c r="E153" s="27" t="s">
        <v>101</v>
      </c>
    </row>
    <row r="154" ht="66">
      <c r="A154" s="1" t="s">
        <v>70</v>
      </c>
      <c r="E154" s="32" t="s">
        <v>462</v>
      </c>
    </row>
    <row r="155" ht="66">
      <c r="A155" s="1" t="s">
        <v>72</v>
      </c>
      <c r="E155" s="27" t="s">
        <v>459</v>
      </c>
    </row>
    <row r="156">
      <c r="A156" s="1" t="s">
        <v>62</v>
      </c>
      <c r="B156" s="1">
        <v>43</v>
      </c>
      <c r="C156" s="26" t="s">
        <v>463</v>
      </c>
      <c r="D156" t="s">
        <v>101</v>
      </c>
      <c r="E156" s="27" t="s">
        <v>464</v>
      </c>
      <c r="F156" s="28" t="s">
        <v>146</v>
      </c>
      <c r="G156" s="29">
        <v>438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104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68</v>
      </c>
      <c r="E157" s="27" t="s">
        <v>101</v>
      </c>
    </row>
    <row r="158" ht="132">
      <c r="A158" s="1" t="s">
        <v>70</v>
      </c>
      <c r="E158" s="32" t="s">
        <v>465</v>
      </c>
    </row>
    <row r="159" ht="66">
      <c r="A159" s="1" t="s">
        <v>72</v>
      </c>
      <c r="E159" s="27" t="s">
        <v>459</v>
      </c>
    </row>
    <row r="160">
      <c r="A160" s="1" t="s">
        <v>62</v>
      </c>
      <c r="B160" s="1">
        <v>44</v>
      </c>
      <c r="C160" s="26" t="s">
        <v>466</v>
      </c>
      <c r="D160" t="s">
        <v>101</v>
      </c>
      <c r="E160" s="27" t="s">
        <v>467</v>
      </c>
      <c r="F160" s="28" t="s">
        <v>146</v>
      </c>
      <c r="G160" s="29">
        <v>270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104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68</v>
      </c>
      <c r="E161" s="27" t="s">
        <v>101</v>
      </c>
    </row>
    <row r="162" ht="52.8">
      <c r="A162" s="1" t="s">
        <v>70</v>
      </c>
      <c r="E162" s="32" t="s">
        <v>468</v>
      </c>
    </row>
    <row r="163" ht="198">
      <c r="A163" s="1" t="s">
        <v>72</v>
      </c>
      <c r="E163" s="27" t="s">
        <v>469</v>
      </c>
    </row>
    <row r="164">
      <c r="A164" s="1" t="s">
        <v>62</v>
      </c>
      <c r="B164" s="1">
        <v>45</v>
      </c>
      <c r="C164" s="26" t="s">
        <v>470</v>
      </c>
      <c r="D164" t="s">
        <v>101</v>
      </c>
      <c r="E164" s="27" t="s">
        <v>471</v>
      </c>
      <c r="F164" s="28" t="s">
        <v>146</v>
      </c>
      <c r="G164" s="29">
        <v>180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104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68</v>
      </c>
      <c r="E165" s="27" t="s">
        <v>101</v>
      </c>
    </row>
    <row r="166" ht="52.8">
      <c r="A166" s="1" t="s">
        <v>70</v>
      </c>
      <c r="E166" s="32" t="s">
        <v>472</v>
      </c>
    </row>
    <row r="167" ht="198">
      <c r="A167" s="1" t="s">
        <v>72</v>
      </c>
      <c r="E167" s="27" t="s">
        <v>469</v>
      </c>
    </row>
    <row r="168">
      <c r="A168" s="1" t="s">
        <v>62</v>
      </c>
      <c r="B168" s="1">
        <v>46</v>
      </c>
      <c r="C168" s="26" t="s">
        <v>473</v>
      </c>
      <c r="D168" t="s">
        <v>101</v>
      </c>
      <c r="E168" s="27" t="s">
        <v>474</v>
      </c>
      <c r="F168" s="28" t="s">
        <v>103</v>
      </c>
      <c r="G168" s="29">
        <v>181.613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104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68</v>
      </c>
      <c r="E169" s="27" t="s">
        <v>101</v>
      </c>
    </row>
    <row r="170" ht="39.6">
      <c r="A170" s="1" t="s">
        <v>70</v>
      </c>
      <c r="E170" s="32" t="s">
        <v>475</v>
      </c>
    </row>
    <row r="171" ht="369.6">
      <c r="A171" s="1" t="s">
        <v>72</v>
      </c>
      <c r="E171" s="27" t="s">
        <v>476</v>
      </c>
    </row>
    <row r="172">
      <c r="A172" s="1" t="s">
        <v>62</v>
      </c>
      <c r="B172" s="1">
        <v>47</v>
      </c>
      <c r="C172" s="26" t="s">
        <v>477</v>
      </c>
      <c r="D172" t="s">
        <v>101</v>
      </c>
      <c r="E172" s="27" t="s">
        <v>478</v>
      </c>
      <c r="F172" s="28" t="s">
        <v>66</v>
      </c>
      <c r="G172" s="29">
        <v>21.699999999999999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104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68</v>
      </c>
      <c r="E173" s="27" t="s">
        <v>101</v>
      </c>
    </row>
    <row r="174" ht="52.8">
      <c r="A174" s="1" t="s">
        <v>70</v>
      </c>
      <c r="E174" s="32" t="s">
        <v>479</v>
      </c>
    </row>
    <row r="175" ht="277.2">
      <c r="A175" s="1" t="s">
        <v>72</v>
      </c>
      <c r="E175" s="27" t="s">
        <v>480</v>
      </c>
    </row>
    <row r="176">
      <c r="A176" s="1" t="s">
        <v>62</v>
      </c>
      <c r="B176" s="1">
        <v>48</v>
      </c>
      <c r="C176" s="26" t="s">
        <v>481</v>
      </c>
      <c r="D176" t="s">
        <v>101</v>
      </c>
      <c r="E176" s="27" t="s">
        <v>482</v>
      </c>
      <c r="F176" s="28" t="s">
        <v>103</v>
      </c>
      <c r="G176" s="29">
        <v>17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104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68</v>
      </c>
      <c r="E177" s="27" t="s">
        <v>101</v>
      </c>
    </row>
    <row r="178" ht="66">
      <c r="A178" s="1" t="s">
        <v>70</v>
      </c>
      <c r="E178" s="32" t="s">
        <v>483</v>
      </c>
    </row>
    <row r="179" ht="79.2">
      <c r="A179" s="1" t="s">
        <v>72</v>
      </c>
      <c r="E179" s="27" t="s">
        <v>484</v>
      </c>
    </row>
    <row r="180">
      <c r="A180" s="1" t="s">
        <v>62</v>
      </c>
      <c r="B180" s="1">
        <v>49</v>
      </c>
      <c r="C180" s="26" t="s">
        <v>485</v>
      </c>
      <c r="D180" t="s">
        <v>101</v>
      </c>
      <c r="E180" s="27" t="s">
        <v>486</v>
      </c>
      <c r="F180" s="28" t="s">
        <v>206</v>
      </c>
      <c r="G180" s="29">
        <v>100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104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68</v>
      </c>
      <c r="E181" s="27" t="s">
        <v>101</v>
      </c>
    </row>
    <row r="182" ht="66">
      <c r="A182" s="1" t="s">
        <v>70</v>
      </c>
      <c r="E182" s="32" t="s">
        <v>487</v>
      </c>
    </row>
    <row r="183" ht="66">
      <c r="A183" s="1" t="s">
        <v>72</v>
      </c>
      <c r="E183" s="27" t="s">
        <v>488</v>
      </c>
    </row>
    <row r="184">
      <c r="A184" s="1" t="s">
        <v>62</v>
      </c>
      <c r="B184" s="1">
        <v>50</v>
      </c>
      <c r="C184" s="26" t="s">
        <v>489</v>
      </c>
      <c r="D184" t="s">
        <v>101</v>
      </c>
      <c r="E184" s="27" t="s">
        <v>490</v>
      </c>
      <c r="F184" s="28" t="s">
        <v>103</v>
      </c>
      <c r="G184" s="29">
        <v>115.301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104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68</v>
      </c>
      <c r="E185" s="27" t="s">
        <v>101</v>
      </c>
    </row>
    <row r="186" ht="66">
      <c r="A186" s="1" t="s">
        <v>70</v>
      </c>
      <c r="E186" s="32" t="s">
        <v>491</v>
      </c>
    </row>
    <row r="187" ht="39.6">
      <c r="A187" s="1" t="s">
        <v>72</v>
      </c>
      <c r="E187" s="27" t="s">
        <v>492</v>
      </c>
    </row>
    <row r="188">
      <c r="A188" s="1" t="s">
        <v>62</v>
      </c>
      <c r="B188" s="1">
        <v>51</v>
      </c>
      <c r="C188" s="26" t="s">
        <v>493</v>
      </c>
      <c r="D188" t="s">
        <v>101</v>
      </c>
      <c r="E188" s="27" t="s">
        <v>494</v>
      </c>
      <c r="F188" s="28" t="s">
        <v>103</v>
      </c>
      <c r="G188" s="29">
        <v>480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101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68</v>
      </c>
      <c r="E189" s="27" t="s">
        <v>101</v>
      </c>
    </row>
    <row r="190" ht="66">
      <c r="A190" s="1" t="s">
        <v>70</v>
      </c>
      <c r="E190" s="32" t="s">
        <v>495</v>
      </c>
    </row>
    <row r="191" ht="39.6">
      <c r="A191" s="1" t="s">
        <v>72</v>
      </c>
      <c r="E191" s="27" t="s">
        <v>492</v>
      </c>
    </row>
    <row r="192">
      <c r="A192" s="1" t="s">
        <v>59</v>
      </c>
      <c r="C192" s="22" t="s">
        <v>496</v>
      </c>
      <c r="E192" s="23" t="s">
        <v>497</v>
      </c>
      <c r="L192" s="24">
        <f>SUMIFS(L193:L220,A193:A220,"P")</f>
        <v>0</v>
      </c>
      <c r="M192" s="24">
        <f>SUMIFS(M193:M220,A193:A220,"P")</f>
        <v>0</v>
      </c>
      <c r="N192" s="25"/>
    </row>
    <row r="193">
      <c r="A193" s="1" t="s">
        <v>62</v>
      </c>
      <c r="B193" s="1">
        <v>52</v>
      </c>
      <c r="C193" s="26" t="s">
        <v>498</v>
      </c>
      <c r="D193" t="s">
        <v>101</v>
      </c>
      <c r="E193" s="27" t="s">
        <v>499</v>
      </c>
      <c r="F193" s="28" t="s">
        <v>103</v>
      </c>
      <c r="G193" s="29">
        <v>119.59999999999999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104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68</v>
      </c>
      <c r="E194" s="27" t="s">
        <v>101</v>
      </c>
    </row>
    <row r="195" ht="52.8">
      <c r="A195" s="1" t="s">
        <v>70</v>
      </c>
      <c r="E195" s="32" t="s">
        <v>500</v>
      </c>
    </row>
    <row r="196" ht="382.8">
      <c r="A196" s="1" t="s">
        <v>72</v>
      </c>
      <c r="E196" s="27" t="s">
        <v>501</v>
      </c>
    </row>
    <row r="197">
      <c r="A197" s="1" t="s">
        <v>62</v>
      </c>
      <c r="B197" s="1">
        <v>53</v>
      </c>
      <c r="C197" s="26" t="s">
        <v>502</v>
      </c>
      <c r="D197" t="s">
        <v>101</v>
      </c>
      <c r="E197" s="27" t="s">
        <v>503</v>
      </c>
      <c r="F197" s="28" t="s">
        <v>66</v>
      </c>
      <c r="G197" s="29">
        <v>19.300000000000001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104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68</v>
      </c>
      <c r="E198" s="27" t="s">
        <v>101</v>
      </c>
    </row>
    <row r="199" ht="52.8">
      <c r="A199" s="1" t="s">
        <v>70</v>
      </c>
      <c r="E199" s="32" t="s">
        <v>504</v>
      </c>
    </row>
    <row r="200" ht="250.8">
      <c r="A200" s="1" t="s">
        <v>72</v>
      </c>
      <c r="E200" s="27" t="s">
        <v>505</v>
      </c>
    </row>
    <row r="201">
      <c r="A201" s="1" t="s">
        <v>62</v>
      </c>
      <c r="B201" s="1">
        <v>54</v>
      </c>
      <c r="C201" s="26" t="s">
        <v>506</v>
      </c>
      <c r="D201" t="s">
        <v>101</v>
      </c>
      <c r="E201" s="27" t="s">
        <v>507</v>
      </c>
      <c r="F201" s="28" t="s">
        <v>103</v>
      </c>
      <c r="G201" s="29">
        <v>29.187999999999999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104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68</v>
      </c>
      <c r="E202" s="27" t="s">
        <v>101</v>
      </c>
    </row>
    <row r="203" ht="105.6">
      <c r="A203" s="1" t="s">
        <v>70</v>
      </c>
      <c r="E203" s="32" t="s">
        <v>508</v>
      </c>
    </row>
    <row r="204" ht="39.6">
      <c r="A204" s="1" t="s">
        <v>72</v>
      </c>
      <c r="E204" s="27" t="s">
        <v>509</v>
      </c>
    </row>
    <row r="205">
      <c r="A205" s="1" t="s">
        <v>62</v>
      </c>
      <c r="B205" s="1">
        <v>55</v>
      </c>
      <c r="C205" s="26" t="s">
        <v>510</v>
      </c>
      <c r="D205" t="s">
        <v>101</v>
      </c>
      <c r="E205" s="27" t="s">
        <v>511</v>
      </c>
      <c r="F205" s="28" t="s">
        <v>103</v>
      </c>
      <c r="G205" s="29">
        <v>277.89999999999998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104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68</v>
      </c>
      <c r="E206" s="27" t="s">
        <v>101</v>
      </c>
    </row>
    <row r="207" ht="52.8">
      <c r="A207" s="1" t="s">
        <v>70</v>
      </c>
      <c r="E207" s="32" t="s">
        <v>512</v>
      </c>
    </row>
    <row r="208" ht="369.6">
      <c r="A208" s="1" t="s">
        <v>72</v>
      </c>
      <c r="E208" s="27" t="s">
        <v>513</v>
      </c>
    </row>
    <row r="209">
      <c r="A209" s="1" t="s">
        <v>62</v>
      </c>
      <c r="B209" s="1">
        <v>56</v>
      </c>
      <c r="C209" s="26" t="s">
        <v>514</v>
      </c>
      <c r="D209" t="s">
        <v>101</v>
      </c>
      <c r="E209" s="27" t="s">
        <v>515</v>
      </c>
      <c r="F209" s="28" t="s">
        <v>66</v>
      </c>
      <c r="G209" s="29">
        <v>27.399999999999999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104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68</v>
      </c>
      <c r="E210" s="27" t="s">
        <v>101</v>
      </c>
    </row>
    <row r="211" ht="52.8">
      <c r="A211" s="1" t="s">
        <v>70</v>
      </c>
      <c r="E211" s="32" t="s">
        <v>516</v>
      </c>
    </row>
    <row r="212" ht="277.2">
      <c r="A212" s="1" t="s">
        <v>72</v>
      </c>
      <c r="E212" s="27" t="s">
        <v>480</v>
      </c>
    </row>
    <row r="213">
      <c r="A213" s="1" t="s">
        <v>62</v>
      </c>
      <c r="B213" s="1">
        <v>57</v>
      </c>
      <c r="C213" s="26" t="s">
        <v>517</v>
      </c>
      <c r="D213" t="s">
        <v>101</v>
      </c>
      <c r="E213" s="27" t="s">
        <v>518</v>
      </c>
      <c r="F213" s="28" t="s">
        <v>103</v>
      </c>
      <c r="G213" s="29">
        <v>196.09999999999999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104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68</v>
      </c>
      <c r="E214" s="27" t="s">
        <v>101</v>
      </c>
    </row>
    <row r="215" ht="66">
      <c r="A215" s="1" t="s">
        <v>70</v>
      </c>
      <c r="E215" s="32" t="s">
        <v>519</v>
      </c>
    </row>
    <row r="216" ht="369.6">
      <c r="A216" s="1" t="s">
        <v>72</v>
      </c>
      <c r="E216" s="27" t="s">
        <v>513</v>
      </c>
    </row>
    <row r="217">
      <c r="A217" s="1" t="s">
        <v>62</v>
      </c>
      <c r="B217" s="1">
        <v>58</v>
      </c>
      <c r="C217" s="26" t="s">
        <v>520</v>
      </c>
      <c r="D217" t="s">
        <v>101</v>
      </c>
      <c r="E217" s="27" t="s">
        <v>521</v>
      </c>
      <c r="F217" s="28" t="s">
        <v>66</v>
      </c>
      <c r="G217" s="29">
        <v>20.449999999999999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104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68</v>
      </c>
      <c r="E218" s="27" t="s">
        <v>101</v>
      </c>
    </row>
    <row r="219" ht="66">
      <c r="A219" s="1" t="s">
        <v>70</v>
      </c>
      <c r="E219" s="32" t="s">
        <v>522</v>
      </c>
    </row>
    <row r="220" ht="277.2">
      <c r="A220" s="1" t="s">
        <v>72</v>
      </c>
      <c r="E220" s="27" t="s">
        <v>480</v>
      </c>
    </row>
    <row r="221">
      <c r="A221" s="1" t="s">
        <v>59</v>
      </c>
      <c r="C221" s="22" t="s">
        <v>149</v>
      </c>
      <c r="E221" s="23" t="s">
        <v>150</v>
      </c>
      <c r="L221" s="24">
        <f>SUMIFS(L222:L293,A222:A293,"P")</f>
        <v>0</v>
      </c>
      <c r="M221" s="24">
        <f>SUMIFS(M222:M293,A222:A293,"P")</f>
        <v>0</v>
      </c>
      <c r="N221" s="25"/>
    </row>
    <row r="222">
      <c r="A222" s="1" t="s">
        <v>62</v>
      </c>
      <c r="B222" s="1">
        <v>59</v>
      </c>
      <c r="C222" s="26" t="s">
        <v>523</v>
      </c>
      <c r="D222" t="s">
        <v>101</v>
      </c>
      <c r="E222" s="27" t="s">
        <v>524</v>
      </c>
      <c r="F222" s="28" t="s">
        <v>103</v>
      </c>
      <c r="G222" s="29">
        <v>247.90000000000001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104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68</v>
      </c>
      <c r="E223" s="27" t="s">
        <v>101</v>
      </c>
    </row>
    <row r="224" ht="52.8">
      <c r="A224" s="1" t="s">
        <v>70</v>
      </c>
      <c r="E224" s="32" t="s">
        <v>525</v>
      </c>
    </row>
    <row r="225" ht="369.6">
      <c r="A225" s="1" t="s">
        <v>72</v>
      </c>
      <c r="E225" s="27" t="s">
        <v>513</v>
      </c>
    </row>
    <row r="226">
      <c r="A226" s="1" t="s">
        <v>62</v>
      </c>
      <c r="B226" s="1">
        <v>60</v>
      </c>
      <c r="C226" s="26" t="s">
        <v>526</v>
      </c>
      <c r="D226" t="s">
        <v>101</v>
      </c>
      <c r="E226" s="27" t="s">
        <v>527</v>
      </c>
      <c r="F226" s="28" t="s">
        <v>66</v>
      </c>
      <c r="G226" s="29">
        <v>56.899999999999999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104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68</v>
      </c>
      <c r="E227" s="27" t="s">
        <v>101</v>
      </c>
    </row>
    <row r="228" ht="52.8">
      <c r="A228" s="1" t="s">
        <v>70</v>
      </c>
      <c r="E228" s="32" t="s">
        <v>528</v>
      </c>
    </row>
    <row r="229" ht="277.2">
      <c r="A229" s="1" t="s">
        <v>72</v>
      </c>
      <c r="E229" s="27" t="s">
        <v>529</v>
      </c>
    </row>
    <row r="230">
      <c r="A230" s="1" t="s">
        <v>62</v>
      </c>
      <c r="B230" s="1">
        <v>61</v>
      </c>
      <c r="C230" s="26" t="s">
        <v>530</v>
      </c>
      <c r="D230" t="s">
        <v>531</v>
      </c>
      <c r="E230" s="27" t="s">
        <v>532</v>
      </c>
      <c r="F230" s="28" t="s">
        <v>66</v>
      </c>
      <c r="G230" s="29">
        <v>207.59999999999999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104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68</v>
      </c>
      <c r="E231" s="27" t="s">
        <v>533</v>
      </c>
    </row>
    <row r="232" ht="52.8">
      <c r="A232" s="1" t="s">
        <v>70</v>
      </c>
      <c r="E232" s="32" t="s">
        <v>534</v>
      </c>
    </row>
    <row r="233" ht="343.2">
      <c r="A233" s="1" t="s">
        <v>72</v>
      </c>
      <c r="E233" s="27" t="s">
        <v>535</v>
      </c>
    </row>
    <row r="234">
      <c r="A234" s="1" t="s">
        <v>62</v>
      </c>
      <c r="B234" s="1">
        <v>62</v>
      </c>
      <c r="C234" s="26" t="s">
        <v>536</v>
      </c>
      <c r="D234" t="s">
        <v>101</v>
      </c>
      <c r="E234" s="27" t="s">
        <v>537</v>
      </c>
      <c r="F234" s="28" t="s">
        <v>206</v>
      </c>
      <c r="G234" s="29">
        <v>2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104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68</v>
      </c>
      <c r="E235" s="27" t="s">
        <v>101</v>
      </c>
    </row>
    <row r="236" ht="39.6">
      <c r="A236" s="1" t="s">
        <v>70</v>
      </c>
      <c r="E236" s="32" t="s">
        <v>538</v>
      </c>
    </row>
    <row r="237" ht="237.6">
      <c r="A237" s="1" t="s">
        <v>72</v>
      </c>
      <c r="E237" s="27" t="s">
        <v>539</v>
      </c>
    </row>
    <row r="238">
      <c r="A238" s="1" t="s">
        <v>62</v>
      </c>
      <c r="B238" s="1">
        <v>63</v>
      </c>
      <c r="C238" s="26" t="s">
        <v>540</v>
      </c>
      <c r="D238" t="s">
        <v>101</v>
      </c>
      <c r="E238" s="27" t="s">
        <v>541</v>
      </c>
      <c r="F238" s="28" t="s">
        <v>206</v>
      </c>
      <c r="G238" s="29">
        <v>2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104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68</v>
      </c>
      <c r="E239" s="27" t="s">
        <v>101</v>
      </c>
    </row>
    <row r="240" ht="39.6">
      <c r="A240" s="1" t="s">
        <v>70</v>
      </c>
      <c r="E240" s="32" t="s">
        <v>538</v>
      </c>
    </row>
    <row r="241" ht="237.6">
      <c r="A241" s="1" t="s">
        <v>72</v>
      </c>
      <c r="E241" s="27" t="s">
        <v>539</v>
      </c>
    </row>
    <row r="242">
      <c r="A242" s="1" t="s">
        <v>62</v>
      </c>
      <c r="B242" s="1">
        <v>64</v>
      </c>
      <c r="C242" s="26" t="s">
        <v>542</v>
      </c>
      <c r="D242" t="s">
        <v>101</v>
      </c>
      <c r="E242" s="27" t="s">
        <v>543</v>
      </c>
      <c r="F242" s="28" t="s">
        <v>206</v>
      </c>
      <c r="G242" s="29">
        <v>1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104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68</v>
      </c>
      <c r="E243" s="27" t="s">
        <v>101</v>
      </c>
    </row>
    <row r="244" ht="39.6">
      <c r="A244" s="1" t="s">
        <v>70</v>
      </c>
      <c r="E244" s="32" t="s">
        <v>544</v>
      </c>
    </row>
    <row r="245" ht="237.6">
      <c r="A245" s="1" t="s">
        <v>72</v>
      </c>
      <c r="E245" s="27" t="s">
        <v>539</v>
      </c>
    </row>
    <row r="246">
      <c r="A246" s="1" t="s">
        <v>62</v>
      </c>
      <c r="B246" s="1">
        <v>65</v>
      </c>
      <c r="C246" s="26" t="s">
        <v>545</v>
      </c>
      <c r="D246" t="s">
        <v>101</v>
      </c>
      <c r="E246" s="27" t="s">
        <v>546</v>
      </c>
      <c r="F246" s="28" t="s">
        <v>206</v>
      </c>
      <c r="G246" s="29">
        <v>2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104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68</v>
      </c>
      <c r="E247" s="27" t="s">
        <v>101</v>
      </c>
    </row>
    <row r="248" ht="39.6">
      <c r="A248" s="1" t="s">
        <v>70</v>
      </c>
      <c r="E248" s="32" t="s">
        <v>538</v>
      </c>
    </row>
    <row r="249" ht="237.6">
      <c r="A249" s="1" t="s">
        <v>72</v>
      </c>
      <c r="E249" s="27" t="s">
        <v>539</v>
      </c>
    </row>
    <row r="250">
      <c r="A250" s="1" t="s">
        <v>62</v>
      </c>
      <c r="B250" s="1">
        <v>66</v>
      </c>
      <c r="C250" s="26" t="s">
        <v>547</v>
      </c>
      <c r="D250" t="s">
        <v>101</v>
      </c>
      <c r="E250" s="27" t="s">
        <v>548</v>
      </c>
      <c r="F250" s="28" t="s">
        <v>206</v>
      </c>
      <c r="G250" s="29">
        <v>1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104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68</v>
      </c>
      <c r="E251" s="27" t="s">
        <v>101</v>
      </c>
    </row>
    <row r="252" ht="39.6">
      <c r="A252" s="1" t="s">
        <v>70</v>
      </c>
      <c r="E252" s="32" t="s">
        <v>544</v>
      </c>
    </row>
    <row r="253" ht="237.6">
      <c r="A253" s="1" t="s">
        <v>72</v>
      </c>
      <c r="E253" s="27" t="s">
        <v>539</v>
      </c>
    </row>
    <row r="254">
      <c r="A254" s="1" t="s">
        <v>62</v>
      </c>
      <c r="B254" s="1">
        <v>67</v>
      </c>
      <c r="C254" s="26" t="s">
        <v>151</v>
      </c>
      <c r="D254" t="s">
        <v>101</v>
      </c>
      <c r="E254" s="27" t="s">
        <v>152</v>
      </c>
      <c r="F254" s="28" t="s">
        <v>103</v>
      </c>
      <c r="G254" s="29">
        <v>60.561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104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68</v>
      </c>
      <c r="E255" s="27" t="s">
        <v>101</v>
      </c>
    </row>
    <row r="256" ht="92.4">
      <c r="A256" s="1" t="s">
        <v>70</v>
      </c>
      <c r="E256" s="32" t="s">
        <v>549</v>
      </c>
    </row>
    <row r="257" ht="369.6">
      <c r="A257" s="1" t="s">
        <v>72</v>
      </c>
      <c r="E257" s="27" t="s">
        <v>513</v>
      </c>
    </row>
    <row r="258">
      <c r="A258" s="1" t="s">
        <v>62</v>
      </c>
      <c r="B258" s="1">
        <v>68</v>
      </c>
      <c r="C258" s="26" t="s">
        <v>550</v>
      </c>
      <c r="D258" t="s">
        <v>101</v>
      </c>
      <c r="E258" s="27" t="s">
        <v>551</v>
      </c>
      <c r="F258" s="28" t="s">
        <v>103</v>
      </c>
      <c r="G258" s="29">
        <v>19</v>
      </c>
      <c r="H258" s="28">
        <v>0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104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68</v>
      </c>
      <c r="E259" s="27" t="s">
        <v>101</v>
      </c>
    </row>
    <row r="260" ht="118.8">
      <c r="A260" s="1" t="s">
        <v>70</v>
      </c>
      <c r="E260" s="32" t="s">
        <v>552</v>
      </c>
    </row>
    <row r="261" ht="369.6">
      <c r="A261" s="1" t="s">
        <v>72</v>
      </c>
      <c r="E261" s="27" t="s">
        <v>513</v>
      </c>
    </row>
    <row r="262">
      <c r="A262" s="1" t="s">
        <v>62</v>
      </c>
      <c r="B262" s="1">
        <v>69</v>
      </c>
      <c r="C262" s="26" t="s">
        <v>553</v>
      </c>
      <c r="D262" t="s">
        <v>101</v>
      </c>
      <c r="E262" s="27" t="s">
        <v>554</v>
      </c>
      <c r="F262" s="28" t="s">
        <v>103</v>
      </c>
      <c r="G262" s="29">
        <v>0.438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104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68</v>
      </c>
      <c r="E263" s="27" t="s">
        <v>101</v>
      </c>
    </row>
    <row r="264" ht="52.8">
      <c r="A264" s="1" t="s">
        <v>70</v>
      </c>
      <c r="E264" s="32" t="s">
        <v>555</v>
      </c>
    </row>
    <row r="265" ht="39.6">
      <c r="A265" s="1" t="s">
        <v>72</v>
      </c>
      <c r="E265" s="27" t="s">
        <v>492</v>
      </c>
    </row>
    <row r="266" ht="26.4">
      <c r="A266" s="1" t="s">
        <v>62</v>
      </c>
      <c r="B266" s="1">
        <v>70</v>
      </c>
      <c r="C266" s="26" t="s">
        <v>556</v>
      </c>
      <c r="D266" t="s">
        <v>101</v>
      </c>
      <c r="E266" s="27" t="s">
        <v>557</v>
      </c>
      <c r="F266" s="28" t="s">
        <v>103</v>
      </c>
      <c r="G266" s="29">
        <v>142.59999999999999</v>
      </c>
      <c r="H266" s="28">
        <v>0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104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68</v>
      </c>
      <c r="E267" s="27" t="s">
        <v>101</v>
      </c>
    </row>
    <row r="268" ht="92.4">
      <c r="A268" s="1" t="s">
        <v>70</v>
      </c>
      <c r="E268" s="32" t="s">
        <v>558</v>
      </c>
    </row>
    <row r="269" ht="39.6">
      <c r="A269" s="1" t="s">
        <v>72</v>
      </c>
      <c r="E269" s="27" t="s">
        <v>559</v>
      </c>
    </row>
    <row r="270">
      <c r="A270" s="1" t="s">
        <v>62</v>
      </c>
      <c r="B270" s="1">
        <v>71</v>
      </c>
      <c r="C270" s="26" t="s">
        <v>560</v>
      </c>
      <c r="D270" t="s">
        <v>101</v>
      </c>
      <c r="E270" s="27" t="s">
        <v>561</v>
      </c>
      <c r="F270" s="28" t="s">
        <v>103</v>
      </c>
      <c r="G270" s="29">
        <v>135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104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68</v>
      </c>
      <c r="E271" s="27" t="s">
        <v>101</v>
      </c>
    </row>
    <row r="272" ht="52.8">
      <c r="A272" s="1" t="s">
        <v>70</v>
      </c>
      <c r="E272" s="32" t="s">
        <v>562</v>
      </c>
    </row>
    <row r="273" ht="52.8">
      <c r="A273" s="1" t="s">
        <v>72</v>
      </c>
      <c r="E273" s="27" t="s">
        <v>563</v>
      </c>
    </row>
    <row r="274">
      <c r="A274" s="1" t="s">
        <v>62</v>
      </c>
      <c r="B274" s="1">
        <v>72</v>
      </c>
      <c r="C274" s="26" t="s">
        <v>564</v>
      </c>
      <c r="D274" t="s">
        <v>101</v>
      </c>
      <c r="E274" s="27" t="s">
        <v>565</v>
      </c>
      <c r="F274" s="28" t="s">
        <v>103</v>
      </c>
      <c r="G274" s="29">
        <v>1336</v>
      </c>
      <c r="H274" s="28">
        <v>0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104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68</v>
      </c>
      <c r="E275" s="27" t="s">
        <v>101</v>
      </c>
    </row>
    <row r="276" ht="118.8">
      <c r="A276" s="1" t="s">
        <v>70</v>
      </c>
      <c r="E276" s="32" t="s">
        <v>566</v>
      </c>
    </row>
    <row r="277" ht="39.6">
      <c r="A277" s="1" t="s">
        <v>72</v>
      </c>
      <c r="E277" s="27" t="s">
        <v>567</v>
      </c>
    </row>
    <row r="278">
      <c r="A278" s="1" t="s">
        <v>62</v>
      </c>
      <c r="B278" s="1">
        <v>73</v>
      </c>
      <c r="C278" s="26" t="s">
        <v>568</v>
      </c>
      <c r="D278" t="s">
        <v>101</v>
      </c>
      <c r="E278" s="27" t="s">
        <v>569</v>
      </c>
      <c r="F278" s="28" t="s">
        <v>103</v>
      </c>
      <c r="G278" s="29">
        <v>156.30000000000001</v>
      </c>
      <c r="H278" s="28">
        <v>0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104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68</v>
      </c>
      <c r="E279" s="27" t="s">
        <v>101</v>
      </c>
    </row>
    <row r="280" ht="39.6">
      <c r="A280" s="1" t="s">
        <v>70</v>
      </c>
      <c r="E280" s="32" t="s">
        <v>570</v>
      </c>
    </row>
    <row r="281" ht="39.6">
      <c r="A281" s="1" t="s">
        <v>72</v>
      </c>
      <c r="E281" s="27" t="s">
        <v>559</v>
      </c>
    </row>
    <row r="282">
      <c r="A282" s="1" t="s">
        <v>62</v>
      </c>
      <c r="B282" s="1">
        <v>74</v>
      </c>
      <c r="C282" s="26" t="s">
        <v>159</v>
      </c>
      <c r="D282" t="s">
        <v>101</v>
      </c>
      <c r="E282" s="27" t="s">
        <v>160</v>
      </c>
      <c r="F282" s="28" t="s">
        <v>103</v>
      </c>
      <c r="G282" s="29">
        <v>24.800000000000001</v>
      </c>
      <c r="H282" s="28">
        <v>0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104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68</v>
      </c>
      <c r="E283" s="27" t="s">
        <v>101</v>
      </c>
    </row>
    <row r="284" ht="105.6">
      <c r="A284" s="1" t="s">
        <v>70</v>
      </c>
      <c r="E284" s="32" t="s">
        <v>571</v>
      </c>
    </row>
    <row r="285" ht="105.6">
      <c r="A285" s="1" t="s">
        <v>72</v>
      </c>
      <c r="E285" s="27" t="s">
        <v>572</v>
      </c>
    </row>
    <row r="286">
      <c r="A286" s="1" t="s">
        <v>62</v>
      </c>
      <c r="B286" s="1">
        <v>75</v>
      </c>
      <c r="C286" s="26" t="s">
        <v>573</v>
      </c>
      <c r="D286" t="s">
        <v>138</v>
      </c>
      <c r="E286" s="27" t="s">
        <v>532</v>
      </c>
      <c r="F286" s="28" t="s">
        <v>66</v>
      </c>
      <c r="G286" s="29">
        <v>207.59999999999999</v>
      </c>
      <c r="H286" s="28">
        <v>0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101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68</v>
      </c>
      <c r="E287" s="27" t="s">
        <v>574</v>
      </c>
    </row>
    <row r="288" ht="52.8">
      <c r="A288" s="1" t="s">
        <v>70</v>
      </c>
      <c r="E288" s="32" t="s">
        <v>575</v>
      </c>
    </row>
    <row r="289" ht="303.6">
      <c r="A289" s="1" t="s">
        <v>72</v>
      </c>
      <c r="E289" s="27" t="s">
        <v>576</v>
      </c>
    </row>
    <row r="290">
      <c r="A290" s="1" t="s">
        <v>62</v>
      </c>
      <c r="B290" s="1">
        <v>76</v>
      </c>
      <c r="C290" s="26" t="s">
        <v>573</v>
      </c>
      <c r="D290" t="s">
        <v>496</v>
      </c>
      <c r="E290" s="27" t="s">
        <v>577</v>
      </c>
      <c r="F290" s="28" t="s">
        <v>578</v>
      </c>
      <c r="G290" s="29">
        <v>1</v>
      </c>
      <c r="H290" s="28">
        <v>0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101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 ht="39.6">
      <c r="A291" s="1" t="s">
        <v>68</v>
      </c>
      <c r="E291" s="27" t="s">
        <v>579</v>
      </c>
    </row>
    <row r="292" ht="79.2">
      <c r="A292" s="1" t="s">
        <v>70</v>
      </c>
      <c r="E292" s="32" t="s">
        <v>580</v>
      </c>
    </row>
    <row r="293" ht="409.5">
      <c r="A293" s="1" t="s">
        <v>72</v>
      </c>
      <c r="E293" s="27" t="s">
        <v>581</v>
      </c>
    </row>
    <row r="294">
      <c r="A294" s="1" t="s">
        <v>59</v>
      </c>
      <c r="C294" s="22" t="s">
        <v>582</v>
      </c>
      <c r="E294" s="23" t="s">
        <v>583</v>
      </c>
      <c r="L294" s="24">
        <f>SUMIFS(L295:L298,A295:A298,"P")</f>
        <v>0</v>
      </c>
      <c r="M294" s="24">
        <f>SUMIFS(M295:M298,A295:A298,"P")</f>
        <v>0</v>
      </c>
      <c r="N294" s="25"/>
    </row>
    <row r="295">
      <c r="A295" s="1" t="s">
        <v>62</v>
      </c>
      <c r="B295" s="1">
        <v>77</v>
      </c>
      <c r="C295" s="26" t="s">
        <v>584</v>
      </c>
      <c r="D295" t="s">
        <v>101</v>
      </c>
      <c r="E295" s="27" t="s">
        <v>585</v>
      </c>
      <c r="F295" s="28" t="s">
        <v>131</v>
      </c>
      <c r="G295" s="29">
        <v>193.09999999999999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104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68</v>
      </c>
      <c r="E296" s="27" t="s">
        <v>101</v>
      </c>
    </row>
    <row r="297" ht="79.2">
      <c r="A297" s="1" t="s">
        <v>70</v>
      </c>
      <c r="E297" s="32" t="s">
        <v>586</v>
      </c>
    </row>
    <row r="298" ht="79.2">
      <c r="A298" s="1" t="s">
        <v>72</v>
      </c>
      <c r="E298" s="27" t="s">
        <v>587</v>
      </c>
    </row>
    <row r="299">
      <c r="A299" s="1" t="s">
        <v>59</v>
      </c>
      <c r="C299" s="22" t="s">
        <v>231</v>
      </c>
      <c r="E299" s="23" t="s">
        <v>232</v>
      </c>
      <c r="L299" s="24">
        <f>SUMIFS(L300:L343,A300:A343,"P")</f>
        <v>0</v>
      </c>
      <c r="M299" s="24">
        <f>SUMIFS(M300:M343,A300:A343,"P")</f>
        <v>0</v>
      </c>
      <c r="N299" s="25"/>
    </row>
    <row r="300">
      <c r="A300" s="1" t="s">
        <v>62</v>
      </c>
      <c r="B300" s="1">
        <v>78</v>
      </c>
      <c r="C300" s="26" t="s">
        <v>588</v>
      </c>
      <c r="D300" t="s">
        <v>101</v>
      </c>
      <c r="E300" s="27" t="s">
        <v>589</v>
      </c>
      <c r="F300" s="28" t="s">
        <v>146</v>
      </c>
      <c r="G300" s="29">
        <v>262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104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68</v>
      </c>
      <c r="E301" s="27" t="s">
        <v>101</v>
      </c>
    </row>
    <row r="302" ht="52.8">
      <c r="A302" s="1" t="s">
        <v>70</v>
      </c>
      <c r="E302" s="32" t="s">
        <v>590</v>
      </c>
    </row>
    <row r="303" ht="105.6">
      <c r="A303" s="1" t="s">
        <v>72</v>
      </c>
      <c r="E303" s="27" t="s">
        <v>591</v>
      </c>
    </row>
    <row r="304">
      <c r="A304" s="1" t="s">
        <v>62</v>
      </c>
      <c r="B304" s="1">
        <v>79</v>
      </c>
      <c r="C304" s="26" t="s">
        <v>592</v>
      </c>
      <c r="D304" t="s">
        <v>101</v>
      </c>
      <c r="E304" s="27" t="s">
        <v>593</v>
      </c>
      <c r="F304" s="28" t="s">
        <v>146</v>
      </c>
      <c r="G304" s="29">
        <v>20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104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68</v>
      </c>
      <c r="E305" s="27" t="s">
        <v>101</v>
      </c>
    </row>
    <row r="306" ht="52.8">
      <c r="A306" s="1" t="s">
        <v>70</v>
      </c>
      <c r="E306" s="32" t="s">
        <v>594</v>
      </c>
    </row>
    <row r="307" ht="105.6">
      <c r="A307" s="1" t="s">
        <v>72</v>
      </c>
      <c r="E307" s="27" t="s">
        <v>591</v>
      </c>
    </row>
    <row r="308" ht="26.4">
      <c r="A308" s="1" t="s">
        <v>62</v>
      </c>
      <c r="B308" s="1">
        <v>80</v>
      </c>
      <c r="C308" s="26" t="s">
        <v>595</v>
      </c>
      <c r="D308" t="s">
        <v>101</v>
      </c>
      <c r="E308" s="27" t="s">
        <v>596</v>
      </c>
      <c r="F308" s="28" t="s">
        <v>131</v>
      </c>
      <c r="G308" s="29">
        <v>186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104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68</v>
      </c>
      <c r="E309" s="27" t="s">
        <v>101</v>
      </c>
    </row>
    <row r="310" ht="52.8">
      <c r="A310" s="1" t="s">
        <v>70</v>
      </c>
      <c r="E310" s="32" t="s">
        <v>597</v>
      </c>
    </row>
    <row r="311" ht="198">
      <c r="A311" s="1" t="s">
        <v>72</v>
      </c>
      <c r="E311" s="27" t="s">
        <v>598</v>
      </c>
    </row>
    <row r="312">
      <c r="A312" s="1" t="s">
        <v>62</v>
      </c>
      <c r="B312" s="1">
        <v>81</v>
      </c>
      <c r="C312" s="26" t="s">
        <v>599</v>
      </c>
      <c r="D312" t="s">
        <v>101</v>
      </c>
      <c r="E312" s="27" t="s">
        <v>600</v>
      </c>
      <c r="F312" s="28" t="s">
        <v>131</v>
      </c>
      <c r="G312" s="29">
        <v>127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104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68</v>
      </c>
      <c r="E313" s="27" t="s">
        <v>101</v>
      </c>
    </row>
    <row r="314" ht="52.8">
      <c r="A314" s="1" t="s">
        <v>70</v>
      </c>
      <c r="E314" s="32" t="s">
        <v>601</v>
      </c>
    </row>
    <row r="315" ht="198">
      <c r="A315" s="1" t="s">
        <v>72</v>
      </c>
      <c r="E315" s="27" t="s">
        <v>598</v>
      </c>
    </row>
    <row r="316">
      <c r="A316" s="1" t="s">
        <v>62</v>
      </c>
      <c r="B316" s="1">
        <v>82</v>
      </c>
      <c r="C316" s="26" t="s">
        <v>602</v>
      </c>
      <c r="D316" t="s">
        <v>101</v>
      </c>
      <c r="E316" s="27" t="s">
        <v>603</v>
      </c>
      <c r="F316" s="28" t="s">
        <v>206</v>
      </c>
      <c r="G316" s="29">
        <v>2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104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68</v>
      </c>
      <c r="E317" s="27" t="s">
        <v>101</v>
      </c>
    </row>
    <row r="318" ht="66">
      <c r="A318" s="1" t="s">
        <v>70</v>
      </c>
      <c r="E318" s="32" t="s">
        <v>604</v>
      </c>
    </row>
    <row r="319" ht="79.2">
      <c r="A319" s="1" t="s">
        <v>72</v>
      </c>
      <c r="E319" s="27" t="s">
        <v>605</v>
      </c>
    </row>
    <row r="320">
      <c r="A320" s="1" t="s">
        <v>62</v>
      </c>
      <c r="B320" s="1">
        <v>83</v>
      </c>
      <c r="C320" s="26" t="s">
        <v>606</v>
      </c>
      <c r="D320" t="s">
        <v>101</v>
      </c>
      <c r="E320" s="27" t="s">
        <v>607</v>
      </c>
      <c r="F320" s="28" t="s">
        <v>206</v>
      </c>
      <c r="G320" s="29">
        <v>1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101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68</v>
      </c>
      <c r="E321" s="27" t="s">
        <v>101</v>
      </c>
    </row>
    <row r="322" ht="52.8">
      <c r="A322" s="1" t="s">
        <v>70</v>
      </c>
      <c r="E322" s="32" t="s">
        <v>608</v>
      </c>
    </row>
    <row r="323" ht="184.8">
      <c r="A323" s="1" t="s">
        <v>72</v>
      </c>
      <c r="E323" s="27" t="s">
        <v>609</v>
      </c>
    </row>
    <row r="324">
      <c r="A324" s="1" t="s">
        <v>62</v>
      </c>
      <c r="B324" s="1">
        <v>84</v>
      </c>
      <c r="C324" s="26" t="s">
        <v>610</v>
      </c>
      <c r="D324" t="s">
        <v>101</v>
      </c>
      <c r="E324" s="27" t="s">
        <v>611</v>
      </c>
      <c r="F324" s="28" t="s">
        <v>131</v>
      </c>
      <c r="G324" s="29">
        <v>2029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104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68</v>
      </c>
      <c r="E325" s="27" t="s">
        <v>101</v>
      </c>
    </row>
    <row r="326" ht="52.8">
      <c r="A326" s="1" t="s">
        <v>70</v>
      </c>
      <c r="E326" s="32" t="s">
        <v>612</v>
      </c>
    </row>
    <row r="327" ht="52.8">
      <c r="A327" s="1" t="s">
        <v>72</v>
      </c>
      <c r="E327" s="27" t="s">
        <v>613</v>
      </c>
    </row>
    <row r="328">
      <c r="A328" s="1" t="s">
        <v>62</v>
      </c>
      <c r="B328" s="1">
        <v>85</v>
      </c>
      <c r="C328" s="26" t="s">
        <v>614</v>
      </c>
      <c r="D328" t="s">
        <v>101</v>
      </c>
      <c r="E328" s="27" t="s">
        <v>615</v>
      </c>
      <c r="F328" s="28" t="s">
        <v>206</v>
      </c>
      <c r="G328" s="29">
        <v>4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101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68</v>
      </c>
      <c r="E329" s="27" t="s">
        <v>101</v>
      </c>
    </row>
    <row r="330" ht="52.8">
      <c r="A330" s="1" t="s">
        <v>70</v>
      </c>
      <c r="E330" s="32" t="s">
        <v>616</v>
      </c>
    </row>
    <row r="331">
      <c r="A331" s="1" t="s">
        <v>72</v>
      </c>
      <c r="E331" s="27" t="s">
        <v>101</v>
      </c>
    </row>
    <row r="332">
      <c r="A332" s="1" t="s">
        <v>62</v>
      </c>
      <c r="B332" s="1">
        <v>104</v>
      </c>
      <c r="C332" s="26" t="s">
        <v>617</v>
      </c>
      <c r="D332" t="s">
        <v>101</v>
      </c>
      <c r="E332" s="27" t="s">
        <v>618</v>
      </c>
      <c r="F332" s="28" t="s">
        <v>131</v>
      </c>
      <c r="G332" s="29">
        <v>832.29999999999995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619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68</v>
      </c>
      <c r="E333" s="27" t="s">
        <v>620</v>
      </c>
    </row>
    <row r="334" ht="26.4">
      <c r="A334" s="1" t="s">
        <v>70</v>
      </c>
      <c r="E334" s="32" t="s">
        <v>621</v>
      </c>
    </row>
    <row r="335" ht="224.4">
      <c r="A335" s="1" t="s">
        <v>72</v>
      </c>
      <c r="E335" s="27" t="s">
        <v>622</v>
      </c>
    </row>
    <row r="336">
      <c r="A336" s="1" t="s">
        <v>62</v>
      </c>
      <c r="B336" s="1">
        <v>105</v>
      </c>
      <c r="C336" s="26" t="s">
        <v>623</v>
      </c>
      <c r="D336" t="s">
        <v>101</v>
      </c>
      <c r="E336" s="27" t="s">
        <v>624</v>
      </c>
      <c r="F336" s="28" t="s">
        <v>131</v>
      </c>
      <c r="G336" s="29">
        <v>731.85000000000002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619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68</v>
      </c>
      <c r="E337" s="27" t="s">
        <v>625</v>
      </c>
    </row>
    <row r="338" ht="26.4">
      <c r="A338" s="1" t="s">
        <v>70</v>
      </c>
      <c r="E338" s="32" t="s">
        <v>626</v>
      </c>
    </row>
    <row r="339" ht="66">
      <c r="A339" s="1" t="s">
        <v>72</v>
      </c>
      <c r="E339" s="27" t="s">
        <v>627</v>
      </c>
    </row>
    <row r="340">
      <c r="A340" s="1" t="s">
        <v>62</v>
      </c>
      <c r="B340" s="1">
        <v>106</v>
      </c>
      <c r="C340" s="26" t="s">
        <v>628</v>
      </c>
      <c r="D340" t="s">
        <v>101</v>
      </c>
      <c r="E340" s="27" t="s">
        <v>629</v>
      </c>
      <c r="F340" s="28" t="s">
        <v>131</v>
      </c>
      <c r="G340" s="29">
        <v>832.29999999999995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619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68</v>
      </c>
      <c r="E341" s="27" t="s">
        <v>630</v>
      </c>
    </row>
    <row r="342" ht="26.4">
      <c r="A342" s="1" t="s">
        <v>70</v>
      </c>
      <c r="E342" s="32" t="s">
        <v>621</v>
      </c>
    </row>
    <row r="343" ht="66">
      <c r="A343" s="1" t="s">
        <v>72</v>
      </c>
      <c r="E343" s="27" t="s">
        <v>627</v>
      </c>
    </row>
    <row r="344">
      <c r="A344" s="1" t="s">
        <v>59</v>
      </c>
      <c r="C344" s="22" t="s">
        <v>264</v>
      </c>
      <c r="E344" s="23" t="s">
        <v>265</v>
      </c>
      <c r="L344" s="24">
        <f>SUMIFS(L345:L420,A345:A420,"P")</f>
        <v>0</v>
      </c>
      <c r="M344" s="24">
        <f>SUMIFS(M345:M420,A345:A420,"P")</f>
        <v>0</v>
      </c>
      <c r="N344" s="25"/>
    </row>
    <row r="345">
      <c r="A345" s="1" t="s">
        <v>62</v>
      </c>
      <c r="B345" s="1">
        <v>86</v>
      </c>
      <c r="C345" s="26" t="s">
        <v>631</v>
      </c>
      <c r="D345" t="s">
        <v>101</v>
      </c>
      <c r="E345" s="27" t="s">
        <v>632</v>
      </c>
      <c r="F345" s="28" t="s">
        <v>146</v>
      </c>
      <c r="G345" s="29">
        <v>279.19999999999999</v>
      </c>
      <c r="H345" s="28">
        <v>0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104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68</v>
      </c>
      <c r="E346" s="27" t="s">
        <v>101</v>
      </c>
    </row>
    <row r="347" ht="52.8">
      <c r="A347" s="1" t="s">
        <v>70</v>
      </c>
      <c r="E347" s="32" t="s">
        <v>633</v>
      </c>
    </row>
    <row r="348" ht="66">
      <c r="A348" s="1" t="s">
        <v>72</v>
      </c>
      <c r="E348" s="27" t="s">
        <v>634</v>
      </c>
    </row>
    <row r="349">
      <c r="A349" s="1" t="s">
        <v>62</v>
      </c>
      <c r="B349" s="1">
        <v>87</v>
      </c>
      <c r="C349" s="26" t="s">
        <v>635</v>
      </c>
      <c r="D349" t="s">
        <v>101</v>
      </c>
      <c r="E349" s="27" t="s">
        <v>636</v>
      </c>
      <c r="F349" s="28" t="s">
        <v>146</v>
      </c>
      <c r="G349" s="29">
        <v>49.115000000000002</v>
      </c>
      <c r="H349" s="28">
        <v>0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104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68</v>
      </c>
      <c r="E350" s="27" t="s">
        <v>101</v>
      </c>
    </row>
    <row r="351" ht="92.4">
      <c r="A351" s="1" t="s">
        <v>70</v>
      </c>
      <c r="E351" s="32" t="s">
        <v>637</v>
      </c>
    </row>
    <row r="352" ht="52.8">
      <c r="A352" s="1" t="s">
        <v>72</v>
      </c>
      <c r="E352" s="27" t="s">
        <v>638</v>
      </c>
    </row>
    <row r="353">
      <c r="A353" s="1" t="s">
        <v>62</v>
      </c>
      <c r="B353" s="1">
        <v>88</v>
      </c>
      <c r="C353" s="26" t="s">
        <v>639</v>
      </c>
      <c r="D353" t="s">
        <v>101</v>
      </c>
      <c r="E353" s="27" t="s">
        <v>640</v>
      </c>
      <c r="F353" s="28" t="s">
        <v>131</v>
      </c>
      <c r="G353" s="29">
        <v>18</v>
      </c>
      <c r="H353" s="28">
        <v>0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104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68</v>
      </c>
      <c r="E354" s="27" t="s">
        <v>101</v>
      </c>
    </row>
    <row r="355" ht="52.8">
      <c r="A355" s="1" t="s">
        <v>70</v>
      </c>
      <c r="E355" s="32" t="s">
        <v>641</v>
      </c>
    </row>
    <row r="356" ht="26.4">
      <c r="A356" s="1" t="s">
        <v>72</v>
      </c>
      <c r="E356" s="27" t="s">
        <v>642</v>
      </c>
    </row>
    <row r="357">
      <c r="A357" s="1" t="s">
        <v>62</v>
      </c>
      <c r="B357" s="1">
        <v>89</v>
      </c>
      <c r="C357" s="26" t="s">
        <v>643</v>
      </c>
      <c r="D357" t="s">
        <v>101</v>
      </c>
      <c r="E357" s="27" t="s">
        <v>644</v>
      </c>
      <c r="F357" s="28" t="s">
        <v>146</v>
      </c>
      <c r="G357" s="29">
        <v>124</v>
      </c>
      <c r="H357" s="28">
        <v>0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104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68</v>
      </c>
      <c r="E358" s="27" t="s">
        <v>101</v>
      </c>
    </row>
    <row r="359" ht="52.8">
      <c r="A359" s="1" t="s">
        <v>70</v>
      </c>
      <c r="E359" s="32" t="s">
        <v>645</v>
      </c>
    </row>
    <row r="360" ht="26.4">
      <c r="A360" s="1" t="s">
        <v>72</v>
      </c>
      <c r="E360" s="27" t="s">
        <v>642</v>
      </c>
    </row>
    <row r="361">
      <c r="A361" s="1" t="s">
        <v>62</v>
      </c>
      <c r="B361" s="1">
        <v>90</v>
      </c>
      <c r="C361" s="26" t="s">
        <v>646</v>
      </c>
      <c r="D361" t="s">
        <v>101</v>
      </c>
      <c r="E361" s="27" t="s">
        <v>647</v>
      </c>
      <c r="F361" s="28" t="s">
        <v>146</v>
      </c>
      <c r="G361" s="29">
        <v>124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104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68</v>
      </c>
      <c r="E362" s="27" t="s">
        <v>101</v>
      </c>
    </row>
    <row r="363" ht="39.6">
      <c r="A363" s="1" t="s">
        <v>70</v>
      </c>
      <c r="E363" s="32" t="s">
        <v>648</v>
      </c>
    </row>
    <row r="364" ht="39.6">
      <c r="A364" s="1" t="s">
        <v>72</v>
      </c>
      <c r="E364" s="27" t="s">
        <v>649</v>
      </c>
    </row>
    <row r="365">
      <c r="A365" s="1" t="s">
        <v>62</v>
      </c>
      <c r="B365" s="1">
        <v>91</v>
      </c>
      <c r="C365" s="26" t="s">
        <v>650</v>
      </c>
      <c r="D365" t="s">
        <v>101</v>
      </c>
      <c r="E365" s="27" t="s">
        <v>651</v>
      </c>
      <c r="F365" s="28" t="s">
        <v>146</v>
      </c>
      <c r="G365" s="29">
        <v>12.4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104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68</v>
      </c>
      <c r="E366" s="27" t="s">
        <v>101</v>
      </c>
    </row>
    <row r="367" ht="79.2">
      <c r="A367" s="1" t="s">
        <v>70</v>
      </c>
      <c r="E367" s="32" t="s">
        <v>652</v>
      </c>
    </row>
    <row r="368" ht="290.4">
      <c r="A368" s="1" t="s">
        <v>72</v>
      </c>
      <c r="E368" s="27" t="s">
        <v>653</v>
      </c>
    </row>
    <row r="369">
      <c r="A369" s="1" t="s">
        <v>62</v>
      </c>
      <c r="B369" s="1">
        <v>92</v>
      </c>
      <c r="C369" s="26" t="s">
        <v>654</v>
      </c>
      <c r="D369" t="s">
        <v>101</v>
      </c>
      <c r="E369" s="27" t="s">
        <v>655</v>
      </c>
      <c r="F369" s="28" t="s">
        <v>206</v>
      </c>
      <c r="G369" s="29">
        <v>4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104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68</v>
      </c>
      <c r="E370" s="27" t="s">
        <v>101</v>
      </c>
    </row>
    <row r="371" ht="39.6">
      <c r="A371" s="1" t="s">
        <v>70</v>
      </c>
      <c r="E371" s="32" t="s">
        <v>656</v>
      </c>
    </row>
    <row r="372" ht="132">
      <c r="A372" s="1" t="s">
        <v>72</v>
      </c>
      <c r="E372" s="27" t="s">
        <v>657</v>
      </c>
    </row>
    <row r="373">
      <c r="A373" s="1" t="s">
        <v>62</v>
      </c>
      <c r="B373" s="1">
        <v>93</v>
      </c>
      <c r="C373" s="26" t="s">
        <v>658</v>
      </c>
      <c r="D373" t="s">
        <v>101</v>
      </c>
      <c r="E373" s="27" t="s">
        <v>659</v>
      </c>
      <c r="F373" s="28" t="s">
        <v>206</v>
      </c>
      <c r="G373" s="29">
        <v>20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104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68</v>
      </c>
      <c r="E374" s="27" t="s">
        <v>101</v>
      </c>
    </row>
    <row r="375" ht="39.6">
      <c r="A375" s="1" t="s">
        <v>70</v>
      </c>
      <c r="E375" s="32" t="s">
        <v>660</v>
      </c>
    </row>
    <row r="376" ht="66">
      <c r="A376" s="1" t="s">
        <v>72</v>
      </c>
      <c r="E376" s="27" t="s">
        <v>661</v>
      </c>
    </row>
    <row r="377">
      <c r="A377" s="1" t="s">
        <v>62</v>
      </c>
      <c r="B377" s="1">
        <v>94</v>
      </c>
      <c r="C377" s="26" t="s">
        <v>662</v>
      </c>
      <c r="D377" t="s">
        <v>101</v>
      </c>
      <c r="E377" s="27" t="s">
        <v>663</v>
      </c>
      <c r="F377" s="28" t="s">
        <v>103</v>
      </c>
      <c r="G377" s="29">
        <v>2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104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68</v>
      </c>
      <c r="E378" s="27" t="s">
        <v>101</v>
      </c>
    </row>
    <row r="379" ht="52.8">
      <c r="A379" s="1" t="s">
        <v>70</v>
      </c>
      <c r="E379" s="32" t="s">
        <v>664</v>
      </c>
    </row>
    <row r="380" ht="369.6">
      <c r="A380" s="1" t="s">
        <v>72</v>
      </c>
      <c r="E380" s="27" t="s">
        <v>513</v>
      </c>
    </row>
    <row r="381">
      <c r="A381" s="1" t="s">
        <v>62</v>
      </c>
      <c r="B381" s="1">
        <v>95</v>
      </c>
      <c r="C381" s="26" t="s">
        <v>665</v>
      </c>
      <c r="D381" t="s">
        <v>101</v>
      </c>
      <c r="E381" s="27" t="s">
        <v>666</v>
      </c>
      <c r="F381" s="28" t="s">
        <v>667</v>
      </c>
      <c r="G381" s="29">
        <v>2155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104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68</v>
      </c>
      <c r="E382" s="27" t="s">
        <v>101</v>
      </c>
    </row>
    <row r="383" ht="52.8">
      <c r="A383" s="1" t="s">
        <v>70</v>
      </c>
      <c r="E383" s="32" t="s">
        <v>668</v>
      </c>
    </row>
    <row r="384" ht="369.6">
      <c r="A384" s="1" t="s">
        <v>72</v>
      </c>
      <c r="E384" s="27" t="s">
        <v>669</v>
      </c>
    </row>
    <row r="385">
      <c r="A385" s="1" t="s">
        <v>62</v>
      </c>
      <c r="B385" s="1">
        <v>96</v>
      </c>
      <c r="C385" s="26" t="s">
        <v>670</v>
      </c>
      <c r="D385" t="s">
        <v>101</v>
      </c>
      <c r="E385" s="27" t="s">
        <v>671</v>
      </c>
      <c r="F385" s="28" t="s">
        <v>131</v>
      </c>
      <c r="G385" s="29">
        <v>193.09999999999999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104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68</v>
      </c>
      <c r="E386" s="27" t="s">
        <v>101</v>
      </c>
    </row>
    <row r="387" ht="79.2">
      <c r="A387" s="1" t="s">
        <v>70</v>
      </c>
      <c r="E387" s="32" t="s">
        <v>672</v>
      </c>
    </row>
    <row r="388">
      <c r="A388" s="1" t="s">
        <v>72</v>
      </c>
      <c r="E388" s="27" t="s">
        <v>673</v>
      </c>
    </row>
    <row r="389">
      <c r="A389" s="1" t="s">
        <v>62</v>
      </c>
      <c r="B389" s="1">
        <v>97</v>
      </c>
      <c r="C389" s="26" t="s">
        <v>674</v>
      </c>
      <c r="D389" t="s">
        <v>101</v>
      </c>
      <c r="E389" s="27" t="s">
        <v>675</v>
      </c>
      <c r="F389" s="28" t="s">
        <v>131</v>
      </c>
      <c r="G389" s="29">
        <v>193.09999999999999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104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68</v>
      </c>
      <c r="E390" s="27" t="s">
        <v>101</v>
      </c>
    </row>
    <row r="391" ht="92.4">
      <c r="A391" s="1" t="s">
        <v>70</v>
      </c>
      <c r="E391" s="32" t="s">
        <v>676</v>
      </c>
    </row>
    <row r="392">
      <c r="A392" s="1" t="s">
        <v>72</v>
      </c>
      <c r="E392" s="27" t="s">
        <v>673</v>
      </c>
    </row>
    <row r="393">
      <c r="A393" s="1" t="s">
        <v>62</v>
      </c>
      <c r="B393" s="1">
        <v>98</v>
      </c>
      <c r="C393" s="26" t="s">
        <v>677</v>
      </c>
      <c r="D393" t="s">
        <v>101</v>
      </c>
      <c r="E393" s="27" t="s">
        <v>678</v>
      </c>
      <c r="F393" s="28" t="s">
        <v>131</v>
      </c>
      <c r="G393" s="29">
        <v>774.89999999999998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104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68</v>
      </c>
      <c r="E394" s="27" t="s">
        <v>101</v>
      </c>
    </row>
    <row r="395" ht="52.8">
      <c r="A395" s="1" t="s">
        <v>70</v>
      </c>
      <c r="E395" s="32" t="s">
        <v>679</v>
      </c>
    </row>
    <row r="396">
      <c r="A396" s="1" t="s">
        <v>72</v>
      </c>
      <c r="E396" s="27" t="s">
        <v>673</v>
      </c>
    </row>
    <row r="397">
      <c r="A397" s="1" t="s">
        <v>62</v>
      </c>
      <c r="B397" s="1">
        <v>99</v>
      </c>
      <c r="C397" s="26" t="s">
        <v>680</v>
      </c>
      <c r="D397" t="s">
        <v>101</v>
      </c>
      <c r="E397" s="27" t="s">
        <v>681</v>
      </c>
      <c r="F397" s="28" t="s">
        <v>103</v>
      </c>
      <c r="G397" s="29">
        <v>844.59000000000003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104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68</v>
      </c>
      <c r="E398" s="27" t="s">
        <v>101</v>
      </c>
    </row>
    <row r="399" ht="92.4">
      <c r="A399" s="1" t="s">
        <v>70</v>
      </c>
      <c r="E399" s="32" t="s">
        <v>682</v>
      </c>
    </row>
    <row r="400" ht="105.6">
      <c r="A400" s="1" t="s">
        <v>72</v>
      </c>
      <c r="E400" s="27" t="s">
        <v>683</v>
      </c>
    </row>
    <row r="401">
      <c r="A401" s="1" t="s">
        <v>62</v>
      </c>
      <c r="B401" s="1">
        <v>100</v>
      </c>
      <c r="C401" s="26" t="s">
        <v>684</v>
      </c>
      <c r="D401" t="s">
        <v>101</v>
      </c>
      <c r="E401" s="27" t="s">
        <v>685</v>
      </c>
      <c r="F401" s="28" t="s">
        <v>66</v>
      </c>
      <c r="G401" s="29">
        <v>410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/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68</v>
      </c>
      <c r="E402" s="27" t="s">
        <v>101</v>
      </c>
    </row>
    <row r="403" ht="79.2">
      <c r="A403" s="1" t="s">
        <v>70</v>
      </c>
      <c r="E403" s="32" t="s">
        <v>686</v>
      </c>
    </row>
    <row r="404" ht="105.6">
      <c r="A404" s="1" t="s">
        <v>72</v>
      </c>
      <c r="E404" s="27" t="s">
        <v>687</v>
      </c>
    </row>
    <row r="405">
      <c r="A405" s="1" t="s">
        <v>62</v>
      </c>
      <c r="B405" s="1">
        <v>101</v>
      </c>
      <c r="C405" s="26" t="s">
        <v>688</v>
      </c>
      <c r="D405" t="s">
        <v>101</v>
      </c>
      <c r="E405" s="27" t="s">
        <v>689</v>
      </c>
      <c r="F405" s="28" t="s">
        <v>103</v>
      </c>
      <c r="G405" s="29">
        <v>40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104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68</v>
      </c>
      <c r="E406" s="27" t="s">
        <v>101</v>
      </c>
    </row>
    <row r="407" ht="39.6">
      <c r="A407" s="1" t="s">
        <v>70</v>
      </c>
      <c r="E407" s="32" t="s">
        <v>690</v>
      </c>
    </row>
    <row r="408" ht="79.2">
      <c r="A408" s="1" t="s">
        <v>72</v>
      </c>
      <c r="E408" s="27" t="s">
        <v>691</v>
      </c>
    </row>
    <row r="409">
      <c r="A409" s="1" t="s">
        <v>62</v>
      </c>
      <c r="B409" s="1">
        <v>102</v>
      </c>
      <c r="C409" s="26" t="s">
        <v>692</v>
      </c>
      <c r="D409" t="s">
        <v>101</v>
      </c>
      <c r="E409" s="27" t="s">
        <v>693</v>
      </c>
      <c r="F409" s="28" t="s">
        <v>206</v>
      </c>
      <c r="G409" s="29">
        <v>10</v>
      </c>
      <c r="H409" s="28">
        <v>0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104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68</v>
      </c>
      <c r="E410" s="27" t="s">
        <v>101</v>
      </c>
    </row>
    <row r="411" ht="39.6">
      <c r="A411" s="1" t="s">
        <v>70</v>
      </c>
      <c r="E411" s="32" t="s">
        <v>694</v>
      </c>
    </row>
    <row r="412" ht="79.2">
      <c r="A412" s="1" t="s">
        <v>72</v>
      </c>
      <c r="E412" s="27" t="s">
        <v>695</v>
      </c>
    </row>
    <row r="413">
      <c r="A413" s="1" t="s">
        <v>62</v>
      </c>
      <c r="B413" s="1">
        <v>103</v>
      </c>
      <c r="C413" s="26" t="s">
        <v>696</v>
      </c>
      <c r="D413" t="s">
        <v>101</v>
      </c>
      <c r="E413" s="27" t="s">
        <v>697</v>
      </c>
      <c r="F413" s="28" t="s">
        <v>343</v>
      </c>
      <c r="G413" s="29">
        <v>1</v>
      </c>
      <c r="H413" s="28">
        <v>0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101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68</v>
      </c>
      <c r="E414" s="27" t="s">
        <v>101</v>
      </c>
    </row>
    <row r="415" ht="52.8">
      <c r="A415" s="1" t="s">
        <v>70</v>
      </c>
      <c r="E415" s="32" t="s">
        <v>698</v>
      </c>
    </row>
    <row r="416" ht="145.2">
      <c r="A416" s="1" t="s">
        <v>72</v>
      </c>
      <c r="E416" s="27" t="s">
        <v>699</v>
      </c>
    </row>
    <row r="417">
      <c r="A417" s="1" t="s">
        <v>62</v>
      </c>
      <c r="B417" s="1">
        <v>107</v>
      </c>
      <c r="C417" s="26" t="s">
        <v>700</v>
      </c>
      <c r="D417" t="s">
        <v>101</v>
      </c>
      <c r="E417" s="27" t="s">
        <v>701</v>
      </c>
      <c r="F417" s="28" t="s">
        <v>206</v>
      </c>
      <c r="G417" s="29">
        <v>3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619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 ht="39.6">
      <c r="A418" s="1" t="s">
        <v>68</v>
      </c>
      <c r="E418" s="27" t="s">
        <v>702</v>
      </c>
    </row>
    <row r="419">
      <c r="A419" s="1" t="s">
        <v>70</v>
      </c>
    </row>
    <row r="420" ht="184.8">
      <c r="A420" s="1" t="s">
        <v>72</v>
      </c>
      <c r="E420" s="27" t="s">
        <v>703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18</v>
      </c>
      <c r="D4" s="1"/>
      <c r="E4" s="17" t="s">
        <v>19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COUNTIFS(L8:L46,"=0",A8:A46,"P")+COUNTIFS(L8:L46,"",A8:A46,"P")+SUM(Q8:Q46)</f>
        <v>0</v>
      </c>
    </row>
    <row r="8">
      <c r="A8" s="1" t="s">
        <v>57</v>
      </c>
      <c r="C8" s="22" t="s">
        <v>704</v>
      </c>
      <c r="E8" s="23" t="s">
        <v>23</v>
      </c>
      <c r="L8" s="24">
        <f>L9</f>
        <v>0</v>
      </c>
      <c r="M8" s="24">
        <f>M9</f>
        <v>0</v>
      </c>
      <c r="N8" s="25"/>
    </row>
    <row r="9">
      <c r="A9" s="1" t="s">
        <v>59</v>
      </c>
      <c r="C9" s="22" t="s">
        <v>60</v>
      </c>
      <c r="E9" s="23" t="s">
        <v>61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62</v>
      </c>
      <c r="B10" s="1">
        <v>1</v>
      </c>
      <c r="C10" s="26" t="s">
        <v>705</v>
      </c>
      <c r="D10" t="s">
        <v>98</v>
      </c>
      <c r="E10" s="27" t="s">
        <v>706</v>
      </c>
      <c r="F10" s="28" t="s">
        <v>131</v>
      </c>
      <c r="G10" s="29">
        <v>2040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619</v>
      </c>
      <c r="O10" s="31">
        <f>M10*AA10</f>
        <v>0</v>
      </c>
      <c r="P10" s="1">
        <v>3</v>
      </c>
      <c r="AA10" s="1">
        <f>IF(P10=1,$O$3,IF(P10=2,$O$4,$O$5))</f>
        <v>0</v>
      </c>
    </row>
    <row r="11" ht="52.8">
      <c r="A11" s="1" t="s">
        <v>68</v>
      </c>
      <c r="E11" s="27" t="s">
        <v>707</v>
      </c>
    </row>
    <row r="12" ht="26.4">
      <c r="A12" s="1" t="s">
        <v>70</v>
      </c>
      <c r="E12" s="32" t="s">
        <v>708</v>
      </c>
    </row>
    <row r="13">
      <c r="A13" s="1" t="s">
        <v>72</v>
      </c>
      <c r="E13" s="27" t="s">
        <v>709</v>
      </c>
    </row>
    <row r="14">
      <c r="A14" s="1" t="s">
        <v>62</v>
      </c>
      <c r="B14" s="1">
        <v>2</v>
      </c>
      <c r="C14" s="26" t="s">
        <v>705</v>
      </c>
      <c r="D14" t="s">
        <v>138</v>
      </c>
      <c r="E14" s="27" t="s">
        <v>706</v>
      </c>
      <c r="F14" s="28" t="s">
        <v>131</v>
      </c>
      <c r="G14" s="29">
        <v>1950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619</v>
      </c>
      <c r="O14" s="31">
        <f>M14*AA14</f>
        <v>0</v>
      </c>
      <c r="P14" s="1">
        <v>3</v>
      </c>
      <c r="AA14" s="1">
        <f>IF(P14=1,$O$3,IF(P14=2,$O$4,$O$5))</f>
        <v>0</v>
      </c>
    </row>
    <row r="15" ht="79.2">
      <c r="A15" s="1" t="s">
        <v>68</v>
      </c>
      <c r="E15" s="27" t="s">
        <v>710</v>
      </c>
    </row>
    <row r="16" ht="26.4">
      <c r="A16" s="1" t="s">
        <v>70</v>
      </c>
      <c r="E16" s="32" t="s">
        <v>711</v>
      </c>
    </row>
    <row r="17">
      <c r="A17" s="1" t="s">
        <v>72</v>
      </c>
      <c r="E17" s="27" t="s">
        <v>709</v>
      </c>
    </row>
    <row r="18">
      <c r="A18" s="1" t="s">
        <v>62</v>
      </c>
      <c r="B18" s="1">
        <v>3</v>
      </c>
      <c r="C18" s="26" t="s">
        <v>712</v>
      </c>
      <c r="D18" t="s">
        <v>98</v>
      </c>
      <c r="E18" s="27" t="s">
        <v>713</v>
      </c>
      <c r="F18" s="28" t="s">
        <v>131</v>
      </c>
      <c r="G18" s="29">
        <v>2040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619</v>
      </c>
      <c r="O18" s="31">
        <f>M18*AA18</f>
        <v>0</v>
      </c>
      <c r="P18" s="1">
        <v>3</v>
      </c>
      <c r="AA18" s="1">
        <f>IF(P18=1,$O$3,IF(P18=2,$O$4,$O$5))</f>
        <v>0</v>
      </c>
    </row>
    <row r="19" ht="118.8">
      <c r="A19" s="1" t="s">
        <v>68</v>
      </c>
      <c r="E19" s="27" t="s">
        <v>714</v>
      </c>
    </row>
    <row r="20" ht="26.4">
      <c r="A20" s="1" t="s">
        <v>70</v>
      </c>
      <c r="E20" s="32" t="s">
        <v>715</v>
      </c>
    </row>
    <row r="21">
      <c r="A21" s="1" t="s">
        <v>72</v>
      </c>
      <c r="E21" s="27" t="s">
        <v>709</v>
      </c>
    </row>
    <row r="22">
      <c r="A22" s="1" t="s">
        <v>62</v>
      </c>
      <c r="B22" s="1">
        <v>4</v>
      </c>
      <c r="C22" s="26" t="s">
        <v>712</v>
      </c>
      <c r="D22" t="s">
        <v>138</v>
      </c>
      <c r="E22" s="27" t="s">
        <v>713</v>
      </c>
      <c r="F22" s="28" t="s">
        <v>131</v>
      </c>
      <c r="G22" s="29">
        <v>1950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619</v>
      </c>
      <c r="O22" s="31">
        <f>M22*AA22</f>
        <v>0</v>
      </c>
      <c r="P22" s="1">
        <v>3</v>
      </c>
      <c r="AA22" s="1">
        <f>IF(P22=1,$O$3,IF(P22=2,$O$4,$O$5))</f>
        <v>0</v>
      </c>
    </row>
    <row r="23" ht="118.8">
      <c r="A23" s="1" t="s">
        <v>68</v>
      </c>
      <c r="E23" s="27" t="s">
        <v>716</v>
      </c>
    </row>
    <row r="24" ht="26.4">
      <c r="A24" s="1" t="s">
        <v>70</v>
      </c>
      <c r="E24" s="32" t="s">
        <v>717</v>
      </c>
    </row>
    <row r="25">
      <c r="A25" s="1" t="s">
        <v>72</v>
      </c>
      <c r="E25" s="27" t="s">
        <v>709</v>
      </c>
    </row>
    <row r="26">
      <c r="A26" s="1" t="s">
        <v>62</v>
      </c>
      <c r="B26" s="1">
        <v>5</v>
      </c>
      <c r="C26" s="26" t="s">
        <v>718</v>
      </c>
      <c r="D26" t="s">
        <v>101</v>
      </c>
      <c r="E26" s="27" t="s">
        <v>719</v>
      </c>
      <c r="F26" s="28" t="s">
        <v>343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619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6.4">
      <c r="A27" s="1" t="s">
        <v>68</v>
      </c>
      <c r="E27" s="27" t="s">
        <v>720</v>
      </c>
    </row>
    <row r="28">
      <c r="A28" s="1" t="s">
        <v>70</v>
      </c>
    </row>
    <row r="29" ht="52.8">
      <c r="A29" s="1" t="s">
        <v>72</v>
      </c>
      <c r="E29" s="27" t="s">
        <v>721</v>
      </c>
    </row>
    <row r="30">
      <c r="A30" s="1" t="s">
        <v>62</v>
      </c>
      <c r="B30" s="1">
        <v>6</v>
      </c>
      <c r="C30" s="26" t="s">
        <v>722</v>
      </c>
      <c r="D30" t="s">
        <v>101</v>
      </c>
      <c r="E30" s="27" t="s">
        <v>723</v>
      </c>
      <c r="F30" s="28" t="s">
        <v>146</v>
      </c>
      <c r="G30" s="29">
        <v>63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/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68</v>
      </c>
      <c r="E31" s="27"/>
    </row>
    <row r="32" ht="26.4">
      <c r="A32" s="1" t="s">
        <v>70</v>
      </c>
      <c r="E32" s="32" t="s">
        <v>724</v>
      </c>
    </row>
    <row r="33" ht="26.4">
      <c r="A33" s="1" t="s">
        <v>72</v>
      </c>
      <c r="E33" s="27" t="s">
        <v>725</v>
      </c>
    </row>
    <row r="34" ht="26.4">
      <c r="A34" s="1" t="s">
        <v>62</v>
      </c>
      <c r="B34" s="1">
        <v>7</v>
      </c>
      <c r="C34" s="26" t="s">
        <v>726</v>
      </c>
      <c r="D34" t="s">
        <v>101</v>
      </c>
      <c r="E34" s="27" t="s">
        <v>727</v>
      </c>
      <c r="F34" s="28" t="s">
        <v>131</v>
      </c>
      <c r="G34" s="29">
        <v>54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/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68</v>
      </c>
      <c r="E35" s="27" t="s">
        <v>728</v>
      </c>
    </row>
    <row r="36" ht="26.4">
      <c r="A36" s="1" t="s">
        <v>70</v>
      </c>
      <c r="E36" s="32" t="s">
        <v>729</v>
      </c>
    </row>
    <row r="37">
      <c r="A37" s="1" t="s">
        <v>72</v>
      </c>
      <c r="E37" s="27" t="s">
        <v>730</v>
      </c>
    </row>
    <row r="38" ht="26.4">
      <c r="A38" s="1" t="s">
        <v>62</v>
      </c>
      <c r="B38" s="1">
        <v>8</v>
      </c>
      <c r="C38" s="26" t="s">
        <v>731</v>
      </c>
      <c r="D38" t="s">
        <v>101</v>
      </c>
      <c r="E38" s="27" t="s">
        <v>732</v>
      </c>
      <c r="F38" s="28" t="s">
        <v>103</v>
      </c>
      <c r="G38" s="29">
        <v>54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/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68</v>
      </c>
      <c r="E39" s="27" t="s">
        <v>733</v>
      </c>
    </row>
    <row r="40" ht="26.4">
      <c r="A40" s="1" t="s">
        <v>70</v>
      </c>
      <c r="E40" s="32" t="s">
        <v>734</v>
      </c>
    </row>
    <row r="41">
      <c r="A41" s="1" t="s">
        <v>72</v>
      </c>
      <c r="E41" s="27" t="s">
        <v>735</v>
      </c>
    </row>
    <row r="42" ht="26.4">
      <c r="A42" s="1" t="s">
        <v>62</v>
      </c>
      <c r="B42" s="1">
        <v>9</v>
      </c>
      <c r="C42" s="26" t="s">
        <v>736</v>
      </c>
      <c r="D42" t="s">
        <v>101</v>
      </c>
      <c r="E42" s="27" t="s">
        <v>737</v>
      </c>
      <c r="F42" s="28" t="s">
        <v>343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/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68</v>
      </c>
      <c r="E43" s="27"/>
    </row>
    <row r="44">
      <c r="A44" s="1" t="s">
        <v>70</v>
      </c>
    </row>
    <row r="45" ht="26.4">
      <c r="A45" s="1" t="s">
        <v>72</v>
      </c>
      <c r="E45" s="27" t="s">
        <v>738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COUNTIFS(L8:L135,"=0",A8:A135,"P")+COUNTIFS(L8:L135,"",A8:A135,"P")+SUM(Q8:Q135)</f>
        <v>0</v>
      </c>
    </row>
    <row r="8">
      <c r="A8" s="1" t="s">
        <v>57</v>
      </c>
      <c r="C8" s="22" t="s">
        <v>739</v>
      </c>
      <c r="E8" s="23" t="s">
        <v>27</v>
      </c>
      <c r="L8" s="24">
        <f>L9+L22</f>
        <v>0</v>
      </c>
      <c r="M8" s="24">
        <f>M9+M22</f>
        <v>0</v>
      </c>
      <c r="N8" s="25"/>
    </row>
    <row r="9">
      <c r="A9" s="1" t="s">
        <v>59</v>
      </c>
      <c r="C9" s="22" t="s">
        <v>98</v>
      </c>
      <c r="E9" s="23" t="s">
        <v>99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62</v>
      </c>
      <c r="B10" s="1">
        <v>1</v>
      </c>
      <c r="C10" s="26" t="s">
        <v>111</v>
      </c>
      <c r="D10" t="s">
        <v>101</v>
      </c>
      <c r="E10" s="27" t="s">
        <v>112</v>
      </c>
      <c r="F10" s="28" t="s">
        <v>103</v>
      </c>
      <c r="G10" s="29">
        <v>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39.6">
      <c r="A12" s="1" t="s">
        <v>70</v>
      </c>
      <c r="E12" s="32" t="s">
        <v>740</v>
      </c>
    </row>
    <row r="13" ht="330">
      <c r="A13" s="1" t="s">
        <v>72</v>
      </c>
      <c r="E13" s="27" t="s">
        <v>114</v>
      </c>
    </row>
    <row r="14">
      <c r="A14" s="1" t="s">
        <v>62</v>
      </c>
      <c r="B14" s="1">
        <v>2</v>
      </c>
      <c r="C14" s="26" t="s">
        <v>115</v>
      </c>
      <c r="D14" t="s">
        <v>101</v>
      </c>
      <c r="E14" s="27" t="s">
        <v>116</v>
      </c>
      <c r="F14" s="28" t="s">
        <v>103</v>
      </c>
      <c r="G14" s="29">
        <v>36.399999999999999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52.8">
      <c r="A16" s="1" t="s">
        <v>70</v>
      </c>
      <c r="E16" s="32" t="s">
        <v>741</v>
      </c>
    </row>
    <row r="17" ht="330">
      <c r="A17" s="1" t="s">
        <v>72</v>
      </c>
      <c r="E17" s="27" t="s">
        <v>114</v>
      </c>
    </row>
    <row r="18">
      <c r="A18" s="1" t="s">
        <v>62</v>
      </c>
      <c r="B18" s="1">
        <v>3</v>
      </c>
      <c r="C18" s="26" t="s">
        <v>742</v>
      </c>
      <c r="D18" t="s">
        <v>101</v>
      </c>
      <c r="E18" s="27" t="s">
        <v>743</v>
      </c>
      <c r="F18" s="28" t="s">
        <v>103</v>
      </c>
      <c r="G18" s="29">
        <v>42.399999999999999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744</v>
      </c>
    </row>
    <row r="20" ht="39.6">
      <c r="A20" s="1" t="s">
        <v>70</v>
      </c>
      <c r="E20" s="32" t="s">
        <v>745</v>
      </c>
    </row>
    <row r="21">
      <c r="A21" s="1" t="s">
        <v>72</v>
      </c>
      <c r="E21" s="27" t="s">
        <v>746</v>
      </c>
    </row>
    <row r="22">
      <c r="A22" s="1" t="s">
        <v>59</v>
      </c>
      <c r="C22" s="22" t="s">
        <v>231</v>
      </c>
      <c r="E22" s="23" t="s">
        <v>747</v>
      </c>
      <c r="L22" s="24">
        <f>SUMIFS(L23:L134,A23:A134,"P")</f>
        <v>0</v>
      </c>
      <c r="M22" s="24">
        <f>SUMIFS(M23:M134,A23:A134,"P")</f>
        <v>0</v>
      </c>
      <c r="N22" s="25"/>
    </row>
    <row r="23">
      <c r="A23" s="1" t="s">
        <v>62</v>
      </c>
      <c r="B23" s="1">
        <v>4</v>
      </c>
      <c r="C23" s="26" t="s">
        <v>748</v>
      </c>
      <c r="D23" t="s">
        <v>101</v>
      </c>
      <c r="E23" s="27" t="s">
        <v>749</v>
      </c>
      <c r="F23" s="28" t="s">
        <v>206</v>
      </c>
      <c r="G23" s="29">
        <v>2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104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68</v>
      </c>
      <c r="E24" s="27" t="s">
        <v>750</v>
      </c>
    </row>
    <row r="25" ht="39.6">
      <c r="A25" s="1" t="s">
        <v>70</v>
      </c>
      <c r="E25" s="32" t="s">
        <v>751</v>
      </c>
    </row>
    <row r="26">
      <c r="A26" s="1" t="s">
        <v>72</v>
      </c>
      <c r="E26" s="27" t="s">
        <v>746</v>
      </c>
    </row>
    <row r="27">
      <c r="A27" s="1" t="s">
        <v>62</v>
      </c>
      <c r="B27" s="1">
        <v>5</v>
      </c>
      <c r="C27" s="26" t="s">
        <v>588</v>
      </c>
      <c r="D27" t="s">
        <v>101</v>
      </c>
      <c r="E27" s="27" t="s">
        <v>589</v>
      </c>
      <c r="F27" s="28" t="s">
        <v>146</v>
      </c>
      <c r="G27" s="29">
        <v>130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104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68</v>
      </c>
      <c r="E28" s="27" t="s">
        <v>752</v>
      </c>
    </row>
    <row r="29" ht="39.6">
      <c r="A29" s="1" t="s">
        <v>70</v>
      </c>
      <c r="E29" s="32" t="s">
        <v>753</v>
      </c>
    </row>
    <row r="30">
      <c r="A30" s="1" t="s">
        <v>72</v>
      </c>
      <c r="E30" s="27" t="s">
        <v>746</v>
      </c>
    </row>
    <row r="31">
      <c r="A31" s="1" t="s">
        <v>62</v>
      </c>
      <c r="B31" s="1">
        <v>6</v>
      </c>
      <c r="C31" s="26" t="s">
        <v>754</v>
      </c>
      <c r="D31" t="s">
        <v>101</v>
      </c>
      <c r="E31" s="27" t="s">
        <v>755</v>
      </c>
      <c r="F31" s="28" t="s">
        <v>146</v>
      </c>
      <c r="G31" s="29">
        <v>130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104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68</v>
      </c>
      <c r="E32" s="27" t="s">
        <v>756</v>
      </c>
    </row>
    <row r="33" ht="39.6">
      <c r="A33" s="1" t="s">
        <v>70</v>
      </c>
      <c r="E33" s="32" t="s">
        <v>757</v>
      </c>
    </row>
    <row r="34">
      <c r="A34" s="1" t="s">
        <v>72</v>
      </c>
      <c r="E34" s="27" t="s">
        <v>746</v>
      </c>
    </row>
    <row r="35" ht="26.4">
      <c r="A35" s="1" t="s">
        <v>62</v>
      </c>
      <c r="B35" s="1">
        <v>7</v>
      </c>
      <c r="C35" s="26" t="s">
        <v>758</v>
      </c>
      <c r="D35" t="s">
        <v>101</v>
      </c>
      <c r="E35" s="27" t="s">
        <v>759</v>
      </c>
      <c r="F35" s="28" t="s">
        <v>146</v>
      </c>
      <c r="G35" s="29">
        <v>130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104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68</v>
      </c>
      <c r="E36" s="27" t="s">
        <v>756</v>
      </c>
    </row>
    <row r="37" ht="39.6">
      <c r="A37" s="1" t="s">
        <v>70</v>
      </c>
      <c r="E37" s="32" t="s">
        <v>757</v>
      </c>
    </row>
    <row r="38">
      <c r="A38" s="1" t="s">
        <v>72</v>
      </c>
      <c r="E38" s="27" t="s">
        <v>746</v>
      </c>
    </row>
    <row r="39">
      <c r="A39" s="1" t="s">
        <v>62</v>
      </c>
      <c r="B39" s="1">
        <v>8</v>
      </c>
      <c r="C39" s="26" t="s">
        <v>760</v>
      </c>
      <c r="D39" t="s">
        <v>101</v>
      </c>
      <c r="E39" s="27" t="s">
        <v>761</v>
      </c>
      <c r="F39" s="28" t="s">
        <v>206</v>
      </c>
      <c r="G39" s="29">
        <v>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750</v>
      </c>
    </row>
    <row r="41" ht="39.6">
      <c r="A41" s="1" t="s">
        <v>70</v>
      </c>
      <c r="E41" s="32" t="s">
        <v>762</v>
      </c>
    </row>
    <row r="42">
      <c r="A42" s="1" t="s">
        <v>72</v>
      </c>
      <c r="E42" s="27" t="s">
        <v>746</v>
      </c>
    </row>
    <row r="43">
      <c r="A43" s="1" t="s">
        <v>62</v>
      </c>
      <c r="B43" s="1">
        <v>9</v>
      </c>
      <c r="C43" s="26" t="s">
        <v>763</v>
      </c>
      <c r="D43" t="s">
        <v>101</v>
      </c>
      <c r="E43" s="27" t="s">
        <v>764</v>
      </c>
      <c r="F43" s="28" t="s">
        <v>206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68</v>
      </c>
      <c r="E44" s="27" t="s">
        <v>765</v>
      </c>
    </row>
    <row r="45" ht="39.6">
      <c r="A45" s="1" t="s">
        <v>70</v>
      </c>
      <c r="E45" s="32" t="s">
        <v>766</v>
      </c>
    </row>
    <row r="46">
      <c r="A46" s="1" t="s">
        <v>72</v>
      </c>
      <c r="E46" s="27" t="s">
        <v>767</v>
      </c>
    </row>
    <row r="47">
      <c r="A47" s="1" t="s">
        <v>62</v>
      </c>
      <c r="B47" s="1">
        <v>10</v>
      </c>
      <c r="C47" s="26" t="s">
        <v>768</v>
      </c>
      <c r="D47" t="s">
        <v>101</v>
      </c>
      <c r="E47" s="27" t="s">
        <v>769</v>
      </c>
      <c r="F47" s="28" t="s">
        <v>206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770</v>
      </c>
    </row>
    <row r="49" ht="39.6">
      <c r="A49" s="1" t="s">
        <v>70</v>
      </c>
      <c r="E49" s="32" t="s">
        <v>766</v>
      </c>
    </row>
    <row r="50">
      <c r="A50" s="1" t="s">
        <v>72</v>
      </c>
      <c r="E50" s="27" t="s">
        <v>767</v>
      </c>
    </row>
    <row r="51">
      <c r="A51" s="1" t="s">
        <v>62</v>
      </c>
      <c r="B51" s="1">
        <v>11</v>
      </c>
      <c r="C51" s="26" t="s">
        <v>771</v>
      </c>
      <c r="D51" t="s">
        <v>101</v>
      </c>
      <c r="E51" s="27" t="s">
        <v>772</v>
      </c>
      <c r="F51" s="28" t="s">
        <v>206</v>
      </c>
      <c r="G51" s="29">
        <v>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104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68</v>
      </c>
      <c r="E52" s="27" t="s">
        <v>773</v>
      </c>
    </row>
    <row r="53" ht="39.6">
      <c r="A53" s="1" t="s">
        <v>70</v>
      </c>
      <c r="E53" s="32" t="s">
        <v>766</v>
      </c>
    </row>
    <row r="54">
      <c r="A54" s="1" t="s">
        <v>72</v>
      </c>
      <c r="E54" s="27" t="s">
        <v>767</v>
      </c>
    </row>
    <row r="55">
      <c r="A55" s="1" t="s">
        <v>62</v>
      </c>
      <c r="B55" s="1">
        <v>12</v>
      </c>
      <c r="C55" s="26" t="s">
        <v>774</v>
      </c>
      <c r="D55" t="s">
        <v>101</v>
      </c>
      <c r="E55" s="27" t="s">
        <v>775</v>
      </c>
      <c r="F55" s="28" t="s">
        <v>206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104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68</v>
      </c>
      <c r="E56" s="27" t="s">
        <v>765</v>
      </c>
    </row>
    <row r="57" ht="39.6">
      <c r="A57" s="1" t="s">
        <v>70</v>
      </c>
      <c r="E57" s="32" t="s">
        <v>776</v>
      </c>
    </row>
    <row r="58">
      <c r="A58" s="1" t="s">
        <v>72</v>
      </c>
      <c r="E58" s="27" t="s">
        <v>767</v>
      </c>
    </row>
    <row r="59">
      <c r="A59" s="1" t="s">
        <v>62</v>
      </c>
      <c r="B59" s="1">
        <v>13</v>
      </c>
      <c r="C59" s="26" t="s">
        <v>777</v>
      </c>
      <c r="D59" t="s">
        <v>101</v>
      </c>
      <c r="E59" s="27" t="s">
        <v>778</v>
      </c>
      <c r="F59" s="28" t="s">
        <v>206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104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68</v>
      </c>
      <c r="E60" s="27" t="s">
        <v>770</v>
      </c>
    </row>
    <row r="61" ht="39.6">
      <c r="A61" s="1" t="s">
        <v>70</v>
      </c>
      <c r="E61" s="32" t="s">
        <v>776</v>
      </c>
    </row>
    <row r="62">
      <c r="A62" s="1" t="s">
        <v>72</v>
      </c>
      <c r="E62" s="27" t="s">
        <v>767</v>
      </c>
    </row>
    <row r="63">
      <c r="A63" s="1" t="s">
        <v>62</v>
      </c>
      <c r="B63" s="1">
        <v>14</v>
      </c>
      <c r="C63" s="26" t="s">
        <v>779</v>
      </c>
      <c r="D63" t="s">
        <v>101</v>
      </c>
      <c r="E63" s="27" t="s">
        <v>780</v>
      </c>
      <c r="F63" s="28" t="s">
        <v>206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104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68</v>
      </c>
      <c r="E64" s="27" t="s">
        <v>773</v>
      </c>
    </row>
    <row r="65" ht="39.6">
      <c r="A65" s="1" t="s">
        <v>70</v>
      </c>
      <c r="E65" s="32" t="s">
        <v>776</v>
      </c>
    </row>
    <row r="66">
      <c r="A66" s="1" t="s">
        <v>72</v>
      </c>
      <c r="E66" s="27" t="s">
        <v>767</v>
      </c>
    </row>
    <row r="67">
      <c r="A67" s="1" t="s">
        <v>62</v>
      </c>
      <c r="B67" s="1">
        <v>15</v>
      </c>
      <c r="C67" s="26" t="s">
        <v>781</v>
      </c>
      <c r="D67" t="s">
        <v>101</v>
      </c>
      <c r="E67" s="27" t="s">
        <v>782</v>
      </c>
      <c r="F67" s="28" t="s">
        <v>206</v>
      </c>
      <c r="G67" s="29">
        <v>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104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68</v>
      </c>
      <c r="E68" s="27" t="s">
        <v>744</v>
      </c>
    </row>
    <row r="69" ht="39.6">
      <c r="A69" s="1" t="s">
        <v>70</v>
      </c>
      <c r="E69" s="32" t="s">
        <v>783</v>
      </c>
    </row>
    <row r="70" ht="26.4">
      <c r="A70" s="1" t="s">
        <v>72</v>
      </c>
      <c r="E70" s="27" t="s">
        <v>784</v>
      </c>
    </row>
    <row r="71">
      <c r="A71" s="1" t="s">
        <v>62</v>
      </c>
      <c r="B71" s="1">
        <v>16</v>
      </c>
      <c r="C71" s="26" t="s">
        <v>785</v>
      </c>
      <c r="D71" t="s">
        <v>101</v>
      </c>
      <c r="E71" s="27" t="s">
        <v>786</v>
      </c>
      <c r="F71" s="28" t="s">
        <v>206</v>
      </c>
      <c r="G71" s="29">
        <v>3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744</v>
      </c>
    </row>
    <row r="73" ht="39.6">
      <c r="A73" s="1" t="s">
        <v>70</v>
      </c>
      <c r="E73" s="32" t="s">
        <v>783</v>
      </c>
    </row>
    <row r="74" ht="26.4">
      <c r="A74" s="1" t="s">
        <v>72</v>
      </c>
      <c r="E74" s="27" t="s">
        <v>784</v>
      </c>
    </row>
    <row r="75">
      <c r="A75" s="1" t="s">
        <v>62</v>
      </c>
      <c r="B75" s="1">
        <v>17</v>
      </c>
      <c r="C75" s="26" t="s">
        <v>787</v>
      </c>
      <c r="D75" t="s">
        <v>101</v>
      </c>
      <c r="E75" s="27" t="s">
        <v>788</v>
      </c>
      <c r="F75" s="28" t="s">
        <v>146</v>
      </c>
      <c r="G75" s="29">
        <v>160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104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68</v>
      </c>
      <c r="E76" s="27" t="s">
        <v>744</v>
      </c>
    </row>
    <row r="77" ht="39.6">
      <c r="A77" s="1" t="s">
        <v>70</v>
      </c>
      <c r="E77" s="32" t="s">
        <v>789</v>
      </c>
    </row>
    <row r="78">
      <c r="A78" s="1" t="s">
        <v>72</v>
      </c>
      <c r="E78" s="27" t="s">
        <v>767</v>
      </c>
    </row>
    <row r="79">
      <c r="A79" s="1" t="s">
        <v>62</v>
      </c>
      <c r="B79" s="1">
        <v>18</v>
      </c>
      <c r="C79" s="26" t="s">
        <v>790</v>
      </c>
      <c r="D79" t="s">
        <v>101</v>
      </c>
      <c r="E79" s="27" t="s">
        <v>791</v>
      </c>
      <c r="F79" s="28" t="s">
        <v>146</v>
      </c>
      <c r="G79" s="29">
        <v>160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68</v>
      </c>
      <c r="E80" s="27" t="s">
        <v>744</v>
      </c>
    </row>
    <row r="81" ht="39.6">
      <c r="A81" s="1" t="s">
        <v>70</v>
      </c>
      <c r="E81" s="32" t="s">
        <v>789</v>
      </c>
    </row>
    <row r="82">
      <c r="A82" s="1" t="s">
        <v>72</v>
      </c>
      <c r="E82" s="27" t="s">
        <v>792</v>
      </c>
    </row>
    <row r="83">
      <c r="A83" s="1" t="s">
        <v>62</v>
      </c>
      <c r="B83" s="1">
        <v>19</v>
      </c>
      <c r="C83" s="26" t="s">
        <v>793</v>
      </c>
      <c r="D83" t="s">
        <v>101</v>
      </c>
      <c r="E83" s="27" t="s">
        <v>794</v>
      </c>
      <c r="F83" s="28" t="s">
        <v>795</v>
      </c>
      <c r="G83" s="29">
        <v>6.0060000000000002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68</v>
      </c>
      <c r="E84" s="27" t="s">
        <v>744</v>
      </c>
    </row>
    <row r="85" ht="52.8">
      <c r="A85" s="1" t="s">
        <v>70</v>
      </c>
      <c r="E85" s="32" t="s">
        <v>796</v>
      </c>
    </row>
    <row r="86">
      <c r="A86" s="1" t="s">
        <v>72</v>
      </c>
      <c r="E86" s="27" t="s">
        <v>746</v>
      </c>
    </row>
    <row r="87">
      <c r="A87" s="1" t="s">
        <v>62</v>
      </c>
      <c r="B87" s="1">
        <v>20</v>
      </c>
      <c r="C87" s="26" t="s">
        <v>797</v>
      </c>
      <c r="D87" t="s">
        <v>101</v>
      </c>
      <c r="E87" s="27" t="s">
        <v>798</v>
      </c>
      <c r="F87" s="28" t="s">
        <v>146</v>
      </c>
      <c r="G87" s="29">
        <v>231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68</v>
      </c>
      <c r="E88" s="27" t="s">
        <v>744</v>
      </c>
    </row>
    <row r="89" ht="39.6">
      <c r="A89" s="1" t="s">
        <v>70</v>
      </c>
      <c r="E89" s="32" t="s">
        <v>799</v>
      </c>
    </row>
    <row r="90">
      <c r="A90" s="1" t="s">
        <v>72</v>
      </c>
      <c r="E90" s="27" t="s">
        <v>746</v>
      </c>
    </row>
    <row r="91">
      <c r="A91" s="1" t="s">
        <v>62</v>
      </c>
      <c r="B91" s="1">
        <v>21</v>
      </c>
      <c r="C91" s="26" t="s">
        <v>800</v>
      </c>
      <c r="D91" t="s">
        <v>101</v>
      </c>
      <c r="E91" s="27" t="s">
        <v>801</v>
      </c>
      <c r="F91" s="28" t="s">
        <v>146</v>
      </c>
      <c r="G91" s="29">
        <v>231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68</v>
      </c>
      <c r="E92" s="27" t="s">
        <v>744</v>
      </c>
    </row>
    <row r="93" ht="39.6">
      <c r="A93" s="1" t="s">
        <v>70</v>
      </c>
      <c r="E93" s="32" t="s">
        <v>802</v>
      </c>
    </row>
    <row r="94">
      <c r="A94" s="1" t="s">
        <v>72</v>
      </c>
      <c r="E94" s="27" t="s">
        <v>746</v>
      </c>
    </row>
    <row r="95">
      <c r="A95" s="1" t="s">
        <v>62</v>
      </c>
      <c r="B95" s="1">
        <v>22</v>
      </c>
      <c r="C95" s="26" t="s">
        <v>803</v>
      </c>
      <c r="D95" t="s">
        <v>101</v>
      </c>
      <c r="E95" s="27" t="s">
        <v>804</v>
      </c>
      <c r="F95" s="28" t="s">
        <v>146</v>
      </c>
      <c r="G95" s="29">
        <v>420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104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68</v>
      </c>
      <c r="E96" s="27" t="s">
        <v>744</v>
      </c>
    </row>
    <row r="97" ht="39.6">
      <c r="A97" s="1" t="s">
        <v>70</v>
      </c>
      <c r="E97" s="32" t="s">
        <v>805</v>
      </c>
    </row>
    <row r="98">
      <c r="A98" s="1" t="s">
        <v>72</v>
      </c>
      <c r="E98" s="27" t="s">
        <v>746</v>
      </c>
    </row>
    <row r="99">
      <c r="A99" s="1" t="s">
        <v>62</v>
      </c>
      <c r="B99" s="1">
        <v>23</v>
      </c>
      <c r="C99" s="26" t="s">
        <v>806</v>
      </c>
      <c r="D99" t="s">
        <v>101</v>
      </c>
      <c r="E99" s="27" t="s">
        <v>807</v>
      </c>
      <c r="F99" s="28" t="s">
        <v>146</v>
      </c>
      <c r="G99" s="29">
        <v>420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104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68</v>
      </c>
      <c r="E100" s="27" t="s">
        <v>744</v>
      </c>
    </row>
    <row r="101" ht="39.6">
      <c r="A101" s="1" t="s">
        <v>70</v>
      </c>
      <c r="E101" s="32" t="s">
        <v>805</v>
      </c>
    </row>
    <row r="102">
      <c r="A102" s="1" t="s">
        <v>72</v>
      </c>
      <c r="E102" s="27" t="s">
        <v>746</v>
      </c>
    </row>
    <row r="103">
      <c r="A103" s="1" t="s">
        <v>62</v>
      </c>
      <c r="B103" s="1">
        <v>24</v>
      </c>
      <c r="C103" s="26" t="s">
        <v>808</v>
      </c>
      <c r="D103" t="s">
        <v>101</v>
      </c>
      <c r="E103" s="27" t="s">
        <v>809</v>
      </c>
      <c r="F103" s="28" t="s">
        <v>810</v>
      </c>
      <c r="G103" s="29">
        <v>3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104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68</v>
      </c>
      <c r="E104" s="27" t="s">
        <v>744</v>
      </c>
    </row>
    <row r="105" ht="39.6">
      <c r="A105" s="1" t="s">
        <v>70</v>
      </c>
      <c r="E105" s="32" t="s">
        <v>811</v>
      </c>
    </row>
    <row r="106">
      <c r="A106" s="1" t="s">
        <v>72</v>
      </c>
      <c r="E106" s="27" t="s">
        <v>746</v>
      </c>
    </row>
    <row r="107">
      <c r="A107" s="1" t="s">
        <v>62</v>
      </c>
      <c r="B107" s="1">
        <v>25</v>
      </c>
      <c r="C107" s="26" t="s">
        <v>812</v>
      </c>
      <c r="D107" t="s">
        <v>101</v>
      </c>
      <c r="E107" s="27" t="s">
        <v>813</v>
      </c>
      <c r="F107" s="28" t="s">
        <v>146</v>
      </c>
      <c r="G107" s="29">
        <v>420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104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68</v>
      </c>
      <c r="E108" s="27" t="s">
        <v>744</v>
      </c>
    </row>
    <row r="109" ht="39.6">
      <c r="A109" s="1" t="s">
        <v>70</v>
      </c>
      <c r="E109" s="32" t="s">
        <v>805</v>
      </c>
    </row>
    <row r="110">
      <c r="A110" s="1" t="s">
        <v>72</v>
      </c>
      <c r="E110" s="27" t="s">
        <v>746</v>
      </c>
    </row>
    <row r="111">
      <c r="A111" s="1" t="s">
        <v>62</v>
      </c>
      <c r="B111" s="1">
        <v>26</v>
      </c>
      <c r="C111" s="26" t="s">
        <v>814</v>
      </c>
      <c r="D111" t="s">
        <v>101</v>
      </c>
      <c r="E111" s="27" t="s">
        <v>815</v>
      </c>
      <c r="F111" s="28" t="s">
        <v>206</v>
      </c>
      <c r="G111" s="29">
        <v>6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104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68</v>
      </c>
      <c r="E112" s="27" t="s">
        <v>744</v>
      </c>
    </row>
    <row r="113" ht="39.6">
      <c r="A113" s="1" t="s">
        <v>70</v>
      </c>
      <c r="E113" s="32" t="s">
        <v>816</v>
      </c>
    </row>
    <row r="114">
      <c r="A114" s="1" t="s">
        <v>72</v>
      </c>
      <c r="E114" s="27" t="s">
        <v>746</v>
      </c>
    </row>
    <row r="115">
      <c r="A115" s="1" t="s">
        <v>62</v>
      </c>
      <c r="B115" s="1">
        <v>27</v>
      </c>
      <c r="C115" s="26" t="s">
        <v>817</v>
      </c>
      <c r="D115" t="s">
        <v>101</v>
      </c>
      <c r="E115" s="27" t="s">
        <v>818</v>
      </c>
      <c r="F115" s="28" t="s">
        <v>206</v>
      </c>
      <c r="G115" s="29">
        <v>4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104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68</v>
      </c>
      <c r="E116" s="27" t="s">
        <v>744</v>
      </c>
    </row>
    <row r="117" ht="39.6">
      <c r="A117" s="1" t="s">
        <v>70</v>
      </c>
      <c r="E117" s="32" t="s">
        <v>819</v>
      </c>
    </row>
    <row r="118">
      <c r="A118" s="1" t="s">
        <v>72</v>
      </c>
      <c r="E118" s="27" t="s">
        <v>746</v>
      </c>
    </row>
    <row r="119">
      <c r="A119" s="1" t="s">
        <v>62</v>
      </c>
      <c r="B119" s="1">
        <v>28</v>
      </c>
      <c r="C119" s="26" t="s">
        <v>820</v>
      </c>
      <c r="D119" t="s">
        <v>101</v>
      </c>
      <c r="E119" s="27" t="s">
        <v>821</v>
      </c>
      <c r="F119" s="28" t="s">
        <v>206</v>
      </c>
      <c r="G119" s="29">
        <v>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104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68</v>
      </c>
      <c r="E120" s="27" t="s">
        <v>744</v>
      </c>
    </row>
    <row r="121" ht="39.6">
      <c r="A121" s="1" t="s">
        <v>70</v>
      </c>
      <c r="E121" s="32" t="s">
        <v>822</v>
      </c>
    </row>
    <row r="122">
      <c r="A122" s="1" t="s">
        <v>72</v>
      </c>
      <c r="E122" s="27" t="s">
        <v>746</v>
      </c>
    </row>
    <row r="123">
      <c r="A123" s="1" t="s">
        <v>62</v>
      </c>
      <c r="B123" s="1">
        <v>29</v>
      </c>
      <c r="C123" s="26" t="s">
        <v>823</v>
      </c>
      <c r="D123" t="s">
        <v>101</v>
      </c>
      <c r="E123" s="27" t="s">
        <v>824</v>
      </c>
      <c r="F123" s="28" t="s">
        <v>206</v>
      </c>
      <c r="G123" s="29">
        <v>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104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68</v>
      </c>
      <c r="E124" s="27" t="s">
        <v>744</v>
      </c>
    </row>
    <row r="125" ht="39.6">
      <c r="A125" s="1" t="s">
        <v>70</v>
      </c>
      <c r="E125" s="32" t="s">
        <v>825</v>
      </c>
    </row>
    <row r="126">
      <c r="A126" s="1" t="s">
        <v>72</v>
      </c>
      <c r="E126" s="27" t="s">
        <v>746</v>
      </c>
    </row>
    <row r="127" ht="26.4">
      <c r="A127" s="1" t="s">
        <v>62</v>
      </c>
      <c r="B127" s="1">
        <v>30</v>
      </c>
      <c r="C127" s="26" t="s">
        <v>826</v>
      </c>
      <c r="D127" t="s">
        <v>101</v>
      </c>
      <c r="E127" s="27" t="s">
        <v>827</v>
      </c>
      <c r="F127" s="28" t="s">
        <v>828</v>
      </c>
      <c r="G127" s="29">
        <v>34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104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68</v>
      </c>
      <c r="E128" s="27" t="s">
        <v>744</v>
      </c>
    </row>
    <row r="129" ht="39.6">
      <c r="A129" s="1" t="s">
        <v>70</v>
      </c>
      <c r="E129" s="32" t="s">
        <v>829</v>
      </c>
    </row>
    <row r="130">
      <c r="A130" s="1" t="s">
        <v>72</v>
      </c>
      <c r="E130" s="27" t="s">
        <v>746</v>
      </c>
    </row>
    <row r="131" ht="26.4">
      <c r="A131" s="1" t="s">
        <v>62</v>
      </c>
      <c r="B131" s="1">
        <v>31</v>
      </c>
      <c r="C131" s="26" t="s">
        <v>830</v>
      </c>
      <c r="D131" t="s">
        <v>101</v>
      </c>
      <c r="E131" s="27" t="s">
        <v>831</v>
      </c>
      <c r="F131" s="28" t="s">
        <v>828</v>
      </c>
      <c r="G131" s="29">
        <v>34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104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68</v>
      </c>
      <c r="E132" s="27" t="s">
        <v>744</v>
      </c>
    </row>
    <row r="133" ht="39.6">
      <c r="A133" s="1" t="s">
        <v>70</v>
      </c>
      <c r="E133" s="32" t="s">
        <v>829</v>
      </c>
    </row>
    <row r="134">
      <c r="A134" s="1" t="s">
        <v>72</v>
      </c>
      <c r="E134" s="27" t="s">
        <v>746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COUNTIFS(L8:L95,"=0",A8:A95,"P")+COUNTIFS(L8:L95,"",A8:A95,"P")+SUM(Q8:Q95)</f>
        <v>0</v>
      </c>
    </row>
    <row r="8">
      <c r="A8" s="1" t="s">
        <v>57</v>
      </c>
      <c r="C8" s="22" t="s">
        <v>832</v>
      </c>
      <c r="E8" s="23" t="s">
        <v>29</v>
      </c>
      <c r="L8" s="24">
        <f>L9+L18</f>
        <v>0</v>
      </c>
      <c r="M8" s="24">
        <f>M9+M18</f>
        <v>0</v>
      </c>
      <c r="N8" s="25"/>
    </row>
    <row r="9">
      <c r="A9" s="1" t="s">
        <v>59</v>
      </c>
      <c r="C9" s="22" t="s">
        <v>98</v>
      </c>
      <c r="E9" s="23" t="s">
        <v>99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62</v>
      </c>
      <c r="B10" s="1">
        <v>1</v>
      </c>
      <c r="C10" s="26" t="s">
        <v>115</v>
      </c>
      <c r="D10" t="s">
        <v>101</v>
      </c>
      <c r="E10" s="27" t="s">
        <v>116</v>
      </c>
      <c r="F10" s="28" t="s">
        <v>103</v>
      </c>
      <c r="G10" s="29">
        <v>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39.6">
      <c r="A12" s="1" t="s">
        <v>70</v>
      </c>
      <c r="E12" s="32" t="s">
        <v>833</v>
      </c>
    </row>
    <row r="13" ht="330">
      <c r="A13" s="1" t="s">
        <v>72</v>
      </c>
      <c r="E13" s="27" t="s">
        <v>114</v>
      </c>
    </row>
    <row r="14">
      <c r="A14" s="1" t="s">
        <v>62</v>
      </c>
      <c r="B14" s="1">
        <v>2</v>
      </c>
      <c r="C14" s="26" t="s">
        <v>742</v>
      </c>
      <c r="D14" t="s">
        <v>101</v>
      </c>
      <c r="E14" s="27" t="s">
        <v>743</v>
      </c>
      <c r="F14" s="28" t="s">
        <v>103</v>
      </c>
      <c r="G14" s="29">
        <v>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6.4">
      <c r="A15" s="1" t="s">
        <v>68</v>
      </c>
      <c r="E15" s="27" t="s">
        <v>834</v>
      </c>
    </row>
    <row r="16" ht="39.6">
      <c r="A16" s="1" t="s">
        <v>70</v>
      </c>
      <c r="E16" s="32" t="s">
        <v>833</v>
      </c>
    </row>
    <row r="17">
      <c r="A17" s="1" t="s">
        <v>72</v>
      </c>
      <c r="E17" s="27" t="s">
        <v>746</v>
      </c>
    </row>
    <row r="18">
      <c r="A18" s="1" t="s">
        <v>59</v>
      </c>
      <c r="C18" s="22" t="s">
        <v>231</v>
      </c>
      <c r="E18" s="23" t="s">
        <v>747</v>
      </c>
      <c r="L18" s="24">
        <f>SUMIFS(L19:L94,A19:A94,"P")</f>
        <v>0</v>
      </c>
      <c r="M18" s="24">
        <f>SUMIFS(M19:M94,A19:A94,"P")</f>
        <v>0</v>
      </c>
      <c r="N18" s="25"/>
    </row>
    <row r="19">
      <c r="A19" s="1" t="s">
        <v>62</v>
      </c>
      <c r="B19" s="1">
        <v>3</v>
      </c>
      <c r="C19" s="26" t="s">
        <v>748</v>
      </c>
      <c r="D19" t="s">
        <v>101</v>
      </c>
      <c r="E19" s="27" t="s">
        <v>749</v>
      </c>
      <c r="F19" s="28" t="s">
        <v>206</v>
      </c>
      <c r="G19" s="29">
        <v>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104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68</v>
      </c>
      <c r="E20" s="27" t="s">
        <v>750</v>
      </c>
    </row>
    <row r="21" ht="39.6">
      <c r="A21" s="1" t="s">
        <v>70</v>
      </c>
      <c r="E21" s="32" t="s">
        <v>762</v>
      </c>
    </row>
    <row r="22">
      <c r="A22" s="1" t="s">
        <v>72</v>
      </c>
      <c r="E22" s="27" t="s">
        <v>746</v>
      </c>
    </row>
    <row r="23">
      <c r="A23" s="1" t="s">
        <v>62</v>
      </c>
      <c r="B23" s="1">
        <v>4</v>
      </c>
      <c r="C23" s="26" t="s">
        <v>588</v>
      </c>
      <c r="D23" t="s">
        <v>101</v>
      </c>
      <c r="E23" s="27" t="s">
        <v>589</v>
      </c>
      <c r="F23" s="28" t="s">
        <v>146</v>
      </c>
      <c r="G23" s="29">
        <v>13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104</v>
      </c>
      <c r="O23" s="31">
        <f>M23*AA23</f>
        <v>0</v>
      </c>
      <c r="P23" s="1">
        <v>3</v>
      </c>
      <c r="AA23" s="1">
        <f>IF(P23=1,$O$3,IF(P23=2,$O$4,$O$5))</f>
        <v>0</v>
      </c>
    </row>
    <row r="24" ht="26.4">
      <c r="A24" s="1" t="s">
        <v>68</v>
      </c>
      <c r="E24" s="27" t="s">
        <v>835</v>
      </c>
    </row>
    <row r="25" ht="39.6">
      <c r="A25" s="1" t="s">
        <v>70</v>
      </c>
      <c r="E25" s="32" t="s">
        <v>836</v>
      </c>
    </row>
    <row r="26">
      <c r="A26" s="1" t="s">
        <v>72</v>
      </c>
      <c r="E26" s="27" t="s">
        <v>746</v>
      </c>
    </row>
    <row r="27">
      <c r="A27" s="1" t="s">
        <v>62</v>
      </c>
      <c r="B27" s="1">
        <v>5</v>
      </c>
      <c r="C27" s="26" t="s">
        <v>754</v>
      </c>
      <c r="D27" t="s">
        <v>101</v>
      </c>
      <c r="E27" s="27" t="s">
        <v>755</v>
      </c>
      <c r="F27" s="28" t="s">
        <v>146</v>
      </c>
      <c r="G27" s="29">
        <v>13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104</v>
      </c>
      <c r="O27" s="31">
        <f>M27*AA27</f>
        <v>0</v>
      </c>
      <c r="P27" s="1">
        <v>3</v>
      </c>
      <c r="AA27" s="1">
        <f>IF(P27=1,$O$3,IF(P27=2,$O$4,$O$5))</f>
        <v>0</v>
      </c>
    </row>
    <row r="28" ht="26.4">
      <c r="A28" s="1" t="s">
        <v>68</v>
      </c>
      <c r="E28" s="27" t="s">
        <v>835</v>
      </c>
    </row>
    <row r="29" ht="39.6">
      <c r="A29" s="1" t="s">
        <v>70</v>
      </c>
      <c r="E29" s="32" t="s">
        <v>837</v>
      </c>
    </row>
    <row r="30">
      <c r="A30" s="1" t="s">
        <v>72</v>
      </c>
      <c r="E30" s="27" t="s">
        <v>746</v>
      </c>
    </row>
    <row r="31" ht="26.4">
      <c r="A31" s="1" t="s">
        <v>62</v>
      </c>
      <c r="B31" s="1">
        <v>6</v>
      </c>
      <c r="C31" s="26" t="s">
        <v>758</v>
      </c>
      <c r="D31" t="s">
        <v>101</v>
      </c>
      <c r="E31" s="27" t="s">
        <v>759</v>
      </c>
      <c r="F31" s="28" t="s">
        <v>146</v>
      </c>
      <c r="G31" s="29">
        <v>13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104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6.4">
      <c r="A32" s="1" t="s">
        <v>68</v>
      </c>
      <c r="E32" s="27" t="s">
        <v>835</v>
      </c>
    </row>
    <row r="33" ht="39.6">
      <c r="A33" s="1" t="s">
        <v>70</v>
      </c>
      <c r="E33" s="32" t="s">
        <v>837</v>
      </c>
    </row>
    <row r="34">
      <c r="A34" s="1" t="s">
        <v>72</v>
      </c>
      <c r="E34" s="27" t="s">
        <v>746</v>
      </c>
    </row>
    <row r="35">
      <c r="A35" s="1" t="s">
        <v>62</v>
      </c>
      <c r="B35" s="1">
        <v>7</v>
      </c>
      <c r="C35" s="26" t="s">
        <v>760</v>
      </c>
      <c r="D35" t="s">
        <v>101</v>
      </c>
      <c r="E35" s="27" t="s">
        <v>761</v>
      </c>
      <c r="F35" s="28" t="s">
        <v>206</v>
      </c>
      <c r="G35" s="29">
        <v>4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104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68</v>
      </c>
      <c r="E36" s="27" t="s">
        <v>750</v>
      </c>
    </row>
    <row r="37" ht="39.6">
      <c r="A37" s="1" t="s">
        <v>70</v>
      </c>
      <c r="E37" s="32" t="s">
        <v>762</v>
      </c>
    </row>
    <row r="38">
      <c r="A38" s="1" t="s">
        <v>72</v>
      </c>
      <c r="E38" s="27" t="s">
        <v>746</v>
      </c>
    </row>
    <row r="39">
      <c r="A39" s="1" t="s">
        <v>62</v>
      </c>
      <c r="B39" s="1">
        <v>8</v>
      </c>
      <c r="C39" s="26" t="s">
        <v>838</v>
      </c>
      <c r="D39" t="s">
        <v>101</v>
      </c>
      <c r="E39" s="27" t="s">
        <v>839</v>
      </c>
      <c r="F39" s="28" t="s">
        <v>840</v>
      </c>
      <c r="G39" s="29">
        <v>14.44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744</v>
      </c>
    </row>
    <row r="41" ht="39.6">
      <c r="A41" s="1" t="s">
        <v>70</v>
      </c>
      <c r="E41" s="32" t="s">
        <v>841</v>
      </c>
    </row>
    <row r="42">
      <c r="A42" s="1" t="s">
        <v>72</v>
      </c>
      <c r="E42" s="27" t="s">
        <v>746</v>
      </c>
    </row>
    <row r="43">
      <c r="A43" s="1" t="s">
        <v>62</v>
      </c>
      <c r="B43" s="1">
        <v>9</v>
      </c>
      <c r="C43" s="26" t="s">
        <v>842</v>
      </c>
      <c r="D43" t="s">
        <v>101</v>
      </c>
      <c r="E43" s="27" t="s">
        <v>843</v>
      </c>
      <c r="F43" s="28" t="s">
        <v>840</v>
      </c>
      <c r="G43" s="29">
        <v>14.44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68</v>
      </c>
      <c r="E44" s="27" t="s">
        <v>744</v>
      </c>
    </row>
    <row r="45" ht="39.6">
      <c r="A45" s="1" t="s">
        <v>70</v>
      </c>
      <c r="E45" s="32" t="s">
        <v>841</v>
      </c>
    </row>
    <row r="46">
      <c r="A46" s="1" t="s">
        <v>72</v>
      </c>
      <c r="E46" s="27" t="s">
        <v>746</v>
      </c>
    </row>
    <row r="47">
      <c r="A47" s="1" t="s">
        <v>62</v>
      </c>
      <c r="B47" s="1">
        <v>10</v>
      </c>
      <c r="C47" s="26" t="s">
        <v>844</v>
      </c>
      <c r="D47" t="s">
        <v>101</v>
      </c>
      <c r="E47" s="27" t="s">
        <v>845</v>
      </c>
      <c r="F47" s="28" t="s">
        <v>840</v>
      </c>
      <c r="G47" s="29">
        <v>14.44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744</v>
      </c>
    </row>
    <row r="49" ht="52.8">
      <c r="A49" s="1" t="s">
        <v>70</v>
      </c>
      <c r="E49" s="32" t="s">
        <v>846</v>
      </c>
    </row>
    <row r="50">
      <c r="A50" s="1" t="s">
        <v>72</v>
      </c>
      <c r="E50" s="27" t="s">
        <v>746</v>
      </c>
    </row>
    <row r="51">
      <c r="A51" s="1" t="s">
        <v>62</v>
      </c>
      <c r="B51" s="1">
        <v>11</v>
      </c>
      <c r="C51" s="26" t="s">
        <v>847</v>
      </c>
      <c r="D51" t="s">
        <v>101</v>
      </c>
      <c r="E51" s="27" t="s">
        <v>848</v>
      </c>
      <c r="F51" s="28" t="s">
        <v>401</v>
      </c>
      <c r="G51" s="29">
        <v>32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104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68</v>
      </c>
      <c r="E52" s="27" t="s">
        <v>744</v>
      </c>
    </row>
    <row r="53" ht="39.6">
      <c r="A53" s="1" t="s">
        <v>70</v>
      </c>
      <c r="E53" s="32" t="s">
        <v>849</v>
      </c>
    </row>
    <row r="54">
      <c r="A54" s="1" t="s">
        <v>72</v>
      </c>
      <c r="E54" s="27" t="s">
        <v>746</v>
      </c>
    </row>
    <row r="55">
      <c r="A55" s="1" t="s">
        <v>62</v>
      </c>
      <c r="B55" s="1">
        <v>12</v>
      </c>
      <c r="C55" s="26" t="s">
        <v>850</v>
      </c>
      <c r="D55" t="s">
        <v>101</v>
      </c>
      <c r="E55" s="27" t="s">
        <v>851</v>
      </c>
      <c r="F55" s="28" t="s">
        <v>206</v>
      </c>
      <c r="G55" s="29">
        <v>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104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68</v>
      </c>
      <c r="E56" s="27" t="s">
        <v>744</v>
      </c>
    </row>
    <row r="57" ht="39.6">
      <c r="A57" s="1" t="s">
        <v>70</v>
      </c>
      <c r="E57" s="32" t="s">
        <v>852</v>
      </c>
    </row>
    <row r="58">
      <c r="A58" s="1" t="s">
        <v>72</v>
      </c>
      <c r="E58" s="27" t="s">
        <v>746</v>
      </c>
    </row>
    <row r="59">
      <c r="A59" s="1" t="s">
        <v>62</v>
      </c>
      <c r="B59" s="1">
        <v>13</v>
      </c>
      <c r="C59" s="26" t="s">
        <v>853</v>
      </c>
      <c r="D59" t="s">
        <v>101</v>
      </c>
      <c r="E59" s="27" t="s">
        <v>854</v>
      </c>
      <c r="F59" s="28" t="s">
        <v>206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104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68</v>
      </c>
      <c r="E60" s="27" t="s">
        <v>744</v>
      </c>
    </row>
    <row r="61" ht="39.6">
      <c r="A61" s="1" t="s">
        <v>70</v>
      </c>
      <c r="E61" s="32" t="s">
        <v>855</v>
      </c>
    </row>
    <row r="62">
      <c r="A62" s="1" t="s">
        <v>72</v>
      </c>
      <c r="E62" s="27" t="s">
        <v>746</v>
      </c>
    </row>
    <row r="63">
      <c r="A63" s="1" t="s">
        <v>62</v>
      </c>
      <c r="B63" s="1">
        <v>14</v>
      </c>
      <c r="C63" s="26" t="s">
        <v>856</v>
      </c>
      <c r="D63" t="s">
        <v>101</v>
      </c>
      <c r="E63" s="27" t="s">
        <v>857</v>
      </c>
      <c r="F63" s="28" t="s">
        <v>206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104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68</v>
      </c>
      <c r="E64" s="27" t="s">
        <v>744</v>
      </c>
    </row>
    <row r="65" ht="39.6">
      <c r="A65" s="1" t="s">
        <v>70</v>
      </c>
      <c r="E65" s="32" t="s">
        <v>858</v>
      </c>
    </row>
    <row r="66">
      <c r="A66" s="1" t="s">
        <v>72</v>
      </c>
      <c r="E66" s="27" t="s">
        <v>746</v>
      </c>
    </row>
    <row r="67" ht="26.4">
      <c r="A67" s="1" t="s">
        <v>62</v>
      </c>
      <c r="B67" s="1">
        <v>15</v>
      </c>
      <c r="C67" s="26" t="s">
        <v>859</v>
      </c>
      <c r="D67" t="s">
        <v>101</v>
      </c>
      <c r="E67" s="27" t="s">
        <v>860</v>
      </c>
      <c r="F67" s="28" t="s">
        <v>206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104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68</v>
      </c>
      <c r="E68" s="27" t="s">
        <v>744</v>
      </c>
    </row>
    <row r="69" ht="39.6">
      <c r="A69" s="1" t="s">
        <v>70</v>
      </c>
      <c r="E69" s="32" t="s">
        <v>855</v>
      </c>
    </row>
    <row r="70">
      <c r="A70" s="1" t="s">
        <v>72</v>
      </c>
      <c r="E70" s="27" t="s">
        <v>746</v>
      </c>
    </row>
    <row r="71">
      <c r="A71" s="1" t="s">
        <v>62</v>
      </c>
      <c r="B71" s="1">
        <v>16</v>
      </c>
      <c r="C71" s="26" t="s">
        <v>861</v>
      </c>
      <c r="D71" t="s">
        <v>101</v>
      </c>
      <c r="E71" s="27" t="s">
        <v>862</v>
      </c>
      <c r="F71" s="28" t="s">
        <v>795</v>
      </c>
      <c r="G71" s="29">
        <v>0.94999999999999996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744</v>
      </c>
    </row>
    <row r="73" ht="39.6">
      <c r="A73" s="1" t="s">
        <v>70</v>
      </c>
      <c r="E73" s="32" t="s">
        <v>863</v>
      </c>
    </row>
    <row r="74">
      <c r="A74" s="1" t="s">
        <v>72</v>
      </c>
      <c r="E74" s="27" t="s">
        <v>746</v>
      </c>
    </row>
    <row r="75">
      <c r="A75" s="1" t="s">
        <v>62</v>
      </c>
      <c r="B75" s="1">
        <v>17</v>
      </c>
      <c r="C75" s="26" t="s">
        <v>864</v>
      </c>
      <c r="D75" t="s">
        <v>101</v>
      </c>
      <c r="E75" s="27" t="s">
        <v>865</v>
      </c>
      <c r="F75" s="28" t="s">
        <v>206</v>
      </c>
      <c r="G75" s="29">
        <v>4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104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68</v>
      </c>
      <c r="E76" s="27" t="s">
        <v>866</v>
      </c>
    </row>
    <row r="77" ht="39.6">
      <c r="A77" s="1" t="s">
        <v>70</v>
      </c>
      <c r="E77" s="32" t="s">
        <v>867</v>
      </c>
    </row>
    <row r="78">
      <c r="A78" s="1" t="s">
        <v>72</v>
      </c>
      <c r="E78" s="27" t="s">
        <v>746</v>
      </c>
    </row>
    <row r="79">
      <c r="A79" s="1" t="s">
        <v>62</v>
      </c>
      <c r="B79" s="1">
        <v>18</v>
      </c>
      <c r="C79" s="26" t="s">
        <v>868</v>
      </c>
      <c r="D79" t="s">
        <v>101</v>
      </c>
      <c r="E79" s="27" t="s">
        <v>869</v>
      </c>
      <c r="F79" s="28" t="s">
        <v>206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68</v>
      </c>
      <c r="E80" s="27" t="s">
        <v>744</v>
      </c>
    </row>
    <row r="81" ht="39.6">
      <c r="A81" s="1" t="s">
        <v>70</v>
      </c>
      <c r="E81" s="32" t="s">
        <v>870</v>
      </c>
    </row>
    <row r="82">
      <c r="A82" s="1" t="s">
        <v>72</v>
      </c>
      <c r="E82" s="27" t="s">
        <v>746</v>
      </c>
    </row>
    <row r="83">
      <c r="A83" s="1" t="s">
        <v>62</v>
      </c>
      <c r="B83" s="1">
        <v>19</v>
      </c>
      <c r="C83" s="26" t="s">
        <v>823</v>
      </c>
      <c r="D83" t="s">
        <v>101</v>
      </c>
      <c r="E83" s="27" t="s">
        <v>824</v>
      </c>
      <c r="F83" s="28" t="s">
        <v>206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68</v>
      </c>
      <c r="E84" s="27" t="s">
        <v>744</v>
      </c>
    </row>
    <row r="85" ht="39.6">
      <c r="A85" s="1" t="s">
        <v>70</v>
      </c>
      <c r="E85" s="32" t="s">
        <v>858</v>
      </c>
    </row>
    <row r="86">
      <c r="A86" s="1" t="s">
        <v>72</v>
      </c>
      <c r="E86" s="27" t="s">
        <v>746</v>
      </c>
    </row>
    <row r="87">
      <c r="A87" s="1" t="s">
        <v>62</v>
      </c>
      <c r="B87" s="1">
        <v>20</v>
      </c>
      <c r="C87" s="26" t="s">
        <v>871</v>
      </c>
      <c r="D87" t="s">
        <v>101</v>
      </c>
      <c r="E87" s="27" t="s">
        <v>872</v>
      </c>
      <c r="F87" s="28" t="s">
        <v>206</v>
      </c>
      <c r="G87" s="29">
        <v>10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68</v>
      </c>
      <c r="E88" s="27" t="s">
        <v>744</v>
      </c>
    </row>
    <row r="89" ht="39.6">
      <c r="A89" s="1" t="s">
        <v>70</v>
      </c>
      <c r="E89" s="32" t="s">
        <v>873</v>
      </c>
    </row>
    <row r="90">
      <c r="A90" s="1" t="s">
        <v>72</v>
      </c>
      <c r="E90" s="27" t="s">
        <v>746</v>
      </c>
    </row>
    <row r="91" ht="26.4">
      <c r="A91" s="1" t="s">
        <v>62</v>
      </c>
      <c r="B91" s="1">
        <v>21</v>
      </c>
      <c r="C91" s="26" t="s">
        <v>874</v>
      </c>
      <c r="D91" t="s">
        <v>101</v>
      </c>
      <c r="E91" s="27" t="s">
        <v>875</v>
      </c>
      <c r="F91" s="28" t="s">
        <v>206</v>
      </c>
      <c r="G91" s="29">
        <v>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68</v>
      </c>
      <c r="E92" s="27" t="s">
        <v>744</v>
      </c>
    </row>
    <row r="93" ht="39.6">
      <c r="A93" s="1" t="s">
        <v>70</v>
      </c>
      <c r="E93" s="32" t="s">
        <v>876</v>
      </c>
    </row>
    <row r="94">
      <c r="A94" s="1" t="s">
        <v>72</v>
      </c>
      <c r="E94" s="27" t="s">
        <v>746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30</v>
      </c>
      <c r="M3" s="20">
        <f>Rekapitulace!C19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30</v>
      </c>
      <c r="D4" s="1"/>
      <c r="E4" s="17" t="s">
        <v>31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COUNTIFS(L8:L51,"=0",A8:A51,"P")+COUNTIFS(L8:L51,"",A8:A51,"P")+SUM(Q8:Q51)</f>
        <v>0</v>
      </c>
    </row>
    <row r="8">
      <c r="A8" s="1" t="s">
        <v>57</v>
      </c>
      <c r="C8" s="22" t="s">
        <v>877</v>
      </c>
      <c r="E8" s="23" t="s">
        <v>31</v>
      </c>
      <c r="L8" s="24">
        <f>L9+L22</f>
        <v>0</v>
      </c>
      <c r="M8" s="24">
        <f>M9+M22</f>
        <v>0</v>
      </c>
      <c r="N8" s="25"/>
    </row>
    <row r="9">
      <c r="A9" s="1" t="s">
        <v>59</v>
      </c>
      <c r="C9" s="22" t="s">
        <v>98</v>
      </c>
      <c r="E9" s="23" t="s">
        <v>878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62</v>
      </c>
      <c r="B10" s="1">
        <v>1</v>
      </c>
      <c r="C10" s="26" t="s">
        <v>879</v>
      </c>
      <c r="D10" t="s">
        <v>101</v>
      </c>
      <c r="E10" s="27" t="s">
        <v>880</v>
      </c>
      <c r="F10" s="28" t="s">
        <v>343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101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881</v>
      </c>
    </row>
    <row r="12" ht="39.6">
      <c r="A12" s="1" t="s">
        <v>70</v>
      </c>
      <c r="E12" s="32" t="s">
        <v>882</v>
      </c>
    </row>
    <row r="13" ht="145.2">
      <c r="A13" s="1" t="s">
        <v>72</v>
      </c>
      <c r="E13" s="27" t="s">
        <v>883</v>
      </c>
    </row>
    <row r="14">
      <c r="A14" s="1" t="s">
        <v>62</v>
      </c>
      <c r="B14" s="1">
        <v>2</v>
      </c>
      <c r="C14" s="26" t="s">
        <v>884</v>
      </c>
      <c r="D14" t="s">
        <v>101</v>
      </c>
      <c r="E14" s="27" t="s">
        <v>885</v>
      </c>
      <c r="F14" s="28" t="s">
        <v>343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101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881</v>
      </c>
    </row>
    <row r="16" ht="39.6">
      <c r="A16" s="1" t="s">
        <v>70</v>
      </c>
      <c r="E16" s="32" t="s">
        <v>882</v>
      </c>
    </row>
    <row r="17" ht="92.4">
      <c r="A17" s="1" t="s">
        <v>72</v>
      </c>
      <c r="E17" s="27" t="s">
        <v>886</v>
      </c>
    </row>
    <row r="18">
      <c r="A18" s="1" t="s">
        <v>62</v>
      </c>
      <c r="B18" s="1">
        <v>3</v>
      </c>
      <c r="C18" s="26" t="s">
        <v>887</v>
      </c>
      <c r="D18" t="s">
        <v>101</v>
      </c>
      <c r="E18" s="27" t="s">
        <v>888</v>
      </c>
      <c r="F18" s="28" t="s">
        <v>343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101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881</v>
      </c>
    </row>
    <row r="20" ht="39.6">
      <c r="A20" s="1" t="s">
        <v>70</v>
      </c>
      <c r="E20" s="32" t="s">
        <v>882</v>
      </c>
    </row>
    <row r="21" ht="92.4">
      <c r="A21" s="1" t="s">
        <v>72</v>
      </c>
      <c r="E21" s="27" t="s">
        <v>889</v>
      </c>
    </row>
    <row r="22">
      <c r="A22" s="1" t="s">
        <v>59</v>
      </c>
      <c r="C22" s="22" t="s">
        <v>138</v>
      </c>
      <c r="E22" s="23" t="s">
        <v>890</v>
      </c>
      <c r="L22" s="24">
        <f>SUMIFS(L23:L50,A23:A50,"P")</f>
        <v>0</v>
      </c>
      <c r="M22" s="24">
        <f>SUMIFS(M23:M50,A23:A50,"P")</f>
        <v>0</v>
      </c>
      <c r="N22" s="25"/>
    </row>
    <row r="23">
      <c r="A23" s="1" t="s">
        <v>62</v>
      </c>
      <c r="B23" s="1">
        <v>4</v>
      </c>
      <c r="C23" s="26" t="s">
        <v>891</v>
      </c>
      <c r="D23" t="s">
        <v>101</v>
      </c>
      <c r="E23" s="27" t="s">
        <v>892</v>
      </c>
      <c r="F23" s="28" t="s">
        <v>343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101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68</v>
      </c>
      <c r="E24" s="27" t="s">
        <v>893</v>
      </c>
    </row>
    <row r="25">
      <c r="A25" s="1" t="s">
        <v>70</v>
      </c>
    </row>
    <row r="26" ht="118.8">
      <c r="A26" s="1" t="s">
        <v>72</v>
      </c>
      <c r="E26" s="27" t="s">
        <v>894</v>
      </c>
    </row>
    <row r="27">
      <c r="A27" s="1" t="s">
        <v>62</v>
      </c>
      <c r="B27" s="1">
        <v>5</v>
      </c>
      <c r="C27" s="26" t="s">
        <v>895</v>
      </c>
      <c r="D27" t="s">
        <v>101</v>
      </c>
      <c r="E27" s="27" t="s">
        <v>896</v>
      </c>
      <c r="F27" s="28" t="s">
        <v>343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101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68</v>
      </c>
      <c r="E28" s="27" t="s">
        <v>893</v>
      </c>
    </row>
    <row r="29">
      <c r="A29" s="1" t="s">
        <v>70</v>
      </c>
    </row>
    <row r="30" ht="105.6">
      <c r="A30" s="1" t="s">
        <v>72</v>
      </c>
      <c r="E30" s="27" t="s">
        <v>897</v>
      </c>
    </row>
    <row r="31">
      <c r="A31" s="1" t="s">
        <v>62</v>
      </c>
      <c r="B31" s="1">
        <v>6</v>
      </c>
      <c r="C31" s="26" t="s">
        <v>898</v>
      </c>
      <c r="D31" t="s">
        <v>101</v>
      </c>
      <c r="E31" s="27" t="s">
        <v>899</v>
      </c>
      <c r="F31" s="28" t="s">
        <v>343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101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68</v>
      </c>
      <c r="E32" s="27" t="s">
        <v>900</v>
      </c>
    </row>
    <row r="33">
      <c r="A33" s="1" t="s">
        <v>70</v>
      </c>
    </row>
    <row r="34">
      <c r="A34" s="1" t="s">
        <v>72</v>
      </c>
      <c r="E34" s="27" t="s">
        <v>101</v>
      </c>
    </row>
    <row r="35">
      <c r="A35" s="1" t="s">
        <v>62</v>
      </c>
      <c r="B35" s="1">
        <v>7</v>
      </c>
      <c r="C35" s="26" t="s">
        <v>901</v>
      </c>
      <c r="D35"/>
      <c r="E35" s="27" t="s">
        <v>902</v>
      </c>
      <c r="F35" s="28" t="s">
        <v>343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101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6.4">
      <c r="A36" s="1" t="s">
        <v>68</v>
      </c>
      <c r="E36" s="27" t="s">
        <v>903</v>
      </c>
    </row>
    <row r="37">
      <c r="A37" s="1" t="s">
        <v>70</v>
      </c>
    </row>
    <row r="38" ht="26.4">
      <c r="A38" s="1" t="s">
        <v>72</v>
      </c>
      <c r="E38" s="27" t="s">
        <v>904</v>
      </c>
    </row>
    <row r="39">
      <c r="A39" s="1" t="s">
        <v>62</v>
      </c>
      <c r="B39" s="1">
        <v>8</v>
      </c>
      <c r="C39" s="26" t="s">
        <v>905</v>
      </c>
      <c r="D39"/>
      <c r="E39" s="27" t="s">
        <v>906</v>
      </c>
      <c r="F39" s="28" t="s">
        <v>343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101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907</v>
      </c>
    </row>
    <row r="41">
      <c r="A41" s="1" t="s">
        <v>70</v>
      </c>
    </row>
    <row r="42" ht="26.4">
      <c r="A42" s="1" t="s">
        <v>72</v>
      </c>
      <c r="E42" s="27" t="s">
        <v>908</v>
      </c>
    </row>
    <row r="43">
      <c r="A43" s="1" t="s">
        <v>62</v>
      </c>
      <c r="B43" s="1">
        <v>9</v>
      </c>
      <c r="C43" s="26" t="s">
        <v>909</v>
      </c>
      <c r="D43" t="s">
        <v>101</v>
      </c>
      <c r="E43" s="27" t="s">
        <v>910</v>
      </c>
      <c r="F43" s="28" t="s">
        <v>343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101</v>
      </c>
      <c r="O43" s="31">
        <f>M43*AA43</f>
        <v>0</v>
      </c>
      <c r="P43" s="1">
        <v>3</v>
      </c>
      <c r="AA43" s="1">
        <f>IF(P43=1,$O$3,IF(P43=2,$O$4,$O$5))</f>
        <v>0</v>
      </c>
    </row>
    <row r="44" ht="26.4">
      <c r="A44" s="1" t="s">
        <v>68</v>
      </c>
      <c r="E44" s="27" t="s">
        <v>911</v>
      </c>
    </row>
    <row r="45">
      <c r="A45" s="1" t="s">
        <v>70</v>
      </c>
    </row>
    <row r="46" ht="92.4">
      <c r="A46" s="1" t="s">
        <v>72</v>
      </c>
      <c r="E46" s="27" t="s">
        <v>912</v>
      </c>
    </row>
    <row r="47">
      <c r="A47" s="1" t="s">
        <v>62</v>
      </c>
      <c r="B47" s="1">
        <v>10</v>
      </c>
      <c r="C47" s="26" t="s">
        <v>913</v>
      </c>
      <c r="D47" t="s">
        <v>101</v>
      </c>
      <c r="E47" s="27" t="s">
        <v>914</v>
      </c>
      <c r="F47" s="28" t="s">
        <v>343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101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915</v>
      </c>
    </row>
    <row r="49">
      <c r="A49" s="1" t="s">
        <v>70</v>
      </c>
    </row>
    <row r="50" ht="132">
      <c r="A50" s="1" t="s">
        <v>72</v>
      </c>
      <c r="E50" s="27" t="s">
        <v>916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33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33</v>
      </c>
      <c r="D4" s="1"/>
      <c r="E4" s="17" t="s">
        <v>34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COUNTIFS(L8:L46,"=0",A8:A46,"P")+COUNTIFS(L8:L46,"",A8:A46,"P")+SUM(Q8:Q46)</f>
        <v>0</v>
      </c>
    </row>
    <row r="8">
      <c r="A8" s="1" t="s">
        <v>57</v>
      </c>
      <c r="C8" s="22" t="s">
        <v>917</v>
      </c>
      <c r="E8" s="23" t="s">
        <v>36</v>
      </c>
      <c r="L8" s="24">
        <f>L9</f>
        <v>0</v>
      </c>
      <c r="M8" s="24">
        <f>M9</f>
        <v>0</v>
      </c>
      <c r="N8" s="25"/>
    </row>
    <row r="9">
      <c r="A9" s="1" t="s">
        <v>59</v>
      </c>
      <c r="C9" s="22" t="s">
        <v>60</v>
      </c>
      <c r="E9" s="23" t="s">
        <v>61</v>
      </c>
      <c r="L9" s="24">
        <f>SUMIFS(L10:L45,A10:A45,"P")</f>
        <v>0</v>
      </c>
      <c r="M9" s="24">
        <f>SUMIFS(M10:M45,A10:A45,"P")</f>
        <v>0</v>
      </c>
      <c r="N9" s="25"/>
    </row>
    <row r="10" ht="26.4">
      <c r="A10" s="1" t="s">
        <v>62</v>
      </c>
      <c r="B10" s="1">
        <v>1</v>
      </c>
      <c r="C10" s="26" t="s">
        <v>63</v>
      </c>
      <c r="D10" t="s">
        <v>64</v>
      </c>
      <c r="E10" s="27" t="s">
        <v>65</v>
      </c>
      <c r="F10" s="28" t="s">
        <v>66</v>
      </c>
      <c r="G10" s="29">
        <v>3129.0500000000002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101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132">
      <c r="A12" s="1" t="s">
        <v>70</v>
      </c>
      <c r="E12" s="32" t="s">
        <v>918</v>
      </c>
    </row>
    <row r="13">
      <c r="A13" s="1" t="s">
        <v>72</v>
      </c>
      <c r="E13" s="27" t="s">
        <v>73</v>
      </c>
    </row>
    <row r="14" ht="26.4">
      <c r="A14" s="1" t="s">
        <v>62</v>
      </c>
      <c r="B14" s="1">
        <v>2</v>
      </c>
      <c r="C14" s="26" t="s">
        <v>74</v>
      </c>
      <c r="D14" t="s">
        <v>75</v>
      </c>
      <c r="E14" s="27" t="s">
        <v>76</v>
      </c>
      <c r="F14" s="28" t="s">
        <v>66</v>
      </c>
      <c r="G14" s="29">
        <v>102.59999999999999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101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66">
      <c r="A16" s="1" t="s">
        <v>70</v>
      </c>
      <c r="E16" s="32" t="s">
        <v>919</v>
      </c>
    </row>
    <row r="17">
      <c r="A17" s="1" t="s">
        <v>72</v>
      </c>
      <c r="E17" s="27" t="s">
        <v>73</v>
      </c>
    </row>
    <row r="18" ht="26.4">
      <c r="A18" s="1" t="s">
        <v>62</v>
      </c>
      <c r="B18" s="1">
        <v>3</v>
      </c>
      <c r="C18" s="26" t="s">
        <v>78</v>
      </c>
      <c r="D18" t="s">
        <v>79</v>
      </c>
      <c r="E18" s="27" t="s">
        <v>80</v>
      </c>
      <c r="F18" s="28" t="s">
        <v>66</v>
      </c>
      <c r="G18" s="29">
        <v>195.26400000000001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101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101</v>
      </c>
    </row>
    <row r="20" ht="39.6">
      <c r="A20" s="1" t="s">
        <v>70</v>
      </c>
      <c r="E20" s="32" t="s">
        <v>81</v>
      </c>
    </row>
    <row r="21">
      <c r="A21" s="1" t="s">
        <v>72</v>
      </c>
      <c r="E21" s="27" t="s">
        <v>73</v>
      </c>
    </row>
    <row r="22" ht="26.4">
      <c r="A22" s="1" t="s">
        <v>62</v>
      </c>
      <c r="B22" s="1">
        <v>4</v>
      </c>
      <c r="C22" s="26" t="s">
        <v>380</v>
      </c>
      <c r="D22" t="s">
        <v>381</v>
      </c>
      <c r="E22" s="27" t="s">
        <v>382</v>
      </c>
      <c r="F22" s="28" t="s">
        <v>66</v>
      </c>
      <c r="G22" s="29">
        <v>15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101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68</v>
      </c>
      <c r="E23" s="27" t="s">
        <v>101</v>
      </c>
    </row>
    <row r="24" ht="52.8">
      <c r="A24" s="1" t="s">
        <v>70</v>
      </c>
      <c r="E24" s="32" t="s">
        <v>383</v>
      </c>
    </row>
    <row r="25">
      <c r="A25" s="1" t="s">
        <v>72</v>
      </c>
      <c r="E25" s="27" t="s">
        <v>73</v>
      </c>
    </row>
    <row r="26" ht="26.4">
      <c r="A26" s="1" t="s">
        <v>62</v>
      </c>
      <c r="B26" s="1">
        <v>5</v>
      </c>
      <c r="C26" s="26" t="s">
        <v>82</v>
      </c>
      <c r="D26" t="s">
        <v>83</v>
      </c>
      <c r="E26" s="27" t="s">
        <v>84</v>
      </c>
      <c r="F26" s="28" t="s">
        <v>66</v>
      </c>
      <c r="G26" s="29">
        <v>25.379999999999999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101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68</v>
      </c>
      <c r="E27" s="27" t="s">
        <v>101</v>
      </c>
    </row>
    <row r="28" ht="66">
      <c r="A28" s="1" t="s">
        <v>70</v>
      </c>
      <c r="E28" s="32" t="s">
        <v>920</v>
      </c>
    </row>
    <row r="29">
      <c r="A29" s="1" t="s">
        <v>72</v>
      </c>
      <c r="E29" s="27" t="s">
        <v>73</v>
      </c>
    </row>
    <row r="30" ht="26.4">
      <c r="A30" s="1" t="s">
        <v>62</v>
      </c>
      <c r="B30" s="1">
        <v>6</v>
      </c>
      <c r="C30" s="26" t="s">
        <v>86</v>
      </c>
      <c r="D30" t="s">
        <v>87</v>
      </c>
      <c r="E30" s="27" t="s">
        <v>88</v>
      </c>
      <c r="F30" s="28" t="s">
        <v>66</v>
      </c>
      <c r="G30" s="29">
        <v>0.023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101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68</v>
      </c>
      <c r="E31" s="27" t="s">
        <v>101</v>
      </c>
    </row>
    <row r="32" ht="118.8">
      <c r="A32" s="1" t="s">
        <v>70</v>
      </c>
      <c r="E32" s="32" t="s">
        <v>89</v>
      </c>
    </row>
    <row r="33">
      <c r="A33" s="1" t="s">
        <v>72</v>
      </c>
      <c r="E33" s="27" t="s">
        <v>73</v>
      </c>
    </row>
    <row r="34" ht="26.4">
      <c r="A34" s="1" t="s">
        <v>62</v>
      </c>
      <c r="B34" s="1">
        <v>7</v>
      </c>
      <c r="C34" s="26" t="s">
        <v>90</v>
      </c>
      <c r="D34" t="s">
        <v>91</v>
      </c>
      <c r="E34" s="27" t="s">
        <v>92</v>
      </c>
      <c r="F34" s="28" t="s">
        <v>66</v>
      </c>
      <c r="G34" s="29">
        <v>0.255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101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68</v>
      </c>
      <c r="E35" s="27" t="s">
        <v>101</v>
      </c>
    </row>
    <row r="36" ht="118.8">
      <c r="A36" s="1" t="s">
        <v>70</v>
      </c>
      <c r="E36" s="32" t="s">
        <v>93</v>
      </c>
    </row>
    <row r="37">
      <c r="A37" s="1" t="s">
        <v>72</v>
      </c>
      <c r="E37" s="27" t="s">
        <v>73</v>
      </c>
    </row>
    <row r="38" ht="26.4">
      <c r="A38" s="1" t="s">
        <v>62</v>
      </c>
      <c r="B38" s="1">
        <v>8</v>
      </c>
      <c r="C38" s="26" t="s">
        <v>384</v>
      </c>
      <c r="D38" t="s">
        <v>385</v>
      </c>
      <c r="E38" s="27" t="s">
        <v>386</v>
      </c>
      <c r="F38" s="28" t="s">
        <v>66</v>
      </c>
      <c r="G38" s="29">
        <v>1942.557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101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68</v>
      </c>
      <c r="E39" s="27" t="s">
        <v>101</v>
      </c>
    </row>
    <row r="40" ht="105.6">
      <c r="A40" s="1" t="s">
        <v>70</v>
      </c>
      <c r="E40" s="32" t="s">
        <v>387</v>
      </c>
    </row>
    <row r="41">
      <c r="A41" s="1" t="s">
        <v>72</v>
      </c>
      <c r="E41" s="27" t="s">
        <v>73</v>
      </c>
    </row>
    <row r="42" ht="26.4">
      <c r="A42" s="1" t="s">
        <v>62</v>
      </c>
      <c r="B42" s="1">
        <v>9</v>
      </c>
      <c r="C42" s="26" t="s">
        <v>94</v>
      </c>
      <c r="D42" t="s">
        <v>95</v>
      </c>
      <c r="E42" s="27" t="s">
        <v>96</v>
      </c>
      <c r="F42" s="28" t="s">
        <v>66</v>
      </c>
      <c r="G42" s="29">
        <v>27.899999999999999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101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68</v>
      </c>
      <c r="E43" s="27" t="s">
        <v>101</v>
      </c>
    </row>
    <row r="44" ht="105.6">
      <c r="A44" s="1" t="s">
        <v>70</v>
      </c>
      <c r="E44" s="32" t="s">
        <v>921</v>
      </c>
    </row>
    <row r="45">
      <c r="A45" s="1" t="s">
        <v>72</v>
      </c>
      <c r="E45" s="27" t="s">
        <v>73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Janko Milan, Ing.</dc:creator>
  <cp:lastModifiedBy>Janko Milan, Ing.</cp:lastModifiedBy>
  <dcterms:created xsi:type="dcterms:W3CDTF">2025-06-18T08:24:20Z</dcterms:created>
  <dcterms:modified xsi:type="dcterms:W3CDTF">2025-06-18T08:24:22Z</dcterms:modified>
</cp:coreProperties>
</file>