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E:\foto-digitál\rámcovka servis VZT\ZADÁVACÍ DOKUMENTACE\2025-2027\"/>
    </mc:Choice>
  </mc:AlternateContent>
  <xr:revisionPtr revIDLastSave="0" documentId="13_ncr:1_{D7854122-2AF9-43FA-8EFB-1366BED8814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OR_PHA - Pravidelný servi..." sheetId="2" r:id="rId2"/>
  </sheets>
  <definedNames>
    <definedName name="_xlnm._FilterDatabase" localSheetId="1" hidden="1">'OR_PHA - Pravidelný servi...'!$C$123:$I$217</definedName>
    <definedName name="_xlnm.Print_Titles" localSheetId="1">'OR_PHA - Pravidelný servi...'!$123:$123</definedName>
    <definedName name="_xlnm.Print_Titles" localSheetId="0">'Rekapitulace stavby'!$92:$92</definedName>
    <definedName name="_xlnm.Print_Area" localSheetId="1">'OR_PHA - Pravidelný servi...'!$C$111:$I$217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2" i="2"/>
  <c r="BF212" i="2"/>
  <c r="BE212" i="2"/>
  <c r="BD212" i="2"/>
  <c r="R212" i="2"/>
  <c r="P212" i="2"/>
  <c r="N212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8" i="2"/>
  <c r="BF208" i="2"/>
  <c r="BE208" i="2"/>
  <c r="BD208" i="2"/>
  <c r="R208" i="2"/>
  <c r="P208" i="2"/>
  <c r="N208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4" i="2"/>
  <c r="BF184" i="2"/>
  <c r="BE184" i="2"/>
  <c r="BD184" i="2"/>
  <c r="R184" i="2"/>
  <c r="P184" i="2"/>
  <c r="N184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68" i="2"/>
  <c r="BF168" i="2"/>
  <c r="BE168" i="2"/>
  <c r="BD168" i="2"/>
  <c r="R168" i="2"/>
  <c r="P168" i="2"/>
  <c r="N168" i="2"/>
  <c r="BG166" i="2"/>
  <c r="BF166" i="2"/>
  <c r="BE166" i="2"/>
  <c r="BD166" i="2"/>
  <c r="R166" i="2"/>
  <c r="P166" i="2"/>
  <c r="N166" i="2"/>
  <c r="BG163" i="2"/>
  <c r="BF163" i="2"/>
  <c r="BE163" i="2"/>
  <c r="BD163" i="2"/>
  <c r="R163" i="2"/>
  <c r="P163" i="2"/>
  <c r="N163" i="2"/>
  <c r="BG161" i="2"/>
  <c r="BF161" i="2"/>
  <c r="BE161" i="2"/>
  <c r="BD161" i="2"/>
  <c r="R161" i="2"/>
  <c r="P161" i="2"/>
  <c r="N161" i="2"/>
  <c r="BG159" i="2"/>
  <c r="BF159" i="2"/>
  <c r="BE159" i="2"/>
  <c r="BD159" i="2"/>
  <c r="R159" i="2"/>
  <c r="P159" i="2"/>
  <c r="N159" i="2"/>
  <c r="BG157" i="2"/>
  <c r="BF157" i="2"/>
  <c r="BE157" i="2"/>
  <c r="BD157" i="2"/>
  <c r="R157" i="2"/>
  <c r="P157" i="2"/>
  <c r="N157" i="2"/>
  <c r="BG154" i="2"/>
  <c r="BF154" i="2"/>
  <c r="BE154" i="2"/>
  <c r="BD154" i="2"/>
  <c r="R154" i="2"/>
  <c r="P154" i="2"/>
  <c r="N154" i="2"/>
  <c r="BG152" i="2"/>
  <c r="BF152" i="2"/>
  <c r="BE152" i="2"/>
  <c r="BD152" i="2"/>
  <c r="R152" i="2"/>
  <c r="P152" i="2"/>
  <c r="N152" i="2"/>
  <c r="BG150" i="2"/>
  <c r="BF150" i="2"/>
  <c r="BE150" i="2"/>
  <c r="BD150" i="2"/>
  <c r="R150" i="2"/>
  <c r="P150" i="2"/>
  <c r="N150" i="2"/>
  <c r="BG148" i="2"/>
  <c r="BF148" i="2"/>
  <c r="BE148" i="2"/>
  <c r="BD148" i="2"/>
  <c r="R148" i="2"/>
  <c r="P148" i="2"/>
  <c r="N148" i="2"/>
  <c r="BG146" i="2"/>
  <c r="BF146" i="2"/>
  <c r="BE146" i="2"/>
  <c r="BD146" i="2"/>
  <c r="R146" i="2"/>
  <c r="P146" i="2"/>
  <c r="N146" i="2"/>
  <c r="BG144" i="2"/>
  <c r="BF144" i="2"/>
  <c r="BE144" i="2"/>
  <c r="BD144" i="2"/>
  <c r="R144" i="2"/>
  <c r="P144" i="2"/>
  <c r="N144" i="2"/>
  <c r="BG140" i="2"/>
  <c r="BF140" i="2"/>
  <c r="BE140" i="2"/>
  <c r="BD140" i="2"/>
  <c r="R140" i="2"/>
  <c r="P140" i="2"/>
  <c r="N140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4" i="2"/>
  <c r="BF134" i="2"/>
  <c r="BE134" i="2"/>
  <c r="BD134" i="2"/>
  <c r="R134" i="2"/>
  <c r="P134" i="2"/>
  <c r="N134" i="2"/>
  <c r="BG132" i="2"/>
  <c r="BF132" i="2"/>
  <c r="BE132" i="2"/>
  <c r="BD132" i="2"/>
  <c r="R132" i="2"/>
  <c r="P132" i="2"/>
  <c r="N132" i="2"/>
  <c r="BG130" i="2"/>
  <c r="BF130" i="2"/>
  <c r="BE130" i="2"/>
  <c r="BD130" i="2"/>
  <c r="R130" i="2"/>
  <c r="P130" i="2"/>
  <c r="N130" i="2"/>
  <c r="BG128" i="2"/>
  <c r="BF128" i="2"/>
  <c r="BE128" i="2"/>
  <c r="BD128" i="2"/>
  <c r="R128" i="2"/>
  <c r="P128" i="2"/>
  <c r="N128" i="2"/>
  <c r="BG126" i="2"/>
  <c r="BF126" i="2"/>
  <c r="BE126" i="2"/>
  <c r="BD126" i="2"/>
  <c r="R126" i="2"/>
  <c r="P126" i="2"/>
  <c r="N126" i="2"/>
  <c r="F120" i="2"/>
  <c r="F118" i="2"/>
  <c r="F91" i="2"/>
  <c r="F89" i="2"/>
  <c r="E87" i="2"/>
  <c r="E21" i="2"/>
  <c r="E18" i="2"/>
  <c r="F121" i="2" s="1"/>
  <c r="E7" i="2"/>
  <c r="L90" i="1"/>
  <c r="AM90" i="1"/>
  <c r="AM89" i="1"/>
  <c r="L89" i="1"/>
  <c r="AM87" i="1"/>
  <c r="L87" i="1"/>
  <c r="L85" i="1"/>
  <c r="L84" i="1"/>
  <c r="BI134" i="2"/>
  <c r="BI197" i="2"/>
  <c r="BI199" i="2"/>
  <c r="BI152" i="2"/>
  <c r="BI203" i="2"/>
  <c r="BI144" i="2"/>
  <c r="BI173" i="2"/>
  <c r="BI214" i="2"/>
  <c r="BI182" i="2"/>
  <c r="BI146" i="2"/>
  <c r="BI204" i="2"/>
  <c r="BI161" i="2"/>
  <c r="BI138" i="2"/>
  <c r="BI212" i="2"/>
  <c r="BI184" i="2"/>
  <c r="BI177" i="2"/>
  <c r="BI148" i="2"/>
  <c r="BI179" i="2"/>
  <c r="AS94" i="1"/>
  <c r="BI206" i="2"/>
  <c r="BI157" i="2"/>
  <c r="BI205" i="2"/>
  <c r="BI163" i="2"/>
  <c r="BI183" i="2"/>
  <c r="BI200" i="2"/>
  <c r="BI208" i="2"/>
  <c r="BI188" i="2"/>
  <c r="BI181" i="2"/>
  <c r="BI195" i="2"/>
  <c r="BI150" i="2"/>
  <c r="BI185" i="2"/>
  <c r="BI136" i="2"/>
  <c r="BI216" i="2"/>
  <c r="BI132" i="2"/>
  <c r="BI168" i="2"/>
  <c r="BI172" i="2"/>
  <c r="BI171" i="2"/>
  <c r="BI130" i="2"/>
  <c r="BI202" i="2"/>
  <c r="BI189" i="2"/>
  <c r="BI187" i="2"/>
  <c r="BI196" i="2"/>
  <c r="BI211" i="2"/>
  <c r="BI198" i="2"/>
  <c r="BI180" i="2"/>
  <c r="BI176" i="2"/>
  <c r="BI126" i="2"/>
  <c r="BI193" i="2"/>
  <c r="BI191" i="2"/>
  <c r="BI175" i="2"/>
  <c r="BI140" i="2"/>
  <c r="BI215" i="2"/>
  <c r="BI210" i="2"/>
  <c r="BI154" i="2"/>
  <c r="BI192" i="2"/>
  <c r="BI201" i="2"/>
  <c r="BI128" i="2"/>
  <c r="BI178" i="2"/>
  <c r="BI166" i="2"/>
  <c r="BI186" i="2"/>
  <c r="BI190" i="2"/>
  <c r="BI174" i="2"/>
  <c r="BI194" i="2"/>
  <c r="BI159" i="2"/>
  <c r="R143" i="2" l="1"/>
  <c r="R165" i="2"/>
  <c r="BI143" i="2"/>
  <c r="P156" i="2"/>
  <c r="BI207" i="2"/>
  <c r="R125" i="2"/>
  <c r="N143" i="2"/>
  <c r="N156" i="2"/>
  <c r="BI165" i="2"/>
  <c r="BI170" i="2"/>
  <c r="P207" i="2"/>
  <c r="N125" i="2"/>
  <c r="P143" i="2"/>
  <c r="N165" i="2"/>
  <c r="N170" i="2"/>
  <c r="N213" i="2"/>
  <c r="P125" i="2"/>
  <c r="BI156" i="2"/>
  <c r="P165" i="2"/>
  <c r="P170" i="2"/>
  <c r="N207" i="2"/>
  <c r="BI213" i="2"/>
  <c r="R213" i="2"/>
  <c r="BI125" i="2"/>
  <c r="R156" i="2"/>
  <c r="R170" i="2"/>
  <c r="R207" i="2"/>
  <c r="P213" i="2"/>
  <c r="BC134" i="2"/>
  <c r="BC144" i="2"/>
  <c r="BC150" i="2"/>
  <c r="BC152" i="2"/>
  <c r="BC168" i="2"/>
  <c r="BC174" i="2"/>
  <c r="BC177" i="2"/>
  <c r="BC180" i="2"/>
  <c r="BC181" i="2"/>
  <c r="BC183" i="2"/>
  <c r="BC185" i="2"/>
  <c r="BC186" i="2"/>
  <c r="BC188" i="2"/>
  <c r="BC189" i="2"/>
  <c r="BC190" i="2"/>
  <c r="BC171" i="2"/>
  <c r="BC199" i="2"/>
  <c r="BC201" i="2"/>
  <c r="BC202" i="2"/>
  <c r="BC159" i="2"/>
  <c r="BC166" i="2"/>
  <c r="BC173" i="2"/>
  <c r="BC182" i="2"/>
  <c r="BC191" i="2"/>
  <c r="BC192" i="2"/>
  <c r="BC193" i="2"/>
  <c r="BC194" i="2"/>
  <c r="BC198" i="2"/>
  <c r="BC204" i="2"/>
  <c r="BC136" i="2"/>
  <c r="BC154" i="2"/>
  <c r="BC187" i="2"/>
  <c r="BC195" i="2"/>
  <c r="BC200" i="2"/>
  <c r="BC206" i="2"/>
  <c r="E85" i="2"/>
  <c r="BC140" i="2"/>
  <c r="BC172" i="2"/>
  <c r="BC126" i="2"/>
  <c r="BC132" i="2"/>
  <c r="BC138" i="2"/>
  <c r="BC178" i="2"/>
  <c r="BC211" i="2"/>
  <c r="BC148" i="2"/>
  <c r="BC157" i="2"/>
  <c r="BC196" i="2"/>
  <c r="BC205" i="2"/>
  <c r="BC128" i="2"/>
  <c r="BC163" i="2"/>
  <c r="BC176" i="2"/>
  <c r="BC184" i="2"/>
  <c r="BC197" i="2"/>
  <c r="BC146" i="2"/>
  <c r="BC161" i="2"/>
  <c r="BC175" i="2"/>
  <c r="BC179" i="2"/>
  <c r="BC214" i="2"/>
  <c r="F92" i="2"/>
  <c r="BC208" i="2"/>
  <c r="BC212" i="2"/>
  <c r="BC130" i="2"/>
  <c r="BC203" i="2"/>
  <c r="BC210" i="2"/>
  <c r="BC215" i="2"/>
  <c r="BC216" i="2"/>
  <c r="F35" i="2"/>
  <c r="BB95" i="1" s="1"/>
  <c r="BB94" i="1" s="1"/>
  <c r="W31" i="1" s="1"/>
  <c r="F36" i="2"/>
  <c r="BC95" i="1" s="1"/>
  <c r="BC94" i="1" s="1"/>
  <c r="AY94" i="1" s="1"/>
  <c r="F34" i="2"/>
  <c r="BA95" i="1" s="1"/>
  <c r="BA94" i="1" s="1"/>
  <c r="W30" i="1" s="1"/>
  <c r="F37" i="2"/>
  <c r="BD95" i="1" s="1"/>
  <c r="BD94" i="1" s="1"/>
  <c r="W33" i="1" s="1"/>
  <c r="AW95" i="1"/>
  <c r="N142" i="2" l="1"/>
  <c r="N124" i="2" s="1"/>
  <c r="AU95" i="1" s="1"/>
  <c r="AU94" i="1" s="1"/>
  <c r="P142" i="2"/>
  <c r="P124" i="2" s="1"/>
  <c r="R142" i="2"/>
  <c r="R124" i="2" s="1"/>
  <c r="BI142" i="2"/>
  <c r="AW94" i="1"/>
  <c r="AK30" i="1" s="1"/>
  <c r="W32" i="1"/>
  <c r="AX94" i="1"/>
  <c r="AV95" i="1"/>
  <c r="AT95" i="1" s="1"/>
  <c r="F33" i="2"/>
  <c r="AZ95" i="1" s="1"/>
  <c r="AZ94" i="1" s="1"/>
  <c r="AV94" i="1" s="1"/>
  <c r="AK29" i="1" s="1"/>
  <c r="BI124" i="2" l="1"/>
  <c r="AT94" i="1"/>
  <c r="W29" i="1"/>
  <c r="AG95" i="1" l="1"/>
  <c r="AG94" i="1" s="1"/>
  <c r="AK26" i="1" s="1"/>
  <c r="AK35" i="1" s="1"/>
  <c r="AN94" i="1" l="1"/>
  <c r="AN95" i="1"/>
</calcChain>
</file>

<file path=xl/sharedStrings.xml><?xml version="1.0" encoding="utf-8"?>
<sst xmlns="http://schemas.openxmlformats.org/spreadsheetml/2006/main" count="1326" uniqueCount="386">
  <si>
    <t>Export Komplet</t>
  </si>
  <si>
    <t/>
  </si>
  <si>
    <t>2.0</t>
  </si>
  <si>
    <t>ZAMOK</t>
  </si>
  <si>
    <t>False</t>
  </si>
  <si>
    <t>{e2b88573-f039-483b-958a-0045e4dd6ad8}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</si>
  <si>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</si>
  <si>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</si>
  <si>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</si>
  <si>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</si>
  <si>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</si>
  <si>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</si>
  <si>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</si>
  <si>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</si>
  <si>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</si>
  <si>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</si>
  <si>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</si>
  <si>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Servis a revize VZT a klimatizace</t>
  </si>
  <si>
    <t>KSO:</t>
  </si>
  <si>
    <t>CC-CZ:</t>
  </si>
  <si>
    <t>Místo:</t>
  </si>
  <si>
    <t>obvod OŘ Praha</t>
  </si>
  <si>
    <t>Datum:</t>
  </si>
  <si>
    <t>5. 5. 2023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</si>
  <si>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</si>
  <si>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</si>
  <si>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</si>
  <si>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</si>
  <si>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</si>
  <si>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</si>
  <si>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</si>
  <si>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</si>
  <si>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</si>
  <si>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</si>
  <si>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</si>
  <si>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</si>
  <si>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</si>
  <si>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</si>
  <si>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</si>
  <si>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</si>
  <si>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</si>
  <si>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</si>
  <si>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</si>
  <si>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</si>
  <si>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</si>
  <si>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</si>
  <si>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</si>
  <si>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</si>
  <si>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</si>
  <si>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</si>
  <si>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</si>
  <si>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</si>
  <si>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</si>
  <si>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</si>
  <si>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</si>
  <si>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</si>
  <si>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</si>
  <si>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</si>
  <si>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</si>
  <si>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</si>
  <si>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</si>
  <si>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</si>
  <si>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</si>
  <si>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</si>
  <si>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</si>
  <si>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</si>
  <si>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</si>
  <si>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</si>
  <si>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</si>
  <si>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</si>
  <si>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</si>
  <si>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</si>
  <si>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</si>
  <si>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</si>
  <si>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</si>
  <si>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</si>
  <si>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</si>
  <si>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</si>
  <si>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</si>
  <si>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</si>
  <si>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</si>
  <si>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</si>
  <si>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</si>
  <si>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Pravidelný servis, revize a údržba VZT a klimatizace na objektech v obvodu OŘ Praha 2025-2027</t>
  </si>
  <si>
    <t>STA</t>
  </si>
  <si>
    <t>1</t>
  </si>
  <si>
    <t>{78ec95ba-d0a7-4a24-aa9d-3b6e137ab42b}</t>
  </si>
  <si>
    <t>2</t>
  </si>
  <si>
    <t>KRYCÍ LIST SOUPISU PRACÍ</t>
  </si>
  <si>
    <t>Objekt:</t>
  </si>
  <si>
    <t>OR_PHA - Pravidelný servis, revize a údržba VZT a klimatizace na objektech v obvodu OŘ Praha 2025-2027</t>
  </si>
  <si>
    <t>L. Ulrich, DiS</t>
  </si>
  <si>
    <t>REKAPITULACE ČLENĚNÍ SOUPISU PRACÍ</t>
  </si>
  <si>
    <t>Kód dílu - Popis</t>
  </si>
  <si>
    <t>Náklady ze soupisu prací</t>
  </si>
  <si>
    <t>-1</t>
  </si>
  <si>
    <t>VZT - Pravidelný servis a revize vzduchotechniky</t>
  </si>
  <si>
    <t>CH - Pravidelný servis a revize chlazení a vytápění</t>
  </si>
  <si>
    <t xml:space="preserve">    V1 - Venkovní jednotky klimatizace a tepelných clon</t>
  </si>
  <si>
    <t xml:space="preserve">    V2 - Vnitřní jednotky klimatizace a tepelných clon</t>
  </si>
  <si>
    <t xml:space="preserve">    V3 - Automatické dávkovací stanice a expanzní nádoby</t>
  </si>
  <si>
    <t>VZT3 - Materiál VZT+CHL</t>
  </si>
  <si>
    <t>02 - Výjezdy, práce a zkoušky pro mimořádný servis (mimo pravidelný)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</si>
  <si>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</si>
  <si>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</si>
  <si>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</si>
  <si>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</si>
  <si>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</si>
  <si>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</si>
  <si>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</si>
  <si>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</si>
  <si>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</si>
  <si>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</si>
  <si>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</si>
  <si>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VZT</t>
  </si>
  <si>
    <t>Pravidelný servis a revize vzduchotechniky</t>
  </si>
  <si>
    <t>ROZPOCET</t>
  </si>
  <si>
    <t>K</t>
  </si>
  <si>
    <t>VZ1</t>
  </si>
  <si>
    <t>Jednotka VZT do 500 m3/h včetně MaR,elektroinstalace, potrubí a armatur, výměna filtrů a ostatního spotřebního materiálu dle plánu údržby</t>
  </si>
  <si>
    <t>kus</t>
  </si>
  <si>
    <t>4</t>
  </si>
  <si>
    <t>652807851</t>
  </si>
  <si>
    <t>P</t>
  </si>
  <si>
    <t>Poznámka k položce:_x000D_
Jedná se o paušální poplatek za pravidelnou preventivní údržbu a servis dle plánu údržby včetně dopravy na místo, nákladů za výškové práce do 4m od pevné podlahy - použití žebříku, plošiny nebo lešení či jiného zařízení pro práci ve výškách do 4m včetně jejich příslušenství a zabezpečení._x000D__x000D_
_x000D__x000D_
Cena nezahrnuje spotřební materiál a náhradní díly.</t>
  </si>
  <si>
    <t>VZ2</t>
  </si>
  <si>
    <t>Jednotka VZT přes 500 m3/h do 1 000 m3/h včetně MaR,elektroinstalace, potrubí a armatur, výměna filtrů a ostatního spotřebního materiálu dle plánu údržby</t>
  </si>
  <si>
    <t>1274341683</t>
  </si>
  <si>
    <t>Poznámka k položce:_x000D_
Jedná se o paušální poplatek za pravidelnou preventivní údržbu a servis dle plánu údržby včetně dopravy na místo, nákladů za výškové práce do 4m od pevné podlahy - použití žebříku, plošiny nebo lešení či jiného zařízení pro práci ve výškách do 4m včetně jejich příslušenství a zabezpečení._x000D__x000D_
Cena nezahrnuje spotřební materiál a náhradní díly.</t>
  </si>
  <si>
    <t>3</t>
  </si>
  <si>
    <t>VZ3</t>
  </si>
  <si>
    <t>Jednotka VZT přes 1 000m3/h do 2 000 m3/h včetně MaR,elektroinstalace, potrubí a armatur, výměna filtrů a ostatního spotřebního materiálu dle plánu údržby</t>
  </si>
  <si>
    <t>936824113</t>
  </si>
  <si>
    <t>VZ4</t>
  </si>
  <si>
    <t>Jednotka VZT přes 2 000m3/h do 5 000 m3/h včetně MaR,elektroinstalace, potrubí a armatur, výměna filtrů a ostatního spotřebního materiálu dle plánu údržby</t>
  </si>
  <si>
    <t>-1291607374</t>
  </si>
  <si>
    <t>5</t>
  </si>
  <si>
    <t>VZ5</t>
  </si>
  <si>
    <t>Jednotka VZT přes 5 000m3/h do 10 000 m3/h včetně MaR,elektroinstalace, potrubí a armatur, výměna filtrů a ostatního spotřebního materiálu dle plánu údržby</t>
  </si>
  <si>
    <t>2115480808</t>
  </si>
  <si>
    <t>6</t>
  </si>
  <si>
    <t>VZ6</t>
  </si>
  <si>
    <t>Jednotka VZT přes 10 000m3/h do 20 000 m3/h včetně MaR,elektroinstalace, potrubí a armatur, výměna filtrů a ostatního spotřebního materiálu dle plánu údržby</t>
  </si>
  <si>
    <t>1028783767</t>
  </si>
  <si>
    <t>7</t>
  </si>
  <si>
    <t>VZ7</t>
  </si>
  <si>
    <t>Jednotka VZT přes 20 000m3/h do 50 000 m3/h včetně MaR,elektroinstalace, potrubí a armatur, výměna filtrů a ostatního spotřebního materiálu dle plánu údržby</t>
  </si>
  <si>
    <t>-2016431694</t>
  </si>
  <si>
    <t>8</t>
  </si>
  <si>
    <t>VZ8</t>
  </si>
  <si>
    <t>Jednotka VZT přes 50 000m3/h do 100 000 m3/h včetně MaR,elektroinstalace, potrubí a armatur, výměna filtrů a ostatního spotřebního materiálu dle plánu údržby</t>
  </si>
  <si>
    <t>1502360299</t>
  </si>
  <si>
    <t>CH</t>
  </si>
  <si>
    <t>Pravidelný servis a revize chlazení a vytápění</t>
  </si>
  <si>
    <t>V1</t>
  </si>
  <si>
    <t>Venkovní jednotky klimatizace a tepelných clon</t>
  </si>
  <si>
    <t>9</t>
  </si>
  <si>
    <t>ch1</t>
  </si>
  <si>
    <t>Venkovní jednotka chlazení/vytápění do 10 kW včetně MaR,elektroinstalace, potrubí a armatur, případného doplnění provozních náplní (kapaliny, plyny), výměna filtrů a ostatního spotřebního materiálu dle plánu údržby</t>
  </si>
  <si>
    <t>147959540</t>
  </si>
  <si>
    <t>10</t>
  </si>
  <si>
    <t>ch2</t>
  </si>
  <si>
    <t>Venkovní jednotka chlazení/vytápění přes 10 kW do 50kW včetně MaR,elektroinstalace,potrubí a armatur, případného doplnění provozních náplní (kapaliny, plyny), výměna filtrů a ostatního spotřebního materiálu dle plánu údržby</t>
  </si>
  <si>
    <t>537348741</t>
  </si>
  <si>
    <t>11</t>
  </si>
  <si>
    <t>ch3</t>
  </si>
  <si>
    <t xml:space="preserve">Venkovní jednotka chlazení/vytápění přes 50 kW do 100kW včetně MaR,elektroinstalace,potrubí a armatu, případného doplnění provozních náplní (kapaliny, plyny),výměna filtrů a ostatního spotřebního materiálu dle plánu údržby </t>
  </si>
  <si>
    <t>-358380056</t>
  </si>
  <si>
    <t>12</t>
  </si>
  <si>
    <t>ch4</t>
  </si>
  <si>
    <t>Venkovní jednotka chlazení přes 100 kW do 200kW včetně MaR,elektroinstalace,potrubí a armatur, případného doplnění provozních náplní (kapaliny, plyny),výměna filtrů a ostatního spotřebního materiálu dle plánu údržby</t>
  </si>
  <si>
    <t>1727642444</t>
  </si>
  <si>
    <t>13</t>
  </si>
  <si>
    <t>ch5</t>
  </si>
  <si>
    <t>Venkovní jednotka chlazení/vytápění přes 200 kW do 500kW včetně MaR,elektroinstalace,potrubí a armatur, případného doplnění provozních náplní (kapaliny, plyny),výměna filtrů a ostatního spotřebního materiálu dle plánu údržby</t>
  </si>
  <si>
    <t>-31884627</t>
  </si>
  <si>
    <t>14</t>
  </si>
  <si>
    <t>ch6</t>
  </si>
  <si>
    <t>Venkovní jednotka chlazení/vytápění přes 500 kW do 1000kW včetně MaR,elektroinstalace,potrubí a armatur, případného doplnění provozních náplní (kapaliny,plyny),výměna filtrů a ostatního spotřebního materiálu dle plánu údržby</t>
  </si>
  <si>
    <t>-719880360</t>
  </si>
  <si>
    <t>V2</t>
  </si>
  <si>
    <t>Vnitřní jednotky klimatizace a tepelných clon</t>
  </si>
  <si>
    <t>ch7</t>
  </si>
  <si>
    <t>Vnitřní jednotka chlazení/vytápění do 5 kW včetně případného doplnění provozních náplní (kapaliny, plyny), výměna filtrů a ostatního spotřebního materiálu dle plánu údržby</t>
  </si>
  <si>
    <t>-2003082155</t>
  </si>
  <si>
    <t>16</t>
  </si>
  <si>
    <t>ch8</t>
  </si>
  <si>
    <t>Vnitřní jednotka chlazení/vytápění přes 5 kW do 10 kW včetně případného doplnění provozních náplní (kapaliny, plyny), výměna filtrů a ostatního spotřebního materiálu dle plánu údržby</t>
  </si>
  <si>
    <t>-2083331610</t>
  </si>
  <si>
    <t>17</t>
  </si>
  <si>
    <t>ch9</t>
  </si>
  <si>
    <t>Vnitřní jednotka chlazení/vytápění přes 10 kW do 20 kW včetně případného doplnění provozních náplní (kapaliny, plyny), výměna filtrů a ostatního spotřebního materiálu dle plánu údržby</t>
  </si>
  <si>
    <t>-1449958473</t>
  </si>
  <si>
    <t>18</t>
  </si>
  <si>
    <t>ch10</t>
  </si>
  <si>
    <t>Vnitřní jednotka chlazení/vytápění přes 20 kW včetně případného doplnění provozních náplní (kapaliny, plyny), výměna filtrů a ostatního spotřebního materiálu dle plánu údržby</t>
  </si>
  <si>
    <t>2083151210</t>
  </si>
  <si>
    <t>V3</t>
  </si>
  <si>
    <t>Automatické dávkovací stanice a expanzní nádoby</t>
  </si>
  <si>
    <t>19</t>
  </si>
  <si>
    <t>a1</t>
  </si>
  <si>
    <t>Automatická dávkovací stanice (např. pro přípravu glykolové směsi) včetně případného doplnění provozních náplní (kapaliny, plyny) a ostatního spotřebního materiálu dle plánu údržby</t>
  </si>
  <si>
    <t>-1563294523</t>
  </si>
  <si>
    <t>20</t>
  </si>
  <si>
    <t>a2</t>
  </si>
  <si>
    <t>Expanzní nádoba včetně případného doplnění provozních náplní (kapaliny, plyny) a ostatního spotřebního materiálu dle plánu údržby</t>
  </si>
  <si>
    <t>711569569</t>
  </si>
  <si>
    <t>VZT3</t>
  </si>
  <si>
    <t>Materiál VZT+CHL</t>
  </si>
  <si>
    <t>M</t>
  </si>
  <si>
    <t>klínový řemen VZT jednotky</t>
  </si>
  <si>
    <t>-27503989</t>
  </si>
  <si>
    <t>22</t>
  </si>
  <si>
    <t>mazací náplň pro ložiska aj.</t>
  </si>
  <si>
    <t>g</t>
  </si>
  <si>
    <t>-2081905890</t>
  </si>
  <si>
    <t>23</t>
  </si>
  <si>
    <t>ložisko -  VZT jednotka</t>
  </si>
  <si>
    <t>89284243</t>
  </si>
  <si>
    <t>24</t>
  </si>
  <si>
    <t>těsnění dveří -  VZT jednotka</t>
  </si>
  <si>
    <t>m</t>
  </si>
  <si>
    <t>-1213004087</t>
  </si>
  <si>
    <t>25</t>
  </si>
  <si>
    <t>servopohon -  VZT jednotka</t>
  </si>
  <si>
    <t>soubor</t>
  </si>
  <si>
    <t>-425384711</t>
  </si>
  <si>
    <t>26</t>
  </si>
  <si>
    <t>5.1</t>
  </si>
  <si>
    <t>klapka servo -  VZT jednotka</t>
  </si>
  <si>
    <t>-516327592</t>
  </si>
  <si>
    <t>27</t>
  </si>
  <si>
    <t>silentblok -  VZT jednotka</t>
  </si>
  <si>
    <t>360060341</t>
  </si>
  <si>
    <t>28</t>
  </si>
  <si>
    <t>čerpadlo kondenzátu</t>
  </si>
  <si>
    <t>1453250071</t>
  </si>
  <si>
    <t>29</t>
  </si>
  <si>
    <t>14.1</t>
  </si>
  <si>
    <t>hadička pro odvod kondenzátu</t>
  </si>
  <si>
    <t>805469345</t>
  </si>
  <si>
    <t>30</t>
  </si>
  <si>
    <t>chladivo R 410a</t>
  </si>
  <si>
    <t>-149272673</t>
  </si>
  <si>
    <t>31</t>
  </si>
  <si>
    <t>15.1</t>
  </si>
  <si>
    <t>chladivo R 404a</t>
  </si>
  <si>
    <t>1397603623</t>
  </si>
  <si>
    <t>32</t>
  </si>
  <si>
    <t>15.2</t>
  </si>
  <si>
    <t>chladivo R 134a</t>
  </si>
  <si>
    <t>-1741870011</t>
  </si>
  <si>
    <t>33</t>
  </si>
  <si>
    <t>15.3</t>
  </si>
  <si>
    <t>chladivo R 23a</t>
  </si>
  <si>
    <t>88835035</t>
  </si>
  <si>
    <t>34</t>
  </si>
  <si>
    <t>15.4</t>
  </si>
  <si>
    <t>chladivo R 32</t>
  </si>
  <si>
    <t>-1224725976</t>
  </si>
  <si>
    <t>35</t>
  </si>
  <si>
    <t>15.5</t>
  </si>
  <si>
    <t>chladivo R 407c</t>
  </si>
  <si>
    <t>-1893429967</t>
  </si>
  <si>
    <t>36</t>
  </si>
  <si>
    <t>15.6</t>
  </si>
  <si>
    <t>chladivo R 125</t>
  </si>
  <si>
    <t>383671997</t>
  </si>
  <si>
    <t>37</t>
  </si>
  <si>
    <t>15.7</t>
  </si>
  <si>
    <t>chladivo R 152a</t>
  </si>
  <si>
    <t>1038690251</t>
  </si>
  <si>
    <t>38</t>
  </si>
  <si>
    <t>15.8</t>
  </si>
  <si>
    <t>chladivo R 143a</t>
  </si>
  <si>
    <t>-1750802851</t>
  </si>
  <si>
    <t>39</t>
  </si>
  <si>
    <t>15.9</t>
  </si>
  <si>
    <t>chladivo R 417a</t>
  </si>
  <si>
    <t>-590285860</t>
  </si>
  <si>
    <t>40</t>
  </si>
  <si>
    <t>15.10</t>
  </si>
  <si>
    <t>chladivo R 507</t>
  </si>
  <si>
    <t>-1583978000</t>
  </si>
  <si>
    <t>41</t>
  </si>
  <si>
    <t>16.1</t>
  </si>
  <si>
    <t>olej pro venkovní kondenzační jednotky/kompresory/ typ "L"</t>
  </si>
  <si>
    <t>l</t>
  </si>
  <si>
    <t>2002677631</t>
  </si>
  <si>
    <t>42</t>
  </si>
  <si>
    <t>16.2</t>
  </si>
  <si>
    <t>kapalina do VSD (frekvenční měnič)</t>
  </si>
  <si>
    <t>1050143512</t>
  </si>
  <si>
    <t>43</t>
  </si>
  <si>
    <t>16.3</t>
  </si>
  <si>
    <t>nemrznoucí náplň do topných a klimatizačních systémů - propylenglykol</t>
  </si>
  <si>
    <t>286775706</t>
  </si>
  <si>
    <t>44</t>
  </si>
  <si>
    <t>kapsový filtr</t>
  </si>
  <si>
    <t>m3</t>
  </si>
  <si>
    <t>779458558</t>
  </si>
  <si>
    <t>45</t>
  </si>
  <si>
    <t>26.1</t>
  </si>
  <si>
    <t>rámečkový filtr</t>
  </si>
  <si>
    <t>1858024273</t>
  </si>
  <si>
    <t>46</t>
  </si>
  <si>
    <t>26.3</t>
  </si>
  <si>
    <t>filtr pro vnitřní klimatizační jednotky</t>
  </si>
  <si>
    <t>m2</t>
  </si>
  <si>
    <t>1689378954</t>
  </si>
  <si>
    <t>47</t>
  </si>
  <si>
    <t>26.4</t>
  </si>
  <si>
    <t>filtr pro vnitřní jednotky tepelných clon</t>
  </si>
  <si>
    <t>131177169</t>
  </si>
  <si>
    <t>48</t>
  </si>
  <si>
    <t>26.5</t>
  </si>
  <si>
    <t>filtr pro vnitřní jednotky samostatné vzduchotechniky</t>
  </si>
  <si>
    <t>2073962261</t>
  </si>
  <si>
    <t>49</t>
  </si>
  <si>
    <t>stykač pro skříňové jednotky</t>
  </si>
  <si>
    <t>2101361410</t>
  </si>
  <si>
    <t>50</t>
  </si>
  <si>
    <t>směšovací klapka vzduchové clony</t>
  </si>
  <si>
    <t>-974055595</t>
  </si>
  <si>
    <t>51</t>
  </si>
  <si>
    <t>termostat analogový</t>
  </si>
  <si>
    <t>1151084210</t>
  </si>
  <si>
    <t>52</t>
  </si>
  <si>
    <t>33.1</t>
  </si>
  <si>
    <t>termostat/ovládání - LCD dotykový panel</t>
  </si>
  <si>
    <t>489076195</t>
  </si>
  <si>
    <t>53</t>
  </si>
  <si>
    <t>33.2</t>
  </si>
  <si>
    <t>dálkový ovladač VZT/klimatizace</t>
  </si>
  <si>
    <t>712757600</t>
  </si>
  <si>
    <t>54</t>
  </si>
  <si>
    <t>potenciometr</t>
  </si>
  <si>
    <t>-1205038286</t>
  </si>
  <si>
    <t>55</t>
  </si>
  <si>
    <t>regulační klapka regulátoru</t>
  </si>
  <si>
    <t>-1518696757</t>
  </si>
  <si>
    <t>56</t>
  </si>
  <si>
    <t>dioda regulátoru</t>
  </si>
  <si>
    <t>1622630816</t>
  </si>
  <si>
    <t>02</t>
  </si>
  <si>
    <t>Výjezdy, práce a zkoušky pro mimořádný servis (mimo pravidelný)</t>
  </si>
  <si>
    <t>57</t>
  </si>
  <si>
    <t>HZS3241</t>
  </si>
  <si>
    <t>Hodinová sazba vlastní práce bez ohledu na počet pracovníků včetně dopravy a zajištění prostoru pro provedení prací</t>
  </si>
  <si>
    <t>hodina</t>
  </si>
  <si>
    <t>1631172661</t>
  </si>
  <si>
    <t>58</t>
  </si>
  <si>
    <t>D2</t>
  </si>
  <si>
    <t>Příplatek za výškové práce nad 4m od pevné podlahy - použití plošiny, lešení či jiného zařízení pro práci a přesun materiálu ve výškách</t>
  </si>
  <si>
    <t>případ</t>
  </si>
  <si>
    <t>2034584846</t>
  </si>
  <si>
    <t>59</t>
  </si>
  <si>
    <t>D2.2</t>
  </si>
  <si>
    <t>Zapůjčení mobilní klimatizace (1 kus) v případě mimořádnosti včetně dopravy na místo v obvodu OŘ Praha, instalace, následné demontáže a odvozu zpět - výkon min. 9 KW</t>
  </si>
  <si>
    <t>den</t>
  </si>
  <si>
    <t>2062742904</t>
  </si>
  <si>
    <t>60</t>
  </si>
  <si>
    <t>P03</t>
  </si>
  <si>
    <t>Zkouška po opravě a předání objednateli včetně protokolů</t>
  </si>
  <si>
    <t>ks</t>
  </si>
  <si>
    <t>-871870288</t>
  </si>
  <si>
    <t>03</t>
  </si>
  <si>
    <t>Odvoz a likvidace odpadu</t>
  </si>
  <si>
    <t>61</t>
  </si>
  <si>
    <t>03.1</t>
  </si>
  <si>
    <t>t</t>
  </si>
  <si>
    <t>1567110583</t>
  </si>
  <si>
    <t>62</t>
  </si>
  <si>
    <t>03.2</t>
  </si>
  <si>
    <t>Ekologická likvidace chladiva, jakýkoliv druh, včetně odsátí</t>
  </si>
  <si>
    <t>-851210892</t>
  </si>
  <si>
    <t>63</t>
  </si>
  <si>
    <t>99701350R</t>
  </si>
  <si>
    <t>Odvoz výzisku z železného šrotu na místo určené objednatelem do 100 km se složením</t>
  </si>
  <si>
    <t>109357418</t>
  </si>
  <si>
    <t>Poznámka k položce:
Jedná se o paušální cenu za hodinovou montáž, dopravu osob, materiálu a zařízení na místo včetně zajištění prostoru pro provedení prací. Práce budou prováděny i mimo běžnou pracovní dobu, v noci, o víkendech a svátcích. Jako měrná jednotka hodinové sazby se počítá pouze práce strávená při servisu zařízení na daném místě (nikoliv i doba dopravy na místo).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zařízení, nákladů za výškové práce do 4m od pevné podlahy - použití žebříku, plošiny nebo lešení či jiného zařízení pro práci ve výškách do 4m včetně jejich příslušenství a zabezpečení, vakuování potrubí aj.</t>
  </si>
  <si>
    <t>SOUPIS JEDNOTKOVÝCH CEN</t>
  </si>
  <si>
    <t>Datum: 3.6.2025</t>
  </si>
  <si>
    <t>Poznámka k položce:
Železný šrot bude odvezen a složen dle pokynů zástupce investora do sběrného místa smluvního odběratele kovového šrotu. 
Samotný železný šrot je majetkem investora. 
Hospodaření s vyzískaným materiálem (mimo odpad) bude prováděno v souladu se Směrnicí SŽ č. 42 ze dne 7.1.2013.</t>
  </si>
  <si>
    <t>Individuální kalkulace</t>
  </si>
  <si>
    <t>Pravidelný servis, revize a údržba VZT a klimatizace na objektech pro obvod OŘ PHA 2025 - 2027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</si>
</sst>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9" fillId="4" borderId="0" xfId="0" applyFont="1" applyFill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7" fillId="0" borderId="0" xfId="0" applyFont="1" applyAlignment="1">
      <alignment horizontal="left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9" fillId="2" borderId="0" xfId="0" applyNumberFormat="1" applyFont="1" applyFill="1" applyAlignment="1" applyProtection="1">
      <alignment vertical="center"/>
      <protection locked="0"/>
    </xf>
    <xf numFmtId="165" fontId="36" fillId="0" borderId="0" xfId="0" applyNumberFormat="1" applyFont="1" applyAlignment="1">
      <alignment horizontal="left" vertical="center"/>
    </xf>
    <xf numFmtId="0" fontId="37" fillId="0" borderId="0" xfId="0" applyFont="1" applyAlignment="1">
      <alignment vertical="center" wrapText="1"/>
    </xf>
    <xf numFmtId="0" fontId="38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>
    <xdr:from>
      <xdr:col>7</xdr:col>
      <xdr:colOff>361950</xdr:colOff>
      <xdr:row>110</xdr:row>
      <xdr:rowOff>19050</xdr:rowOff>
    </xdr:from>
    <xdr:to>
      <xdr:col>8</xdr:col>
      <xdr:colOff>142240</xdr:colOff>
      <xdr:row>114</xdr:row>
      <xdr:rowOff>19050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41ACCE9B-2390-4333-B5FF-4E1BB6CA2E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96125" y="714375"/>
          <a:ext cx="685165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49" t="s">
        <v>14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R5" s="16"/>
      <c r="BE5" s="146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51" t="s">
        <v>17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R6" s="16"/>
      <c r="BE6" s="147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47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47"/>
      <c r="BS8" s="13" t="s">
        <v>6</v>
      </c>
    </row>
    <row r="9" spans="1:74" ht="14.45" customHeight="1">
      <c r="B9" s="16"/>
      <c r="AR9" s="16"/>
      <c r="BE9" s="147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47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47"/>
      <c r="BS11" s="13" t="s">
        <v>6</v>
      </c>
    </row>
    <row r="12" spans="1:74" ht="6.95" customHeight="1">
      <c r="B12" s="16"/>
      <c r="AR12" s="16"/>
      <c r="BE12" s="147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47"/>
      <c r="BS13" s="13" t="s">
        <v>6</v>
      </c>
    </row>
    <row r="14" spans="1:74" ht="12.75">
      <c r="B14" s="16"/>
      <c r="E14" s="152" t="s">
        <v>31</v>
      </c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23" t="s">
        <v>28</v>
      </c>
      <c r="AN14" s="25" t="s">
        <v>31</v>
      </c>
      <c r="AR14" s="16"/>
      <c r="BE14" s="147"/>
      <c r="BS14" s="13" t="s">
        <v>6</v>
      </c>
    </row>
    <row r="15" spans="1:74" ht="6.95" customHeight="1">
      <c r="B15" s="16"/>
      <c r="AR15" s="16"/>
      <c r="BE15" s="147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1</v>
      </c>
      <c r="AR16" s="16"/>
      <c r="BE16" s="147"/>
      <c r="BS16" s="13" t="s">
        <v>4</v>
      </c>
    </row>
    <row r="17" spans="2:7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E17" s="147"/>
      <c r="BS17" s="13" t="s">
        <v>34</v>
      </c>
    </row>
    <row r="18" spans="2:71" ht="6.95" customHeight="1">
      <c r="B18" s="16"/>
      <c r="AR18" s="16"/>
      <c r="BE18" s="147"/>
      <c r="BS18" s="13" t="s">
        <v>6</v>
      </c>
    </row>
    <row r="19" spans="2:71" ht="12" customHeight="1">
      <c r="B19" s="16"/>
      <c r="D19" s="23" t="s">
        <v>35</v>
      </c>
      <c r="AK19" s="23" t="s">
        <v>25</v>
      </c>
      <c r="AN19" s="21" t="s">
        <v>1</v>
      </c>
      <c r="AR19" s="16"/>
      <c r="BE19" s="147"/>
      <c r="BS19" s="13" t="s">
        <v>6</v>
      </c>
    </row>
    <row r="20" spans="2:71" ht="18.399999999999999" customHeight="1">
      <c r="B20" s="16"/>
      <c r="E20" s="21" t="s">
        <v>36</v>
      </c>
      <c r="AK20" s="23" t="s">
        <v>28</v>
      </c>
      <c r="AN20" s="21" t="s">
        <v>1</v>
      </c>
      <c r="AR20" s="16"/>
      <c r="BE20" s="147"/>
      <c r="BS20" s="13" t="s">
        <v>34</v>
      </c>
    </row>
    <row r="21" spans="2:71" ht="6.95" customHeight="1">
      <c r="B21" s="16"/>
      <c r="AR21" s="16"/>
      <c r="BE21" s="147"/>
    </row>
    <row r="22" spans="2:71" ht="12" customHeight="1">
      <c r="B22" s="16"/>
      <c r="D22" s="23" t="s">
        <v>37</v>
      </c>
      <c r="AR22" s="16"/>
      <c r="BE22" s="147"/>
    </row>
    <row r="23" spans="2:71" ht="16.5" customHeight="1">
      <c r="B23" s="16"/>
      <c r="E23" s="154" t="s">
        <v>1</v>
      </c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R23" s="16"/>
      <c r="BE23" s="147"/>
    </row>
    <row r="24" spans="2:71" ht="6.95" customHeight="1">
      <c r="B24" s="16"/>
      <c r="AR24" s="16"/>
      <c r="BE24" s="147"/>
    </row>
    <row r="25" spans="2:71" ht="6.95" customHeight="1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E25" s="147"/>
    </row>
    <row r="26" spans="2:71" s="1" customFormat="1" ht="25.9" customHeight="1">
      <c r="B26" s="27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55" t="e">
        <f>ROUND(AG94,2)</f>
        <v>#REF!</v>
      </c>
      <c r="AL26" s="156"/>
      <c r="AM26" s="156"/>
      <c r="AN26" s="156"/>
      <c r="AO26" s="156"/>
      <c r="AR26" s="27"/>
      <c r="BE26" s="147"/>
    </row>
    <row r="27" spans="2:71" s="1" customFormat="1" ht="6.95" customHeight="1">
      <c r="B27" s="27"/>
      <c r="AR27" s="27"/>
      <c r="BE27" s="147"/>
    </row>
    <row r="28" spans="2:71" s="1" customFormat="1" ht="12.75">
      <c r="B28" s="27"/>
      <c r="L28" s="157" t="s">
        <v>39</v>
      </c>
      <c r="M28" s="157"/>
      <c r="N28" s="157"/>
      <c r="O28" s="157"/>
      <c r="P28" s="157"/>
      <c r="W28" s="157" t="s">
        <v>40</v>
      </c>
      <c r="X28" s="157"/>
      <c r="Y28" s="157"/>
      <c r="Z28" s="157"/>
      <c r="AA28" s="157"/>
      <c r="AB28" s="157"/>
      <c r="AC28" s="157"/>
      <c r="AD28" s="157"/>
      <c r="AE28" s="157"/>
      <c r="AK28" s="157" t="s">
        <v>41</v>
      </c>
      <c r="AL28" s="157"/>
      <c r="AM28" s="157"/>
      <c r="AN28" s="157"/>
      <c r="AO28" s="157"/>
      <c r="AR28" s="27"/>
      <c r="BE28" s="147"/>
    </row>
    <row r="29" spans="2:71" s="2" customFormat="1" ht="14.45" customHeight="1">
      <c r="B29" s="31"/>
      <c r="D29" s="23" t="s">
        <v>42</v>
      </c>
      <c r="F29" s="23" t="s">
        <v>43</v>
      </c>
      <c r="L29" s="145">
        <v>0.21</v>
      </c>
      <c r="M29" s="144"/>
      <c r="N29" s="144"/>
      <c r="O29" s="144"/>
      <c r="P29" s="144"/>
      <c r="W29" s="143" t="e">
        <f>ROUND(AZ94, 2)</f>
        <v>#REF!</v>
      </c>
      <c r="X29" s="144"/>
      <c r="Y29" s="144"/>
      <c r="Z29" s="144"/>
      <c r="AA29" s="144"/>
      <c r="AB29" s="144"/>
      <c r="AC29" s="144"/>
      <c r="AD29" s="144"/>
      <c r="AE29" s="144"/>
      <c r="AK29" s="143" t="e">
        <f>ROUND(AV94, 2)</f>
        <v>#REF!</v>
      </c>
      <c r="AL29" s="144"/>
      <c r="AM29" s="144"/>
      <c r="AN29" s="144"/>
      <c r="AO29" s="144"/>
      <c r="AR29" s="31"/>
      <c r="BE29" s="148"/>
    </row>
    <row r="30" spans="2:71" s="2" customFormat="1" ht="14.45" customHeight="1">
      <c r="B30" s="31"/>
      <c r="F30" s="23" t="s">
        <v>44</v>
      </c>
      <c r="L30" s="145">
        <v>0.15</v>
      </c>
      <c r="M30" s="144"/>
      <c r="N30" s="144"/>
      <c r="O30" s="144"/>
      <c r="P30" s="144"/>
      <c r="W30" s="143">
        <f>ROUND(BA94, 2)</f>
        <v>0</v>
      </c>
      <c r="X30" s="144"/>
      <c r="Y30" s="144"/>
      <c r="Z30" s="144"/>
      <c r="AA30" s="144"/>
      <c r="AB30" s="144"/>
      <c r="AC30" s="144"/>
      <c r="AD30" s="144"/>
      <c r="AE30" s="144"/>
      <c r="AK30" s="143">
        <f>ROUND(AW94, 2)</f>
        <v>0</v>
      </c>
      <c r="AL30" s="144"/>
      <c r="AM30" s="144"/>
      <c r="AN30" s="144"/>
      <c r="AO30" s="144"/>
      <c r="AR30" s="31"/>
      <c r="BE30" s="148"/>
    </row>
    <row r="31" spans="2:71" s="2" customFormat="1" ht="14.45" hidden="1" customHeight="1">
      <c r="B31" s="31"/>
      <c r="F31" s="23" t="s">
        <v>45</v>
      </c>
      <c r="L31" s="145">
        <v>0.21</v>
      </c>
      <c r="M31" s="144"/>
      <c r="N31" s="144"/>
      <c r="O31" s="144"/>
      <c r="P31" s="144"/>
      <c r="W31" s="143">
        <f>ROUND(BB94, 2)</f>
        <v>0</v>
      </c>
      <c r="X31" s="144"/>
      <c r="Y31" s="144"/>
      <c r="Z31" s="144"/>
      <c r="AA31" s="144"/>
      <c r="AB31" s="144"/>
      <c r="AC31" s="144"/>
      <c r="AD31" s="144"/>
      <c r="AE31" s="144"/>
      <c r="AK31" s="143">
        <v>0</v>
      </c>
      <c r="AL31" s="144"/>
      <c r="AM31" s="144"/>
      <c r="AN31" s="144"/>
      <c r="AO31" s="144"/>
      <c r="AR31" s="31"/>
      <c r="BE31" s="148"/>
    </row>
    <row r="32" spans="2:71" s="2" customFormat="1" ht="14.45" hidden="1" customHeight="1">
      <c r="B32" s="31"/>
      <c r="F32" s="23" t="s">
        <v>46</v>
      </c>
      <c r="L32" s="145">
        <v>0.15</v>
      </c>
      <c r="M32" s="144"/>
      <c r="N32" s="144"/>
      <c r="O32" s="144"/>
      <c r="P32" s="144"/>
      <c r="W32" s="143">
        <f>ROUND(BC94, 2)</f>
        <v>0</v>
      </c>
      <c r="X32" s="144"/>
      <c r="Y32" s="144"/>
      <c r="Z32" s="144"/>
      <c r="AA32" s="144"/>
      <c r="AB32" s="144"/>
      <c r="AC32" s="144"/>
      <c r="AD32" s="144"/>
      <c r="AE32" s="144"/>
      <c r="AK32" s="143">
        <v>0</v>
      </c>
      <c r="AL32" s="144"/>
      <c r="AM32" s="144"/>
      <c r="AN32" s="144"/>
      <c r="AO32" s="144"/>
      <c r="AR32" s="31"/>
      <c r="BE32" s="148"/>
    </row>
    <row r="33" spans="2:57" s="2" customFormat="1" ht="14.45" hidden="1" customHeight="1">
      <c r="B33" s="31"/>
      <c r="F33" s="23" t="s">
        <v>47</v>
      </c>
      <c r="L33" s="145">
        <v>0</v>
      </c>
      <c r="M33" s="144"/>
      <c r="N33" s="144"/>
      <c r="O33" s="144"/>
      <c r="P33" s="144"/>
      <c r="W33" s="143">
        <f>ROUND(BD94, 2)</f>
        <v>0</v>
      </c>
      <c r="X33" s="144"/>
      <c r="Y33" s="144"/>
      <c r="Z33" s="144"/>
      <c r="AA33" s="144"/>
      <c r="AB33" s="144"/>
      <c r="AC33" s="144"/>
      <c r="AD33" s="144"/>
      <c r="AE33" s="144"/>
      <c r="AK33" s="143">
        <v>0</v>
      </c>
      <c r="AL33" s="144"/>
      <c r="AM33" s="144"/>
      <c r="AN33" s="144"/>
      <c r="AO33" s="144"/>
      <c r="AR33" s="31"/>
      <c r="BE33" s="148"/>
    </row>
    <row r="34" spans="2:57" s="1" customFormat="1" ht="6.95" customHeight="1">
      <c r="B34" s="27"/>
      <c r="AR34" s="27"/>
      <c r="BE34" s="147"/>
    </row>
    <row r="35" spans="2:57" s="1" customFormat="1" ht="25.9" customHeight="1">
      <c r="B35" s="27"/>
      <c r="C35" s="32"/>
      <c r="D35" s="33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49</v>
      </c>
      <c r="U35" s="34"/>
      <c r="V35" s="34"/>
      <c r="W35" s="34"/>
      <c r="X35" s="177" t="s">
        <v>50</v>
      </c>
      <c r="Y35" s="178"/>
      <c r="Z35" s="178"/>
      <c r="AA35" s="178"/>
      <c r="AB35" s="178"/>
      <c r="AC35" s="34"/>
      <c r="AD35" s="34"/>
      <c r="AE35" s="34"/>
      <c r="AF35" s="34"/>
      <c r="AG35" s="34"/>
      <c r="AH35" s="34"/>
      <c r="AI35" s="34"/>
      <c r="AJ35" s="34"/>
      <c r="AK35" s="179" t="e">
        <f>SUM(AK26:AK33)</f>
        <v>#REF!</v>
      </c>
      <c r="AL35" s="178"/>
      <c r="AM35" s="178"/>
      <c r="AN35" s="178"/>
      <c r="AO35" s="180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7"/>
      <c r="D49" s="36" t="s">
        <v>51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52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7"/>
      <c r="D60" s="38" t="s">
        <v>53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53</v>
      </c>
      <c r="AI60" s="29"/>
      <c r="AJ60" s="29"/>
      <c r="AK60" s="29"/>
      <c r="AL60" s="29"/>
      <c r="AM60" s="38" t="s">
        <v>54</v>
      </c>
      <c r="AN60" s="29"/>
      <c r="AO60" s="29"/>
      <c r="AR60" s="27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7"/>
      <c r="D64" s="36" t="s">
        <v>55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56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7"/>
      <c r="D75" s="38" t="s">
        <v>53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53</v>
      </c>
      <c r="AI75" s="29"/>
      <c r="AJ75" s="29"/>
      <c r="AK75" s="29"/>
      <c r="AL75" s="29"/>
      <c r="AM75" s="38" t="s">
        <v>54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7" t="s">
        <v>57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3" t="s">
        <v>13</v>
      </c>
      <c r="L84" s="3" t="str">
        <f>K5</f>
        <v>OR_PHA</v>
      </c>
      <c r="AR84" s="43"/>
    </row>
    <row r="85" spans="1:91" s="4" customFormat="1" ht="36.950000000000003" customHeight="1">
      <c r="B85" s="44"/>
      <c r="C85" s="45" t="s">
        <v>16</v>
      </c>
      <c r="L85" s="168" t="str">
        <f>K6</f>
        <v>Servis a revize VZT a klimatizace</v>
      </c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3" t="s">
        <v>20</v>
      </c>
      <c r="L87" s="46" t="str">
        <f>IF(K8="","",K8)</f>
        <v>obvod OŘ Praha</v>
      </c>
      <c r="AI87" s="23" t="s">
        <v>22</v>
      </c>
      <c r="AM87" s="170" t="str">
        <f>IF(AN8= "","",AN8)</f>
        <v>5. 5. 2023</v>
      </c>
      <c r="AN87" s="170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3" t="s">
        <v>24</v>
      </c>
      <c r="L89" s="3" t="str">
        <f>IF(E11= "","",E11)</f>
        <v>Správa železnic, státní organizace</v>
      </c>
      <c r="AI89" s="23" t="s">
        <v>32</v>
      </c>
      <c r="AM89" s="171" t="str">
        <f>IF(E17="","",E17)</f>
        <v xml:space="preserve"> </v>
      </c>
      <c r="AN89" s="172"/>
      <c r="AO89" s="172"/>
      <c r="AP89" s="172"/>
      <c r="AR89" s="27"/>
      <c r="AS89" s="173" t="s">
        <v>58</v>
      </c>
      <c r="AT89" s="174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>
      <c r="B90" s="27"/>
      <c r="C90" s="23" t="s">
        <v>30</v>
      </c>
      <c r="L90" s="3" t="str">
        <f>IF(E14= "Vyplň údaj","",E14)</f>
        <v/>
      </c>
      <c r="AI90" s="23" t="s">
        <v>35</v>
      </c>
      <c r="AM90" s="171" t="str">
        <f>IF(E20="","",E20)</f>
        <v>L. Ulrich, DiS.</v>
      </c>
      <c r="AN90" s="172"/>
      <c r="AO90" s="172"/>
      <c r="AP90" s="172"/>
      <c r="AR90" s="27"/>
      <c r="AS90" s="175"/>
      <c r="AT90" s="176"/>
      <c r="BD90" s="50"/>
    </row>
    <row r="91" spans="1:91" s="1" customFormat="1" ht="10.9" customHeight="1">
      <c r="B91" s="27"/>
      <c r="AR91" s="27"/>
      <c r="AS91" s="175"/>
      <c r="AT91" s="176"/>
      <c r="BD91" s="50"/>
    </row>
    <row r="92" spans="1:91" s="1" customFormat="1" ht="29.25" customHeight="1">
      <c r="B92" s="27"/>
      <c r="C92" s="163" t="s">
        <v>59</v>
      </c>
      <c r="D92" s="164"/>
      <c r="E92" s="164"/>
      <c r="F92" s="164"/>
      <c r="G92" s="164"/>
      <c r="H92" s="51"/>
      <c r="I92" s="165" t="s">
        <v>60</v>
      </c>
      <c r="J92" s="164"/>
      <c r="K92" s="164"/>
      <c r="L92" s="164"/>
      <c r="M92" s="164"/>
      <c r="N92" s="164"/>
      <c r="O92" s="164"/>
      <c r="P92" s="164"/>
      <c r="Q92" s="164"/>
      <c r="R92" s="164"/>
      <c r="S92" s="164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/>
      <c r="AF92" s="164"/>
      <c r="AG92" s="166" t="s">
        <v>61</v>
      </c>
      <c r="AH92" s="164"/>
      <c r="AI92" s="164"/>
      <c r="AJ92" s="164"/>
      <c r="AK92" s="164"/>
      <c r="AL92" s="164"/>
      <c r="AM92" s="164"/>
      <c r="AN92" s="165" t="s">
        <v>62</v>
      </c>
      <c r="AO92" s="164"/>
      <c r="AP92" s="167"/>
      <c r="AQ92" s="52" t="s">
        <v>63</v>
      </c>
      <c r="AR92" s="27"/>
      <c r="AS92" s="53" t="s">
        <v>64</v>
      </c>
      <c r="AT92" s="54" t="s">
        <v>65</v>
      </c>
      <c r="AU92" s="54" t="s">
        <v>66</v>
      </c>
      <c r="AV92" s="54" t="s">
        <v>67</v>
      </c>
      <c r="AW92" s="54" t="s">
        <v>68</v>
      </c>
      <c r="AX92" s="54" t="s">
        <v>69</v>
      </c>
      <c r="AY92" s="54" t="s">
        <v>70</v>
      </c>
      <c r="AZ92" s="54" t="s">
        <v>71</v>
      </c>
      <c r="BA92" s="54" t="s">
        <v>72</v>
      </c>
      <c r="BB92" s="54" t="s">
        <v>73</v>
      </c>
      <c r="BC92" s="54" t="s">
        <v>74</v>
      </c>
      <c r="BD92" s="55" t="s">
        <v>75</v>
      </c>
    </row>
    <row r="93" spans="1:91" s="1" customFormat="1" ht="10.9" customHeight="1">
      <c r="B93" s="27"/>
      <c r="AR93" s="27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>
      <c r="B94" s="57"/>
      <c r="C94" s="58" t="s">
        <v>76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61" t="e">
        <f>ROUND(AG95,2)</f>
        <v>#REF!</v>
      </c>
      <c r="AH94" s="161"/>
      <c r="AI94" s="161"/>
      <c r="AJ94" s="161"/>
      <c r="AK94" s="161"/>
      <c r="AL94" s="161"/>
      <c r="AM94" s="161"/>
      <c r="AN94" s="162" t="e">
        <f>SUM(AG94,AT94)</f>
        <v>#REF!</v>
      </c>
      <c r="AO94" s="162"/>
      <c r="AP94" s="162"/>
      <c r="AQ94" s="60" t="s">
        <v>1</v>
      </c>
      <c r="AR94" s="57"/>
      <c r="AS94" s="61">
        <f>ROUND(AS95,2)</f>
        <v>0</v>
      </c>
      <c r="AT94" s="62" t="e">
        <f>ROUND(SUM(AV94:AW94),2)</f>
        <v>#REF!</v>
      </c>
      <c r="AU94" s="63" t="e">
        <f>ROUND(AU95,5)</f>
        <v>#REF!</v>
      </c>
      <c r="AV94" s="62" t="e">
        <f>ROUND(AZ94*L29,2)</f>
        <v>#REF!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 t="e">
        <f>ROUND(AZ95,2)</f>
        <v>#REF!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77</v>
      </c>
      <c r="BT94" s="65" t="s">
        <v>78</v>
      </c>
      <c r="BU94" s="66" t="s">
        <v>79</v>
      </c>
      <c r="BV94" s="65" t="s">
        <v>80</v>
      </c>
      <c r="BW94" s="65" t="s">
        <v>5</v>
      </c>
      <c r="BX94" s="65" t="s">
        <v>81</v>
      </c>
      <c r="CL94" s="65" t="s">
        <v>1</v>
      </c>
    </row>
    <row r="95" spans="1:91" s="6" customFormat="1" ht="37.5" customHeight="1">
      <c r="A95" s="67" t="s">
        <v>82</v>
      </c>
      <c r="B95" s="68"/>
      <c r="C95" s="69"/>
      <c r="D95" s="160" t="s">
        <v>14</v>
      </c>
      <c r="E95" s="160"/>
      <c r="F95" s="160"/>
      <c r="G95" s="160"/>
      <c r="H95" s="160"/>
      <c r="I95" s="70"/>
      <c r="J95" s="160" t="s">
        <v>83</v>
      </c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60"/>
      <c r="Z95" s="160"/>
      <c r="AA95" s="160"/>
      <c r="AB95" s="160"/>
      <c r="AC95" s="160"/>
      <c r="AD95" s="160"/>
      <c r="AE95" s="160"/>
      <c r="AF95" s="160"/>
      <c r="AG95" s="158" t="e">
        <f>'OR_PHA - Pravidelný servi...'!#REF!</f>
        <v>#REF!</v>
      </c>
      <c r="AH95" s="159"/>
      <c r="AI95" s="159"/>
      <c r="AJ95" s="159"/>
      <c r="AK95" s="159"/>
      <c r="AL95" s="159"/>
      <c r="AM95" s="159"/>
      <c r="AN95" s="158" t="e">
        <f>SUM(AG95,AT95)</f>
        <v>#REF!</v>
      </c>
      <c r="AO95" s="159"/>
      <c r="AP95" s="159"/>
      <c r="AQ95" s="71" t="s">
        <v>84</v>
      </c>
      <c r="AR95" s="68"/>
      <c r="AS95" s="72">
        <v>0</v>
      </c>
      <c r="AT95" s="73" t="e">
        <f>ROUND(SUM(AV95:AW95),2)</f>
        <v>#REF!</v>
      </c>
      <c r="AU95" s="74" t="e">
        <f>'OR_PHA - Pravidelný servi...'!N124</f>
        <v>#REF!</v>
      </c>
      <c r="AV95" s="73" t="e">
        <f>'OR_PHA - Pravidelný servi...'!#REF!</f>
        <v>#REF!</v>
      </c>
      <c r="AW95" s="73" t="e">
        <f>'OR_PHA - Pravidelný servi...'!#REF!</f>
        <v>#REF!</v>
      </c>
      <c r="AX95" s="73" t="e">
        <f>'OR_PHA - Pravidelný servi...'!#REF!</f>
        <v>#REF!</v>
      </c>
      <c r="AY95" s="73" t="e">
        <f>'OR_PHA - Pravidelný servi...'!#REF!</f>
        <v>#REF!</v>
      </c>
      <c r="AZ95" s="73" t="e">
        <f>'OR_PHA - Pravidelný servi...'!F33</f>
        <v>#REF!</v>
      </c>
      <c r="BA95" s="73">
        <f>'OR_PHA - Pravidelný servi...'!F34</f>
        <v>0</v>
      </c>
      <c r="BB95" s="73">
        <f>'OR_PHA - Pravidelný servi...'!F35</f>
        <v>0</v>
      </c>
      <c r="BC95" s="73">
        <f>'OR_PHA - Pravidelný servi...'!F36</f>
        <v>0</v>
      </c>
      <c r="BD95" s="75">
        <f>'OR_PHA - Pravidelný servi...'!F37</f>
        <v>0</v>
      </c>
      <c r="BT95" s="76" t="s">
        <v>85</v>
      </c>
      <c r="BV95" s="76" t="s">
        <v>80</v>
      </c>
      <c r="BW95" s="76" t="s">
        <v>86</v>
      </c>
      <c r="BX95" s="76" t="s">
        <v>5</v>
      </c>
      <c r="CL95" s="76" t="s">
        <v>1</v>
      </c>
      <c r="CM95" s="76" t="s">
        <v>87</v>
      </c>
    </row>
    <row r="96" spans="1:91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vREUzbhH0By5dKv/h7XX2qmV5O2tvkprxjjEjlyqK5jXcXgZlVmgrIrvTY2NgMOHD9kqpymk+qCDFF4jfk/0kw==" saltValue="qPrQZ24dsCy5Wd+rM2WYSsDU0QLxDvbYJkm9Ph5DAz6MYgx4FvyNEGrGqkEEPFsFaM7O9f6kXJk7ofnZju4vj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Pravidelný serv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218"/>
  <sheetViews>
    <sheetView showGridLines="0" tabSelected="1" workbookViewId="0">
      <selection activeCell="E114" sqref="E114:H11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72.33203125" customWidth="1"/>
    <col min="7" max="7" width="10.33203125" customWidth="1"/>
    <col min="8" max="8" width="15.8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AR2" s="13" t="s">
        <v>86</v>
      </c>
    </row>
    <row r="3" spans="2:44" ht="6.95" hidden="1" customHeight="1">
      <c r="B3" s="14"/>
      <c r="C3" s="15"/>
      <c r="D3" s="15"/>
      <c r="E3" s="15"/>
      <c r="F3" s="15"/>
      <c r="G3" s="15"/>
      <c r="H3" s="15"/>
      <c r="I3" s="15"/>
      <c r="J3" s="16"/>
      <c r="AR3" s="13" t="s">
        <v>87</v>
      </c>
    </row>
    <row r="4" spans="2:44" ht="24.95" hidden="1" customHeight="1">
      <c r="B4" s="16"/>
      <c r="D4" s="17" t="s">
        <v>88</v>
      </c>
      <c r="J4" s="16"/>
      <c r="K4" s="77" t="s">
        <v>10</v>
      </c>
      <c r="AR4" s="13" t="s">
        <v>4</v>
      </c>
    </row>
    <row r="5" spans="2:44" ht="6.95" hidden="1" customHeight="1">
      <c r="B5" s="16"/>
      <c r="J5" s="16"/>
    </row>
    <row r="6" spans="2:44" ht="12" hidden="1" customHeight="1">
      <c r="B6" s="16"/>
      <c r="D6" s="23" t="s">
        <v>16</v>
      </c>
      <c r="J6" s="16"/>
    </row>
    <row r="7" spans="2:44" ht="16.5" hidden="1" customHeight="1">
      <c r="B7" s="16"/>
      <c r="E7" s="182" t="str">
        <f>'Rekapitulace stavby'!K6</f>
        <v>Servis a revize VZT a klimatizace</v>
      </c>
      <c r="F7" s="183"/>
      <c r="G7" s="183"/>
      <c r="J7" s="16"/>
    </row>
    <row r="8" spans="2:44" s="1" customFormat="1" ht="12" hidden="1" customHeight="1">
      <c r="B8" s="27"/>
      <c r="D8" s="23" t="s">
        <v>89</v>
      </c>
      <c r="J8" s="27"/>
    </row>
    <row r="9" spans="2:44" s="1" customFormat="1" ht="30" hidden="1" customHeight="1">
      <c r="B9" s="27"/>
      <c r="E9" s="168" t="s">
        <v>90</v>
      </c>
      <c r="F9" s="181"/>
      <c r="G9" s="181"/>
      <c r="J9" s="27"/>
    </row>
    <row r="10" spans="2:44" s="1" customFormat="1" hidden="1">
      <c r="B10" s="27"/>
      <c r="J10" s="27"/>
    </row>
    <row r="11" spans="2:44" s="1" customFormat="1" ht="12" hidden="1" customHeight="1">
      <c r="B11" s="27"/>
      <c r="D11" s="23" t="s">
        <v>18</v>
      </c>
      <c r="F11" s="21" t="s">
        <v>1</v>
      </c>
      <c r="H11" s="23" t="s">
        <v>19</v>
      </c>
      <c r="J11" s="27"/>
    </row>
    <row r="12" spans="2:44" s="1" customFormat="1" ht="12" hidden="1" customHeight="1">
      <c r="B12" s="27"/>
      <c r="D12" s="23" t="s">
        <v>20</v>
      </c>
      <c r="F12" s="21" t="s">
        <v>21</v>
      </c>
      <c r="H12" s="23" t="s">
        <v>22</v>
      </c>
      <c r="J12" s="27"/>
    </row>
    <row r="13" spans="2:44" s="1" customFormat="1" ht="10.9" hidden="1" customHeight="1">
      <c r="B13" s="27"/>
      <c r="J13" s="27"/>
    </row>
    <row r="14" spans="2:44" s="1" customFormat="1" ht="12" hidden="1" customHeight="1">
      <c r="B14" s="27"/>
      <c r="D14" s="23" t="s">
        <v>24</v>
      </c>
      <c r="H14" s="23" t="s">
        <v>25</v>
      </c>
      <c r="J14" s="27"/>
    </row>
    <row r="15" spans="2:44" s="1" customFormat="1" ht="18" hidden="1" customHeight="1">
      <c r="B15" s="27"/>
      <c r="E15" s="21" t="s">
        <v>27</v>
      </c>
      <c r="H15" s="23" t="s">
        <v>28</v>
      </c>
      <c r="J15" s="27"/>
    </row>
    <row r="16" spans="2:44" s="1" customFormat="1" ht="6.95" hidden="1" customHeight="1">
      <c r="B16" s="27"/>
      <c r="J16" s="27"/>
    </row>
    <row r="17" spans="2:10" s="1" customFormat="1" ht="12" hidden="1" customHeight="1">
      <c r="B17" s="27"/>
      <c r="D17" s="23" t="s">
        <v>30</v>
      </c>
      <c r="H17" s="23" t="s">
        <v>25</v>
      </c>
      <c r="J17" s="27"/>
    </row>
    <row r="18" spans="2:10" s="1" customFormat="1" ht="18" hidden="1" customHeight="1">
      <c r="B18" s="27"/>
      <c r="E18" s="184" t="str">
        <f>'Rekapitulace stavby'!E14</f>
        <v>Vyplň údaj</v>
      </c>
      <c r="F18" s="149"/>
      <c r="G18" s="149"/>
      <c r="H18" s="23" t="s">
        <v>28</v>
      </c>
      <c r="J18" s="27"/>
    </row>
    <row r="19" spans="2:10" s="1" customFormat="1" ht="6.95" hidden="1" customHeight="1">
      <c r="B19" s="27"/>
      <c r="J19" s="27"/>
    </row>
    <row r="20" spans="2:10" s="1" customFormat="1" ht="12" hidden="1" customHeight="1">
      <c r="B20" s="27"/>
      <c r="D20" s="23" t="s">
        <v>32</v>
      </c>
      <c r="H20" s="23" t="s">
        <v>25</v>
      </c>
      <c r="J20" s="27"/>
    </row>
    <row r="21" spans="2:10" s="1" customFormat="1" ht="18" hidden="1" customHeight="1">
      <c r="B21" s="27"/>
      <c r="E21" s="21" t="str">
        <f>IF('Rekapitulace stavby'!E17="","",'Rekapitulace stavby'!E17)</f>
        <v xml:space="preserve"> </v>
      </c>
      <c r="H21" s="23" t="s">
        <v>28</v>
      </c>
      <c r="J21" s="27"/>
    </row>
    <row r="22" spans="2:10" s="1" customFormat="1" ht="6.95" hidden="1" customHeight="1">
      <c r="B22" s="27"/>
      <c r="J22" s="27"/>
    </row>
    <row r="23" spans="2:10" s="1" customFormat="1" ht="12" hidden="1" customHeight="1">
      <c r="B23" s="27"/>
      <c r="D23" s="23" t="s">
        <v>35</v>
      </c>
      <c r="H23" s="23" t="s">
        <v>25</v>
      </c>
      <c r="J23" s="27"/>
    </row>
    <row r="24" spans="2:10" s="1" customFormat="1" ht="18" hidden="1" customHeight="1">
      <c r="B24" s="27"/>
      <c r="E24" s="21" t="s">
        <v>91</v>
      </c>
      <c r="H24" s="23" t="s">
        <v>28</v>
      </c>
      <c r="J24" s="27"/>
    </row>
    <row r="25" spans="2:10" s="1" customFormat="1" ht="6.95" hidden="1" customHeight="1">
      <c r="B25" s="27"/>
      <c r="J25" s="27"/>
    </row>
    <row r="26" spans="2:10" s="1" customFormat="1" ht="12" hidden="1" customHeight="1">
      <c r="B26" s="27"/>
      <c r="D26" s="23" t="s">
        <v>37</v>
      </c>
      <c r="J26" s="27"/>
    </row>
    <row r="27" spans="2:10" s="7" customFormat="1" ht="16.5" hidden="1" customHeight="1">
      <c r="B27" s="78"/>
      <c r="E27" s="154" t="s">
        <v>1</v>
      </c>
      <c r="F27" s="154"/>
      <c r="G27" s="154"/>
      <c r="J27" s="78"/>
    </row>
    <row r="28" spans="2:10" s="1" customFormat="1" ht="6.95" hidden="1" customHeight="1">
      <c r="B28" s="27"/>
      <c r="J28" s="27"/>
    </row>
    <row r="29" spans="2:10" s="1" customFormat="1" ht="6.95" hidden="1" customHeight="1">
      <c r="B29" s="27"/>
      <c r="D29" s="47"/>
      <c r="E29" s="47"/>
      <c r="F29" s="47"/>
      <c r="G29" s="47"/>
      <c r="H29" s="47"/>
      <c r="I29" s="47"/>
      <c r="J29" s="27"/>
    </row>
    <row r="30" spans="2:10" s="1" customFormat="1" ht="25.35" hidden="1" customHeight="1">
      <c r="B30" s="27"/>
      <c r="D30" s="79" t="s">
        <v>38</v>
      </c>
      <c r="J30" s="27"/>
    </row>
    <row r="31" spans="2:10" s="1" customFormat="1" ht="6.95" hidden="1" customHeight="1">
      <c r="B31" s="27"/>
      <c r="D31" s="47"/>
      <c r="E31" s="47"/>
      <c r="F31" s="47"/>
      <c r="G31" s="47"/>
      <c r="H31" s="47"/>
      <c r="I31" s="47"/>
      <c r="J31" s="27"/>
    </row>
    <row r="32" spans="2:10" s="1" customFormat="1" ht="14.45" hidden="1" customHeight="1">
      <c r="B32" s="27"/>
      <c r="F32" s="30" t="s">
        <v>40</v>
      </c>
      <c r="H32" s="30" t="s">
        <v>39</v>
      </c>
      <c r="J32" s="27"/>
    </row>
    <row r="33" spans="2:10" s="1" customFormat="1" ht="14.45" hidden="1" customHeight="1">
      <c r="B33" s="27"/>
      <c r="D33" s="49" t="s">
        <v>42</v>
      </c>
      <c r="E33" s="23" t="s">
        <v>43</v>
      </c>
      <c r="F33" s="80" t="e">
        <f>ROUND((SUM(BC124:BC217)),  2)</f>
        <v>#REF!</v>
      </c>
      <c r="H33" s="81">
        <v>0.21</v>
      </c>
      <c r="J33" s="27"/>
    </row>
    <row r="34" spans="2:10" s="1" customFormat="1" ht="14.45" hidden="1" customHeight="1">
      <c r="B34" s="27"/>
      <c r="E34" s="23" t="s">
        <v>44</v>
      </c>
      <c r="F34" s="80">
        <f>ROUND((SUM(BD124:BD217)),  2)</f>
        <v>0</v>
      </c>
      <c r="H34" s="81">
        <v>0.15</v>
      </c>
      <c r="J34" s="27"/>
    </row>
    <row r="35" spans="2:10" s="1" customFormat="1" ht="14.45" hidden="1" customHeight="1">
      <c r="B35" s="27"/>
      <c r="E35" s="23" t="s">
        <v>45</v>
      </c>
      <c r="F35" s="80">
        <f>ROUND((SUM(BE124:BE217)),  2)</f>
        <v>0</v>
      </c>
      <c r="H35" s="81">
        <v>0.21</v>
      </c>
      <c r="J35" s="27"/>
    </row>
    <row r="36" spans="2:10" s="1" customFormat="1" ht="14.45" hidden="1" customHeight="1">
      <c r="B36" s="27"/>
      <c r="E36" s="23" t="s">
        <v>46</v>
      </c>
      <c r="F36" s="80">
        <f>ROUND((SUM(BF124:BF217)),  2)</f>
        <v>0</v>
      </c>
      <c r="H36" s="81">
        <v>0.15</v>
      </c>
      <c r="J36" s="27"/>
    </row>
    <row r="37" spans="2:10" s="1" customFormat="1" ht="14.45" hidden="1" customHeight="1">
      <c r="B37" s="27"/>
      <c r="E37" s="23" t="s">
        <v>47</v>
      </c>
      <c r="F37" s="80">
        <f>ROUND((SUM(BG124:BG217)),  2)</f>
        <v>0</v>
      </c>
      <c r="H37" s="81">
        <v>0</v>
      </c>
      <c r="J37" s="27"/>
    </row>
    <row r="38" spans="2:10" s="1" customFormat="1" ht="6.95" hidden="1" customHeight="1">
      <c r="B38" s="27"/>
      <c r="J38" s="27"/>
    </row>
    <row r="39" spans="2:10" s="1" customFormat="1" ht="25.35" hidden="1" customHeight="1">
      <c r="B39" s="27"/>
      <c r="C39" s="82"/>
      <c r="D39" s="83" t="s">
        <v>48</v>
      </c>
      <c r="E39" s="51"/>
      <c r="F39" s="51"/>
      <c r="G39" s="84" t="s">
        <v>49</v>
      </c>
      <c r="H39" s="51"/>
      <c r="I39" s="85"/>
      <c r="J39" s="27"/>
    </row>
    <row r="40" spans="2:10" s="1" customFormat="1" ht="14.45" hidden="1" customHeight="1">
      <c r="B40" s="27"/>
      <c r="J40" s="27"/>
    </row>
    <row r="41" spans="2:10" ht="14.45" hidden="1" customHeight="1">
      <c r="B41" s="16"/>
      <c r="J41" s="16"/>
    </row>
    <row r="42" spans="2:10" ht="14.45" hidden="1" customHeight="1">
      <c r="B42" s="16"/>
      <c r="J42" s="16"/>
    </row>
    <row r="43" spans="2:10" ht="14.45" hidden="1" customHeight="1">
      <c r="B43" s="16"/>
      <c r="J43" s="16"/>
    </row>
    <row r="44" spans="2:10" ht="14.45" hidden="1" customHeight="1">
      <c r="B44" s="16"/>
      <c r="J44" s="16"/>
    </row>
    <row r="45" spans="2:10" ht="14.45" hidden="1" customHeight="1">
      <c r="B45" s="16"/>
      <c r="J45" s="16"/>
    </row>
    <row r="46" spans="2:10" ht="14.45" hidden="1" customHeight="1">
      <c r="B46" s="16"/>
      <c r="J46" s="16"/>
    </row>
    <row r="47" spans="2:10" ht="14.45" hidden="1" customHeight="1">
      <c r="B47" s="16"/>
      <c r="J47" s="16"/>
    </row>
    <row r="48" spans="2:10" ht="14.45" hidden="1" customHeight="1">
      <c r="B48" s="16"/>
      <c r="J48" s="16"/>
    </row>
    <row r="49" spans="2:10" ht="14.45" hidden="1" customHeight="1">
      <c r="B49" s="16"/>
      <c r="J49" s="16"/>
    </row>
    <row r="50" spans="2:10" s="1" customFormat="1" ht="14.45" hidden="1" customHeight="1">
      <c r="B50" s="27"/>
      <c r="D50" s="36" t="s">
        <v>51</v>
      </c>
      <c r="E50" s="37"/>
      <c r="F50" s="37"/>
      <c r="G50" s="36" t="s">
        <v>52</v>
      </c>
      <c r="H50" s="37"/>
      <c r="I50" s="37"/>
      <c r="J50" s="27"/>
    </row>
    <row r="51" spans="2:10" hidden="1">
      <c r="B51" s="16"/>
      <c r="J51" s="16"/>
    </row>
    <row r="52" spans="2:10" hidden="1">
      <c r="B52" s="16"/>
      <c r="J52" s="16"/>
    </row>
    <row r="53" spans="2:10" hidden="1">
      <c r="B53" s="16"/>
      <c r="J53" s="16"/>
    </row>
    <row r="54" spans="2:10" hidden="1">
      <c r="B54" s="16"/>
      <c r="J54" s="16"/>
    </row>
    <row r="55" spans="2:10" hidden="1">
      <c r="B55" s="16"/>
      <c r="J55" s="16"/>
    </row>
    <row r="56" spans="2:10" hidden="1">
      <c r="B56" s="16"/>
      <c r="J56" s="16"/>
    </row>
    <row r="57" spans="2:10" hidden="1">
      <c r="B57" s="16"/>
      <c r="J57" s="16"/>
    </row>
    <row r="58" spans="2:10" hidden="1">
      <c r="B58" s="16"/>
      <c r="J58" s="16"/>
    </row>
    <row r="59" spans="2:10" hidden="1">
      <c r="B59" s="16"/>
      <c r="J59" s="16"/>
    </row>
    <row r="60" spans="2:10" hidden="1">
      <c r="B60" s="16"/>
      <c r="J60" s="16"/>
    </row>
    <row r="61" spans="2:10" s="1" customFormat="1" ht="12.75" hidden="1">
      <c r="B61" s="27"/>
      <c r="D61" s="38" t="s">
        <v>53</v>
      </c>
      <c r="E61" s="29"/>
      <c r="F61" s="86" t="s">
        <v>54</v>
      </c>
      <c r="G61" s="38" t="s">
        <v>53</v>
      </c>
      <c r="H61" s="29"/>
      <c r="I61" s="29"/>
      <c r="J61" s="27"/>
    </row>
    <row r="62" spans="2:10" hidden="1">
      <c r="B62" s="16"/>
      <c r="J62" s="16"/>
    </row>
    <row r="63" spans="2:10" hidden="1">
      <c r="B63" s="16"/>
      <c r="J63" s="16"/>
    </row>
    <row r="64" spans="2:10" hidden="1">
      <c r="B64" s="16"/>
      <c r="J64" s="16"/>
    </row>
    <row r="65" spans="2:10" s="1" customFormat="1" ht="12.75" hidden="1">
      <c r="B65" s="27"/>
      <c r="D65" s="36" t="s">
        <v>55</v>
      </c>
      <c r="E65" s="37"/>
      <c r="F65" s="37"/>
      <c r="G65" s="36" t="s">
        <v>56</v>
      </c>
      <c r="H65" s="37"/>
      <c r="I65" s="37"/>
      <c r="J65" s="27"/>
    </row>
    <row r="66" spans="2:10" hidden="1">
      <c r="B66" s="16"/>
      <c r="J66" s="16"/>
    </row>
    <row r="67" spans="2:10" hidden="1">
      <c r="B67" s="16"/>
      <c r="J67" s="16"/>
    </row>
    <row r="68" spans="2:10" hidden="1">
      <c r="B68" s="16"/>
      <c r="J68" s="16"/>
    </row>
    <row r="69" spans="2:10" hidden="1">
      <c r="B69" s="16"/>
      <c r="J69" s="16"/>
    </row>
    <row r="70" spans="2:10" hidden="1">
      <c r="B70" s="16"/>
      <c r="J70" s="16"/>
    </row>
    <row r="71" spans="2:10" hidden="1">
      <c r="B71" s="16"/>
      <c r="J71" s="16"/>
    </row>
    <row r="72" spans="2:10" hidden="1">
      <c r="B72" s="16"/>
      <c r="J72" s="16"/>
    </row>
    <row r="73" spans="2:10" hidden="1">
      <c r="B73" s="16"/>
      <c r="J73" s="16"/>
    </row>
    <row r="74" spans="2:10" hidden="1">
      <c r="B74" s="16"/>
      <c r="J74" s="16"/>
    </row>
    <row r="75" spans="2:10" hidden="1">
      <c r="B75" s="16"/>
      <c r="J75" s="16"/>
    </row>
    <row r="76" spans="2:10" s="1" customFormat="1" ht="12.75" hidden="1">
      <c r="B76" s="27"/>
      <c r="D76" s="38" t="s">
        <v>53</v>
      </c>
      <c r="E76" s="29"/>
      <c r="F76" s="86" t="s">
        <v>54</v>
      </c>
      <c r="G76" s="38" t="s">
        <v>53</v>
      </c>
      <c r="H76" s="29"/>
      <c r="I76" s="29"/>
      <c r="J76" s="27"/>
    </row>
    <row r="77" spans="2:10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27"/>
    </row>
    <row r="78" spans="2:10" hidden="1"/>
    <row r="79" spans="2:10" hidden="1"/>
    <row r="80" spans="2:10" hidden="1"/>
    <row r="81" spans="2:45" s="1" customFormat="1" ht="6.95" hidden="1" customHeight="1">
      <c r="B81" s="41"/>
      <c r="C81" s="42"/>
      <c r="D81" s="42"/>
      <c r="E81" s="42"/>
      <c r="F81" s="42"/>
      <c r="G81" s="42"/>
      <c r="H81" s="42"/>
      <c r="I81" s="42"/>
      <c r="J81" s="27"/>
    </row>
    <row r="82" spans="2:45" s="1" customFormat="1" ht="24.95" hidden="1" customHeight="1">
      <c r="B82" s="27"/>
      <c r="C82" s="17" t="s">
        <v>92</v>
      </c>
      <c r="J82" s="27"/>
    </row>
    <row r="83" spans="2:45" s="1" customFormat="1" ht="6.95" hidden="1" customHeight="1">
      <c r="B83" s="27"/>
      <c r="J83" s="27"/>
    </row>
    <row r="84" spans="2:45" s="1" customFormat="1" ht="12" hidden="1" customHeight="1">
      <c r="B84" s="27"/>
      <c r="C84" s="23" t="s">
        <v>16</v>
      </c>
      <c r="J84" s="27"/>
    </row>
    <row r="85" spans="2:45" s="1" customFormat="1" ht="16.5" hidden="1" customHeight="1">
      <c r="B85" s="27"/>
      <c r="E85" s="182" t="str">
        <f>E7</f>
        <v>Servis a revize VZT a klimatizace</v>
      </c>
      <c r="F85" s="183"/>
      <c r="G85" s="183"/>
      <c r="J85" s="27"/>
    </row>
    <row r="86" spans="2:45" s="1" customFormat="1" ht="12" hidden="1" customHeight="1">
      <c r="B86" s="27"/>
      <c r="C86" s="23" t="s">
        <v>89</v>
      </c>
      <c r="J86" s="27"/>
    </row>
    <row r="87" spans="2:45" s="1" customFormat="1" ht="30" hidden="1" customHeight="1">
      <c r="B87" s="27"/>
      <c r="E87" s="168" t="str">
        <f>E9</f>
        <v>OR_PHA - Pravidelný servis, revize a údržba VZT a klimatizace na objektech v obvodu OŘ Praha 2025-2027</v>
      </c>
      <c r="F87" s="181"/>
      <c r="G87" s="181"/>
      <c r="J87" s="27"/>
    </row>
    <row r="88" spans="2:45" s="1" customFormat="1" ht="6.95" hidden="1" customHeight="1">
      <c r="B88" s="27"/>
      <c r="J88" s="27"/>
    </row>
    <row r="89" spans="2:45" s="1" customFormat="1" ht="12" hidden="1" customHeight="1">
      <c r="B89" s="27"/>
      <c r="C89" s="23" t="s">
        <v>20</v>
      </c>
      <c r="F89" s="21" t="str">
        <f>F12</f>
        <v>obvod OŘ Praha</v>
      </c>
      <c r="H89" s="23" t="s">
        <v>22</v>
      </c>
      <c r="J89" s="27"/>
    </row>
    <row r="90" spans="2:45" s="1" customFormat="1" ht="6.95" hidden="1" customHeight="1">
      <c r="B90" s="27"/>
      <c r="J90" s="27"/>
    </row>
    <row r="91" spans="2:45" s="1" customFormat="1" ht="15.2" hidden="1" customHeight="1">
      <c r="B91" s="27"/>
      <c r="C91" s="23" t="s">
        <v>24</v>
      </c>
      <c r="F91" s="21" t="str">
        <f>E15</f>
        <v>Správa železnic, státní organizace</v>
      </c>
      <c r="H91" s="23" t="s">
        <v>32</v>
      </c>
      <c r="J91" s="27"/>
    </row>
    <row r="92" spans="2:45" s="1" customFormat="1" ht="15.2" hidden="1" customHeight="1">
      <c r="B92" s="27"/>
      <c r="C92" s="23" t="s">
        <v>30</v>
      </c>
      <c r="F92" s="21" t="str">
        <f>IF(E18="","",E18)</f>
        <v>Vyplň údaj</v>
      </c>
      <c r="H92" s="23" t="s">
        <v>35</v>
      </c>
      <c r="J92" s="27"/>
    </row>
    <row r="93" spans="2:45" s="1" customFormat="1" ht="10.35" hidden="1" customHeight="1">
      <c r="B93" s="27"/>
      <c r="J93" s="27"/>
    </row>
    <row r="94" spans="2:45" s="1" customFormat="1" ht="29.25" hidden="1" customHeight="1">
      <c r="B94" s="27"/>
      <c r="C94" s="87" t="s">
        <v>93</v>
      </c>
      <c r="D94" s="82"/>
      <c r="E94" s="82"/>
      <c r="F94" s="82"/>
      <c r="G94" s="82"/>
      <c r="H94" s="82"/>
      <c r="I94" s="82"/>
      <c r="J94" s="27"/>
    </row>
    <row r="95" spans="2:45" s="1" customFormat="1" ht="10.35" hidden="1" customHeight="1">
      <c r="B95" s="27"/>
      <c r="J95" s="27"/>
    </row>
    <row r="96" spans="2:45" s="1" customFormat="1" ht="22.9" hidden="1" customHeight="1">
      <c r="B96" s="27"/>
      <c r="C96" s="88" t="s">
        <v>94</v>
      </c>
      <c r="J96" s="27"/>
      <c r="AS96" s="13" t="s">
        <v>95</v>
      </c>
    </row>
    <row r="97" spans="2:10" s="8" customFormat="1" ht="24.95" hidden="1" customHeight="1">
      <c r="B97" s="89"/>
      <c r="D97" s="90" t="s">
        <v>96</v>
      </c>
      <c r="E97" s="91"/>
      <c r="F97" s="91"/>
      <c r="G97" s="91"/>
      <c r="H97" s="91"/>
      <c r="J97" s="89"/>
    </row>
    <row r="98" spans="2:10" s="8" customFormat="1" ht="24.95" hidden="1" customHeight="1">
      <c r="B98" s="89"/>
      <c r="D98" s="90" t="s">
        <v>97</v>
      </c>
      <c r="E98" s="91"/>
      <c r="F98" s="91"/>
      <c r="G98" s="91"/>
      <c r="H98" s="91"/>
      <c r="J98" s="89"/>
    </row>
    <row r="99" spans="2:10" s="9" customFormat="1" ht="19.899999999999999" hidden="1" customHeight="1">
      <c r="B99" s="92"/>
      <c r="D99" s="93" t="s">
        <v>98</v>
      </c>
      <c r="E99" s="94"/>
      <c r="F99" s="94"/>
      <c r="G99" s="94"/>
      <c r="H99" s="94"/>
      <c r="J99" s="92"/>
    </row>
    <row r="100" spans="2:10" s="9" customFormat="1" ht="19.899999999999999" hidden="1" customHeight="1">
      <c r="B100" s="92"/>
      <c r="D100" s="93" t="s">
        <v>99</v>
      </c>
      <c r="E100" s="94"/>
      <c r="F100" s="94"/>
      <c r="G100" s="94"/>
      <c r="H100" s="94"/>
      <c r="J100" s="92"/>
    </row>
    <row r="101" spans="2:10" s="9" customFormat="1" ht="19.899999999999999" hidden="1" customHeight="1">
      <c r="B101" s="92"/>
      <c r="D101" s="93" t="s">
        <v>100</v>
      </c>
      <c r="E101" s="94"/>
      <c r="F101" s="94"/>
      <c r="G101" s="94"/>
      <c r="H101" s="94"/>
      <c r="J101" s="92"/>
    </row>
    <row r="102" spans="2:10" s="8" customFormat="1" ht="24.95" hidden="1" customHeight="1">
      <c r="B102" s="89"/>
      <c r="D102" s="90" t="s">
        <v>101</v>
      </c>
      <c r="E102" s="91"/>
      <c r="F102" s="91"/>
      <c r="G102" s="91"/>
      <c r="H102" s="91"/>
      <c r="J102" s="89"/>
    </row>
    <row r="103" spans="2:10" s="8" customFormat="1" ht="24.95" hidden="1" customHeight="1">
      <c r="B103" s="89"/>
      <c r="D103" s="90" t="s">
        <v>102</v>
      </c>
      <c r="E103" s="91"/>
      <c r="F103" s="91"/>
      <c r="G103" s="91"/>
      <c r="H103" s="91"/>
      <c r="J103" s="89"/>
    </row>
    <row r="104" spans="2:10" s="8" customFormat="1" ht="24.95" hidden="1" customHeight="1">
      <c r="B104" s="89"/>
      <c r="D104" s="90" t="s">
        <v>103</v>
      </c>
      <c r="E104" s="91"/>
      <c r="F104" s="91"/>
      <c r="G104" s="91"/>
      <c r="H104" s="91"/>
      <c r="J104" s="89"/>
    </row>
    <row r="105" spans="2:10" s="1" customFormat="1" ht="21.75" hidden="1" customHeight="1">
      <c r="B105" s="27"/>
      <c r="J105" s="27"/>
    </row>
    <row r="106" spans="2:10" s="1" customFormat="1" ht="6.95" hidden="1" customHeight="1">
      <c r="B106" s="39"/>
      <c r="C106" s="40"/>
      <c r="D106" s="40"/>
      <c r="E106" s="40"/>
      <c r="F106" s="40"/>
      <c r="G106" s="40"/>
      <c r="H106" s="40"/>
      <c r="I106" s="40"/>
      <c r="J106" s="27"/>
    </row>
    <row r="107" spans="2:10" hidden="1"/>
    <row r="108" spans="2:10" hidden="1"/>
    <row r="109" spans="2:10" hidden="1"/>
    <row r="110" spans="2:10" s="1" customFormat="1" ht="6.95" customHeight="1">
      <c r="B110" s="41"/>
      <c r="C110" s="42"/>
      <c r="D110" s="42"/>
      <c r="E110" s="42"/>
      <c r="F110" s="42"/>
      <c r="G110" s="42"/>
      <c r="H110" s="42"/>
      <c r="I110" s="42"/>
      <c r="J110" s="27"/>
    </row>
    <row r="111" spans="2:10" s="1" customFormat="1" ht="24.95" customHeight="1">
      <c r="B111" s="27"/>
      <c r="C111" s="17" t="s">
        <v>381</v>
      </c>
      <c r="J111" s="27"/>
    </row>
    <row r="112" spans="2:10" s="1" customFormat="1" ht="6.95" customHeight="1">
      <c r="B112" s="27"/>
      <c r="J112" s="27"/>
    </row>
    <row r="113" spans="2:63" s="1" customFormat="1" ht="12" customHeight="1">
      <c r="B113" s="27"/>
      <c r="C113" s="23" t="s">
        <v>16</v>
      </c>
      <c r="J113" s="27"/>
    </row>
    <row r="114" spans="2:63" s="1" customFormat="1" ht="16.5" customHeight="1">
      <c r="B114" s="27"/>
      <c r="E114" s="182" t="s">
        <v>385</v>
      </c>
      <c r="F114" s="182"/>
      <c r="G114" s="182"/>
      <c r="H114" s="182"/>
      <c r="J114" s="27"/>
    </row>
    <row r="115" spans="2:63" s="1" customFormat="1" ht="12" customHeight="1">
      <c r="B115" s="27"/>
      <c r="C115" s="23" t="s">
        <v>89</v>
      </c>
      <c r="J115" s="27"/>
    </row>
    <row r="116" spans="2:63" s="1" customFormat="1" ht="30" customHeight="1">
      <c r="B116" s="27"/>
      <c r="E116" s="168"/>
      <c r="F116" s="181"/>
      <c r="G116" s="181"/>
      <c r="J116" s="27"/>
    </row>
    <row r="117" spans="2:63" s="1" customFormat="1" ht="6.95" customHeight="1">
      <c r="B117" s="27"/>
      <c r="J117" s="27"/>
    </row>
    <row r="118" spans="2:63" s="1" customFormat="1" ht="12" customHeight="1">
      <c r="B118" s="27"/>
      <c r="C118" s="23" t="s">
        <v>20</v>
      </c>
      <c r="F118" s="21" t="str">
        <f>F12</f>
        <v>obvod OŘ Praha</v>
      </c>
      <c r="H118" s="139" t="s">
        <v>382</v>
      </c>
      <c r="J118" s="27"/>
    </row>
    <row r="119" spans="2:63" s="1" customFormat="1" ht="6.95" customHeight="1">
      <c r="B119" s="27"/>
      <c r="J119" s="27"/>
    </row>
    <row r="120" spans="2:63" s="1" customFormat="1" ht="15.2" customHeight="1">
      <c r="B120" s="27"/>
      <c r="C120" s="23" t="s">
        <v>24</v>
      </c>
      <c r="F120" s="21" t="str">
        <f>E15</f>
        <v>Správa železnic, státní organizace</v>
      </c>
      <c r="H120" s="23"/>
      <c r="J120" s="27"/>
    </row>
    <row r="121" spans="2:63" s="1" customFormat="1" ht="15.2" customHeight="1">
      <c r="B121" s="27"/>
      <c r="C121" s="23" t="s">
        <v>30</v>
      </c>
      <c r="F121" s="138" t="str">
        <f>IF(E18="","",E18)</f>
        <v>Vyplň údaj</v>
      </c>
      <c r="H121" s="23"/>
      <c r="J121" s="27"/>
    </row>
    <row r="122" spans="2:63" s="1" customFormat="1" ht="10.35" customHeight="1">
      <c r="B122" s="27"/>
      <c r="J122" s="27"/>
    </row>
    <row r="123" spans="2:63" s="10" customFormat="1" ht="29.25" customHeight="1">
      <c r="B123" s="95"/>
      <c r="C123" s="96" t="s">
        <v>104</v>
      </c>
      <c r="D123" s="97" t="s">
        <v>63</v>
      </c>
      <c r="E123" s="97" t="s">
        <v>59</v>
      </c>
      <c r="F123" s="97" t="s">
        <v>60</v>
      </c>
      <c r="G123" s="97" t="s">
        <v>105</v>
      </c>
      <c r="H123" s="97" t="s">
        <v>106</v>
      </c>
      <c r="I123" s="98" t="s">
        <v>107</v>
      </c>
      <c r="J123" s="95"/>
      <c r="K123" s="53" t="s">
        <v>1</v>
      </c>
      <c r="L123" s="54" t="s">
        <v>42</v>
      </c>
      <c r="M123" s="54" t="s">
        <v>108</v>
      </c>
      <c r="N123" s="54" t="s">
        <v>109</v>
      </c>
      <c r="O123" s="54" t="s">
        <v>110</v>
      </c>
      <c r="P123" s="54" t="s">
        <v>111</v>
      </c>
      <c r="Q123" s="54" t="s">
        <v>112</v>
      </c>
      <c r="R123" s="55" t="s">
        <v>113</v>
      </c>
    </row>
    <row r="124" spans="2:63" s="1" customFormat="1" ht="22.9" customHeight="1">
      <c r="B124" s="27"/>
      <c r="C124" s="58"/>
      <c r="J124" s="27"/>
      <c r="K124" s="56"/>
      <c r="L124" s="47"/>
      <c r="M124" s="47"/>
      <c r="N124" s="99" t="e">
        <f>N125+N142+N170+N207+N213</f>
        <v>#REF!</v>
      </c>
      <c r="O124" s="47"/>
      <c r="P124" s="99" t="e">
        <f>P125+P142+P170+P207+P213</f>
        <v>#REF!</v>
      </c>
      <c r="Q124" s="47"/>
      <c r="R124" s="100" t="e">
        <f>R125+R142+R170+R207+R213</f>
        <v>#REF!</v>
      </c>
      <c r="AR124" s="13" t="s">
        <v>77</v>
      </c>
      <c r="AS124" s="13" t="s">
        <v>95</v>
      </c>
      <c r="BI124" s="101" t="e">
        <f>BI125+BI142+BI170+BI207+BI213</f>
        <v>#REF!</v>
      </c>
    </row>
    <row r="125" spans="2:63" s="11" customFormat="1" ht="25.9" customHeight="1">
      <c r="B125" s="102"/>
      <c r="D125" s="103" t="s">
        <v>77</v>
      </c>
      <c r="E125" s="104" t="s">
        <v>114</v>
      </c>
      <c r="F125" s="104" t="s">
        <v>115</v>
      </c>
      <c r="H125" s="105"/>
      <c r="J125" s="102"/>
      <c r="K125" s="106"/>
      <c r="N125" s="107" t="e">
        <f>SUM(N126:N141)</f>
        <v>#REF!</v>
      </c>
      <c r="P125" s="107" t="e">
        <f>SUM(P126:P141)</f>
        <v>#REF!</v>
      </c>
      <c r="R125" s="108" t="e">
        <f>SUM(R126:R141)</f>
        <v>#REF!</v>
      </c>
      <c r="AP125" s="103" t="s">
        <v>85</v>
      </c>
      <c r="AR125" s="109" t="s">
        <v>77</v>
      </c>
      <c r="AS125" s="109" t="s">
        <v>78</v>
      </c>
      <c r="AW125" s="103" t="s">
        <v>116</v>
      </c>
      <c r="BI125" s="110" t="e">
        <f>SUM(BI126:BI141)</f>
        <v>#REF!</v>
      </c>
    </row>
    <row r="126" spans="2:63" s="1" customFormat="1" ht="44.25" customHeight="1">
      <c r="B126" s="27"/>
      <c r="C126" s="111" t="s">
        <v>85</v>
      </c>
      <c r="D126" s="111" t="s">
        <v>117</v>
      </c>
      <c r="E126" s="112" t="s">
        <v>118</v>
      </c>
      <c r="F126" s="113" t="s">
        <v>119</v>
      </c>
      <c r="G126" s="114" t="s">
        <v>120</v>
      </c>
      <c r="H126" s="115"/>
      <c r="I126" s="141" t="s">
        <v>384</v>
      </c>
      <c r="J126" s="27"/>
      <c r="K126" s="116" t="s">
        <v>1</v>
      </c>
      <c r="L126" s="117" t="s">
        <v>43</v>
      </c>
      <c r="N126" s="118" t="e">
        <f>M126*#REF!</f>
        <v>#REF!</v>
      </c>
      <c r="O126" s="118">
        <v>0</v>
      </c>
      <c r="P126" s="118" t="e">
        <f>O126*#REF!</f>
        <v>#REF!</v>
      </c>
      <c r="Q126" s="118">
        <v>0</v>
      </c>
      <c r="R126" s="119" t="e">
        <f>Q126*#REF!</f>
        <v>#REF!</v>
      </c>
      <c r="AP126" s="120" t="s">
        <v>121</v>
      </c>
      <c r="AR126" s="120" t="s">
        <v>117</v>
      </c>
      <c r="AS126" s="120" t="s">
        <v>85</v>
      </c>
      <c r="AW126" s="13" t="s">
        <v>116</v>
      </c>
      <c r="BC126" s="121" t="e">
        <f>IF(L126="základní",#REF!,0)</f>
        <v>#REF!</v>
      </c>
      <c r="BD126" s="121">
        <f>IF(L126="snížená",#REF!,0)</f>
        <v>0</v>
      </c>
      <c r="BE126" s="121">
        <f>IF(L126="zákl. přenesená",#REF!,0)</f>
        <v>0</v>
      </c>
      <c r="BF126" s="121">
        <f>IF(L126="sníž. přenesená",#REF!,0)</f>
        <v>0</v>
      </c>
      <c r="BG126" s="121">
        <f>IF(L126="nulová",#REF!,0)</f>
        <v>0</v>
      </c>
      <c r="BH126" s="13" t="s">
        <v>85</v>
      </c>
      <c r="BI126" s="121" t="e">
        <f>ROUND(H126*#REF!,2)</f>
        <v>#REF!</v>
      </c>
      <c r="BJ126" s="13" t="s">
        <v>121</v>
      </c>
      <c r="BK126" s="120" t="s">
        <v>122</v>
      </c>
    </row>
    <row r="127" spans="2:63" s="1" customFormat="1" ht="68.25">
      <c r="B127" s="27"/>
      <c r="D127" s="122" t="s">
        <v>123</v>
      </c>
      <c r="F127" s="123" t="s">
        <v>124</v>
      </c>
      <c r="H127" s="124"/>
      <c r="J127" s="27"/>
      <c r="K127" s="125"/>
      <c r="R127" s="50"/>
      <c r="AR127" s="13" t="s">
        <v>123</v>
      </c>
      <c r="AS127" s="13" t="s">
        <v>85</v>
      </c>
    </row>
    <row r="128" spans="2:63" s="1" customFormat="1" ht="44.25" customHeight="1">
      <c r="B128" s="27"/>
      <c r="C128" s="111" t="s">
        <v>87</v>
      </c>
      <c r="D128" s="111" t="s">
        <v>117</v>
      </c>
      <c r="E128" s="112" t="s">
        <v>125</v>
      </c>
      <c r="F128" s="113" t="s">
        <v>126</v>
      </c>
      <c r="G128" s="114" t="s">
        <v>120</v>
      </c>
      <c r="H128" s="115"/>
      <c r="I128" s="113" t="s">
        <v>384</v>
      </c>
      <c r="J128" s="27"/>
      <c r="K128" s="116" t="s">
        <v>1</v>
      </c>
      <c r="L128" s="117" t="s">
        <v>43</v>
      </c>
      <c r="N128" s="118" t="e">
        <f>M128*#REF!</f>
        <v>#REF!</v>
      </c>
      <c r="O128" s="118">
        <v>0</v>
      </c>
      <c r="P128" s="118" t="e">
        <f>O128*#REF!</f>
        <v>#REF!</v>
      </c>
      <c r="Q128" s="118">
        <v>0</v>
      </c>
      <c r="R128" s="119" t="e">
        <f>Q128*#REF!</f>
        <v>#REF!</v>
      </c>
      <c r="AP128" s="120" t="s">
        <v>121</v>
      </c>
      <c r="AR128" s="120" t="s">
        <v>117</v>
      </c>
      <c r="AS128" s="120" t="s">
        <v>85</v>
      </c>
      <c r="AW128" s="13" t="s">
        <v>116</v>
      </c>
      <c r="BC128" s="121" t="e">
        <f>IF(L128="základní",#REF!,0)</f>
        <v>#REF!</v>
      </c>
      <c r="BD128" s="121">
        <f>IF(L128="snížená",#REF!,0)</f>
        <v>0</v>
      </c>
      <c r="BE128" s="121">
        <f>IF(L128="zákl. přenesená",#REF!,0)</f>
        <v>0</v>
      </c>
      <c r="BF128" s="121">
        <f>IF(L128="sníž. přenesená",#REF!,0)</f>
        <v>0</v>
      </c>
      <c r="BG128" s="121">
        <f>IF(L128="nulová",#REF!,0)</f>
        <v>0</v>
      </c>
      <c r="BH128" s="13" t="s">
        <v>85</v>
      </c>
      <c r="BI128" s="121" t="e">
        <f>ROUND(H128*#REF!,2)</f>
        <v>#REF!</v>
      </c>
      <c r="BJ128" s="13" t="s">
        <v>121</v>
      </c>
      <c r="BK128" s="120" t="s">
        <v>127</v>
      </c>
    </row>
    <row r="129" spans="2:63" s="1" customFormat="1" ht="58.5">
      <c r="B129" s="27"/>
      <c r="D129" s="122" t="s">
        <v>123</v>
      </c>
      <c r="F129" s="123" t="s">
        <v>128</v>
      </c>
      <c r="H129" s="124"/>
      <c r="J129" s="27"/>
      <c r="K129" s="125"/>
      <c r="R129" s="50"/>
      <c r="AR129" s="13" t="s">
        <v>123</v>
      </c>
      <c r="AS129" s="13" t="s">
        <v>85</v>
      </c>
    </row>
    <row r="130" spans="2:63" s="1" customFormat="1" ht="44.25" customHeight="1">
      <c r="B130" s="27"/>
      <c r="C130" s="111" t="s">
        <v>129</v>
      </c>
      <c r="D130" s="111" t="s">
        <v>117</v>
      </c>
      <c r="E130" s="112" t="s">
        <v>130</v>
      </c>
      <c r="F130" s="113" t="s">
        <v>131</v>
      </c>
      <c r="G130" s="114" t="s">
        <v>120</v>
      </c>
      <c r="H130" s="115"/>
      <c r="I130" s="113" t="s">
        <v>384</v>
      </c>
      <c r="J130" s="27"/>
      <c r="K130" s="116" t="s">
        <v>1</v>
      </c>
      <c r="L130" s="117" t="s">
        <v>43</v>
      </c>
      <c r="N130" s="118" t="e">
        <f>M130*#REF!</f>
        <v>#REF!</v>
      </c>
      <c r="O130" s="118">
        <v>0</v>
      </c>
      <c r="P130" s="118" t="e">
        <f>O130*#REF!</f>
        <v>#REF!</v>
      </c>
      <c r="Q130" s="118">
        <v>0</v>
      </c>
      <c r="R130" s="119" t="e">
        <f>Q130*#REF!</f>
        <v>#REF!</v>
      </c>
      <c r="AP130" s="120" t="s">
        <v>121</v>
      </c>
      <c r="AR130" s="120" t="s">
        <v>117</v>
      </c>
      <c r="AS130" s="120" t="s">
        <v>85</v>
      </c>
      <c r="AW130" s="13" t="s">
        <v>116</v>
      </c>
      <c r="BC130" s="121" t="e">
        <f>IF(L130="základní",#REF!,0)</f>
        <v>#REF!</v>
      </c>
      <c r="BD130" s="121">
        <f>IF(L130="snížená",#REF!,0)</f>
        <v>0</v>
      </c>
      <c r="BE130" s="121">
        <f>IF(L130="zákl. přenesená",#REF!,0)</f>
        <v>0</v>
      </c>
      <c r="BF130" s="121">
        <f>IF(L130="sníž. přenesená",#REF!,0)</f>
        <v>0</v>
      </c>
      <c r="BG130" s="121">
        <f>IF(L130="nulová",#REF!,0)</f>
        <v>0</v>
      </c>
      <c r="BH130" s="13" t="s">
        <v>85</v>
      </c>
      <c r="BI130" s="121" t="e">
        <f>ROUND(H130*#REF!,2)</f>
        <v>#REF!</v>
      </c>
      <c r="BJ130" s="13" t="s">
        <v>121</v>
      </c>
      <c r="BK130" s="120" t="s">
        <v>132</v>
      </c>
    </row>
    <row r="131" spans="2:63" s="1" customFormat="1" ht="58.5">
      <c r="B131" s="27"/>
      <c r="D131" s="122" t="s">
        <v>123</v>
      </c>
      <c r="F131" s="123" t="s">
        <v>128</v>
      </c>
      <c r="H131" s="124"/>
      <c r="J131" s="27"/>
      <c r="K131" s="125"/>
      <c r="R131" s="50"/>
      <c r="AR131" s="13" t="s">
        <v>123</v>
      </c>
      <c r="AS131" s="13" t="s">
        <v>85</v>
      </c>
    </row>
    <row r="132" spans="2:63" s="1" customFormat="1" ht="44.25" customHeight="1">
      <c r="B132" s="27"/>
      <c r="C132" s="111" t="s">
        <v>121</v>
      </c>
      <c r="D132" s="111" t="s">
        <v>117</v>
      </c>
      <c r="E132" s="112" t="s">
        <v>133</v>
      </c>
      <c r="F132" s="113" t="s">
        <v>134</v>
      </c>
      <c r="G132" s="114" t="s">
        <v>120</v>
      </c>
      <c r="H132" s="115"/>
      <c r="I132" s="113" t="s">
        <v>384</v>
      </c>
      <c r="J132" s="27"/>
      <c r="K132" s="116" t="s">
        <v>1</v>
      </c>
      <c r="L132" s="117" t="s">
        <v>43</v>
      </c>
      <c r="N132" s="118" t="e">
        <f>M132*#REF!</f>
        <v>#REF!</v>
      </c>
      <c r="O132" s="118">
        <v>0</v>
      </c>
      <c r="P132" s="118" t="e">
        <f>O132*#REF!</f>
        <v>#REF!</v>
      </c>
      <c r="Q132" s="118">
        <v>0</v>
      </c>
      <c r="R132" s="119" t="e">
        <f>Q132*#REF!</f>
        <v>#REF!</v>
      </c>
      <c r="AP132" s="120" t="s">
        <v>121</v>
      </c>
      <c r="AR132" s="120" t="s">
        <v>117</v>
      </c>
      <c r="AS132" s="120" t="s">
        <v>85</v>
      </c>
      <c r="AW132" s="13" t="s">
        <v>116</v>
      </c>
      <c r="BC132" s="121" t="e">
        <f>IF(L132="základní",#REF!,0)</f>
        <v>#REF!</v>
      </c>
      <c r="BD132" s="121">
        <f>IF(L132="snížená",#REF!,0)</f>
        <v>0</v>
      </c>
      <c r="BE132" s="121">
        <f>IF(L132="zákl. přenesená",#REF!,0)</f>
        <v>0</v>
      </c>
      <c r="BF132" s="121">
        <f>IF(L132="sníž. přenesená",#REF!,0)</f>
        <v>0</v>
      </c>
      <c r="BG132" s="121">
        <f>IF(L132="nulová",#REF!,0)</f>
        <v>0</v>
      </c>
      <c r="BH132" s="13" t="s">
        <v>85</v>
      </c>
      <c r="BI132" s="121" t="e">
        <f>ROUND(H132*#REF!,2)</f>
        <v>#REF!</v>
      </c>
      <c r="BJ132" s="13" t="s">
        <v>121</v>
      </c>
      <c r="BK132" s="120" t="s">
        <v>135</v>
      </c>
    </row>
    <row r="133" spans="2:63" s="1" customFormat="1" ht="68.25">
      <c r="B133" s="27"/>
      <c r="D133" s="122" t="s">
        <v>123</v>
      </c>
      <c r="F133" s="123" t="s">
        <v>124</v>
      </c>
      <c r="H133" s="124"/>
      <c r="J133" s="27"/>
      <c r="K133" s="125"/>
      <c r="R133" s="50"/>
      <c r="AR133" s="13" t="s">
        <v>123</v>
      </c>
      <c r="AS133" s="13" t="s">
        <v>85</v>
      </c>
    </row>
    <row r="134" spans="2:63" s="1" customFormat="1" ht="44.25" customHeight="1">
      <c r="B134" s="27"/>
      <c r="C134" s="111" t="s">
        <v>136</v>
      </c>
      <c r="D134" s="111" t="s">
        <v>117</v>
      </c>
      <c r="E134" s="112" t="s">
        <v>137</v>
      </c>
      <c r="F134" s="113" t="s">
        <v>138</v>
      </c>
      <c r="G134" s="114" t="s">
        <v>120</v>
      </c>
      <c r="H134" s="115"/>
      <c r="I134" s="113" t="s">
        <v>384</v>
      </c>
      <c r="J134" s="27"/>
      <c r="K134" s="116" t="s">
        <v>1</v>
      </c>
      <c r="L134" s="117" t="s">
        <v>43</v>
      </c>
      <c r="N134" s="118" t="e">
        <f>M134*#REF!</f>
        <v>#REF!</v>
      </c>
      <c r="O134" s="118">
        <v>0</v>
      </c>
      <c r="P134" s="118" t="e">
        <f>O134*#REF!</f>
        <v>#REF!</v>
      </c>
      <c r="Q134" s="118">
        <v>0</v>
      </c>
      <c r="R134" s="119" t="e">
        <f>Q134*#REF!</f>
        <v>#REF!</v>
      </c>
      <c r="AP134" s="120" t="s">
        <v>121</v>
      </c>
      <c r="AR134" s="120" t="s">
        <v>117</v>
      </c>
      <c r="AS134" s="120" t="s">
        <v>85</v>
      </c>
      <c r="AW134" s="13" t="s">
        <v>116</v>
      </c>
      <c r="BC134" s="121" t="e">
        <f>IF(L134="základní",#REF!,0)</f>
        <v>#REF!</v>
      </c>
      <c r="BD134" s="121">
        <f>IF(L134="snížená",#REF!,0)</f>
        <v>0</v>
      </c>
      <c r="BE134" s="121">
        <f>IF(L134="zákl. přenesená",#REF!,0)</f>
        <v>0</v>
      </c>
      <c r="BF134" s="121">
        <f>IF(L134="sníž. přenesená",#REF!,0)</f>
        <v>0</v>
      </c>
      <c r="BG134" s="121">
        <f>IF(L134="nulová",#REF!,0)</f>
        <v>0</v>
      </c>
      <c r="BH134" s="13" t="s">
        <v>85</v>
      </c>
      <c r="BI134" s="121" t="e">
        <f>ROUND(H134*#REF!,2)</f>
        <v>#REF!</v>
      </c>
      <c r="BJ134" s="13" t="s">
        <v>121</v>
      </c>
      <c r="BK134" s="120" t="s">
        <v>139</v>
      </c>
    </row>
    <row r="135" spans="2:63" s="1" customFormat="1" ht="68.25">
      <c r="B135" s="27"/>
      <c r="D135" s="122" t="s">
        <v>123</v>
      </c>
      <c r="F135" s="123" t="s">
        <v>124</v>
      </c>
      <c r="H135" s="124"/>
      <c r="J135" s="27"/>
      <c r="K135" s="125"/>
      <c r="R135" s="50"/>
      <c r="AR135" s="13" t="s">
        <v>123</v>
      </c>
      <c r="AS135" s="13" t="s">
        <v>85</v>
      </c>
    </row>
    <row r="136" spans="2:63" s="1" customFormat="1" ht="44.25" customHeight="1">
      <c r="B136" s="27"/>
      <c r="C136" s="111" t="s">
        <v>140</v>
      </c>
      <c r="D136" s="111" t="s">
        <v>117</v>
      </c>
      <c r="E136" s="112" t="s">
        <v>141</v>
      </c>
      <c r="F136" s="113" t="s">
        <v>142</v>
      </c>
      <c r="G136" s="114" t="s">
        <v>120</v>
      </c>
      <c r="H136" s="115"/>
      <c r="I136" s="113" t="s">
        <v>384</v>
      </c>
      <c r="J136" s="27"/>
      <c r="K136" s="116" t="s">
        <v>1</v>
      </c>
      <c r="L136" s="117" t="s">
        <v>43</v>
      </c>
      <c r="N136" s="118" t="e">
        <f>M136*#REF!</f>
        <v>#REF!</v>
      </c>
      <c r="O136" s="118">
        <v>0</v>
      </c>
      <c r="P136" s="118" t="e">
        <f>O136*#REF!</f>
        <v>#REF!</v>
      </c>
      <c r="Q136" s="118">
        <v>0</v>
      </c>
      <c r="R136" s="119" t="e">
        <f>Q136*#REF!</f>
        <v>#REF!</v>
      </c>
      <c r="AP136" s="120" t="s">
        <v>121</v>
      </c>
      <c r="AR136" s="120" t="s">
        <v>117</v>
      </c>
      <c r="AS136" s="120" t="s">
        <v>85</v>
      </c>
      <c r="AW136" s="13" t="s">
        <v>116</v>
      </c>
      <c r="BC136" s="121" t="e">
        <f>IF(L136="základní",#REF!,0)</f>
        <v>#REF!</v>
      </c>
      <c r="BD136" s="121">
        <f>IF(L136="snížená",#REF!,0)</f>
        <v>0</v>
      </c>
      <c r="BE136" s="121">
        <f>IF(L136="zákl. přenesená",#REF!,0)</f>
        <v>0</v>
      </c>
      <c r="BF136" s="121">
        <f>IF(L136="sníž. přenesená",#REF!,0)</f>
        <v>0</v>
      </c>
      <c r="BG136" s="121">
        <f>IF(L136="nulová",#REF!,0)</f>
        <v>0</v>
      </c>
      <c r="BH136" s="13" t="s">
        <v>85</v>
      </c>
      <c r="BI136" s="121" t="e">
        <f>ROUND(H136*#REF!,2)</f>
        <v>#REF!</v>
      </c>
      <c r="BJ136" s="13" t="s">
        <v>121</v>
      </c>
      <c r="BK136" s="120" t="s">
        <v>143</v>
      </c>
    </row>
    <row r="137" spans="2:63" s="1" customFormat="1" ht="68.25">
      <c r="B137" s="27"/>
      <c r="D137" s="122" t="s">
        <v>123</v>
      </c>
      <c r="F137" s="123" t="s">
        <v>124</v>
      </c>
      <c r="H137" s="124"/>
      <c r="J137" s="27"/>
      <c r="K137" s="125"/>
      <c r="R137" s="50"/>
      <c r="AR137" s="13" t="s">
        <v>123</v>
      </c>
      <c r="AS137" s="13" t="s">
        <v>85</v>
      </c>
    </row>
    <row r="138" spans="2:63" s="1" customFormat="1" ht="44.25" customHeight="1">
      <c r="B138" s="27"/>
      <c r="C138" s="111" t="s">
        <v>144</v>
      </c>
      <c r="D138" s="111" t="s">
        <v>117</v>
      </c>
      <c r="E138" s="112" t="s">
        <v>145</v>
      </c>
      <c r="F138" s="113" t="s">
        <v>146</v>
      </c>
      <c r="G138" s="114" t="s">
        <v>120</v>
      </c>
      <c r="H138" s="115"/>
      <c r="I138" s="113" t="s">
        <v>384</v>
      </c>
      <c r="J138" s="27"/>
      <c r="K138" s="116" t="s">
        <v>1</v>
      </c>
      <c r="L138" s="117" t="s">
        <v>43</v>
      </c>
      <c r="N138" s="118" t="e">
        <f>M138*#REF!</f>
        <v>#REF!</v>
      </c>
      <c r="O138" s="118">
        <v>0</v>
      </c>
      <c r="P138" s="118" t="e">
        <f>O138*#REF!</f>
        <v>#REF!</v>
      </c>
      <c r="Q138" s="118">
        <v>0</v>
      </c>
      <c r="R138" s="119" t="e">
        <f>Q138*#REF!</f>
        <v>#REF!</v>
      </c>
      <c r="AP138" s="120" t="s">
        <v>121</v>
      </c>
      <c r="AR138" s="120" t="s">
        <v>117</v>
      </c>
      <c r="AS138" s="120" t="s">
        <v>85</v>
      </c>
      <c r="AW138" s="13" t="s">
        <v>116</v>
      </c>
      <c r="BC138" s="121" t="e">
        <f>IF(L138="základní",#REF!,0)</f>
        <v>#REF!</v>
      </c>
      <c r="BD138" s="121">
        <f>IF(L138="snížená",#REF!,0)</f>
        <v>0</v>
      </c>
      <c r="BE138" s="121">
        <f>IF(L138="zákl. přenesená",#REF!,0)</f>
        <v>0</v>
      </c>
      <c r="BF138" s="121">
        <f>IF(L138="sníž. přenesená",#REF!,0)</f>
        <v>0</v>
      </c>
      <c r="BG138" s="121">
        <f>IF(L138="nulová",#REF!,0)</f>
        <v>0</v>
      </c>
      <c r="BH138" s="13" t="s">
        <v>85</v>
      </c>
      <c r="BI138" s="121" t="e">
        <f>ROUND(H138*#REF!,2)</f>
        <v>#REF!</v>
      </c>
      <c r="BJ138" s="13" t="s">
        <v>121</v>
      </c>
      <c r="BK138" s="120" t="s">
        <v>147</v>
      </c>
    </row>
    <row r="139" spans="2:63" s="1" customFormat="1" ht="68.25">
      <c r="B139" s="27"/>
      <c r="D139" s="122" t="s">
        <v>123</v>
      </c>
      <c r="F139" s="123" t="s">
        <v>124</v>
      </c>
      <c r="H139" s="124"/>
      <c r="J139" s="27"/>
      <c r="K139" s="125"/>
      <c r="R139" s="50"/>
      <c r="AR139" s="13" t="s">
        <v>123</v>
      </c>
      <c r="AS139" s="13" t="s">
        <v>85</v>
      </c>
    </row>
    <row r="140" spans="2:63" s="1" customFormat="1" ht="49.15" customHeight="1">
      <c r="B140" s="27"/>
      <c r="C140" s="111" t="s">
        <v>148</v>
      </c>
      <c r="D140" s="111" t="s">
        <v>117</v>
      </c>
      <c r="E140" s="112" t="s">
        <v>149</v>
      </c>
      <c r="F140" s="113" t="s">
        <v>150</v>
      </c>
      <c r="G140" s="114" t="s">
        <v>120</v>
      </c>
      <c r="H140" s="115"/>
      <c r="I140" s="113" t="s">
        <v>384</v>
      </c>
      <c r="J140" s="27"/>
      <c r="K140" s="116" t="s">
        <v>1</v>
      </c>
      <c r="L140" s="117" t="s">
        <v>43</v>
      </c>
      <c r="N140" s="118" t="e">
        <f>M140*#REF!</f>
        <v>#REF!</v>
      </c>
      <c r="O140" s="118">
        <v>0</v>
      </c>
      <c r="P140" s="118" t="e">
        <f>O140*#REF!</f>
        <v>#REF!</v>
      </c>
      <c r="Q140" s="118">
        <v>0</v>
      </c>
      <c r="R140" s="119" t="e">
        <f>Q140*#REF!</f>
        <v>#REF!</v>
      </c>
      <c r="AP140" s="120" t="s">
        <v>121</v>
      </c>
      <c r="AR140" s="120" t="s">
        <v>117</v>
      </c>
      <c r="AS140" s="120" t="s">
        <v>85</v>
      </c>
      <c r="AW140" s="13" t="s">
        <v>116</v>
      </c>
      <c r="BC140" s="121" t="e">
        <f>IF(L140="základní",#REF!,0)</f>
        <v>#REF!</v>
      </c>
      <c r="BD140" s="121">
        <f>IF(L140="snížená",#REF!,0)</f>
        <v>0</v>
      </c>
      <c r="BE140" s="121">
        <f>IF(L140="zákl. přenesená",#REF!,0)</f>
        <v>0</v>
      </c>
      <c r="BF140" s="121">
        <f>IF(L140="sníž. přenesená",#REF!,0)</f>
        <v>0</v>
      </c>
      <c r="BG140" s="121">
        <f>IF(L140="nulová",#REF!,0)</f>
        <v>0</v>
      </c>
      <c r="BH140" s="13" t="s">
        <v>85</v>
      </c>
      <c r="BI140" s="121" t="e">
        <f>ROUND(H140*#REF!,2)</f>
        <v>#REF!</v>
      </c>
      <c r="BJ140" s="13" t="s">
        <v>121</v>
      </c>
      <c r="BK140" s="120" t="s">
        <v>151</v>
      </c>
    </row>
    <row r="141" spans="2:63" s="1" customFormat="1" ht="68.25">
      <c r="B141" s="27"/>
      <c r="D141" s="122" t="s">
        <v>123</v>
      </c>
      <c r="F141" s="123" t="s">
        <v>124</v>
      </c>
      <c r="H141" s="124"/>
      <c r="J141" s="27"/>
      <c r="K141" s="125"/>
      <c r="R141" s="50"/>
      <c r="AR141" s="13" t="s">
        <v>123</v>
      </c>
      <c r="AS141" s="13" t="s">
        <v>85</v>
      </c>
    </row>
    <row r="142" spans="2:63" s="11" customFormat="1" ht="25.9" customHeight="1">
      <c r="B142" s="102"/>
      <c r="D142" s="103" t="s">
        <v>77</v>
      </c>
      <c r="E142" s="104" t="s">
        <v>152</v>
      </c>
      <c r="F142" s="104" t="s">
        <v>153</v>
      </c>
      <c r="H142" s="105"/>
      <c r="J142" s="102"/>
      <c r="K142" s="106"/>
      <c r="N142" s="107" t="e">
        <f>N143+N156+N165</f>
        <v>#REF!</v>
      </c>
      <c r="P142" s="107" t="e">
        <f>P143+P156+P165</f>
        <v>#REF!</v>
      </c>
      <c r="R142" s="108" t="e">
        <f>R143+R156+R165</f>
        <v>#REF!</v>
      </c>
      <c r="AP142" s="103" t="s">
        <v>85</v>
      </c>
      <c r="AR142" s="109" t="s">
        <v>77</v>
      </c>
      <c r="AS142" s="109" t="s">
        <v>78</v>
      </c>
      <c r="AW142" s="103" t="s">
        <v>116</v>
      </c>
      <c r="BI142" s="110" t="e">
        <f>BI143+BI156+BI165</f>
        <v>#REF!</v>
      </c>
    </row>
    <row r="143" spans="2:63" s="11" customFormat="1" ht="22.9" customHeight="1">
      <c r="B143" s="102"/>
      <c r="D143" s="103" t="s">
        <v>77</v>
      </c>
      <c r="E143" s="126" t="s">
        <v>154</v>
      </c>
      <c r="F143" s="126" t="s">
        <v>155</v>
      </c>
      <c r="H143" s="105"/>
      <c r="J143" s="102"/>
      <c r="K143" s="106"/>
      <c r="N143" s="107" t="e">
        <f>SUM(N144:N155)</f>
        <v>#REF!</v>
      </c>
      <c r="P143" s="107" t="e">
        <f>SUM(P144:P155)</f>
        <v>#REF!</v>
      </c>
      <c r="R143" s="108" t="e">
        <f>SUM(R144:R155)</f>
        <v>#REF!</v>
      </c>
      <c r="AP143" s="103" t="s">
        <v>85</v>
      </c>
      <c r="AR143" s="109" t="s">
        <v>77</v>
      </c>
      <c r="AS143" s="109" t="s">
        <v>85</v>
      </c>
      <c r="AW143" s="103" t="s">
        <v>116</v>
      </c>
      <c r="BI143" s="110" t="e">
        <f>SUM(BI144:BI155)</f>
        <v>#REF!</v>
      </c>
    </row>
    <row r="144" spans="2:63" s="1" customFormat="1" ht="62.65" customHeight="1">
      <c r="B144" s="27"/>
      <c r="C144" s="111" t="s">
        <v>156</v>
      </c>
      <c r="D144" s="111" t="s">
        <v>117</v>
      </c>
      <c r="E144" s="112" t="s">
        <v>157</v>
      </c>
      <c r="F144" s="113" t="s">
        <v>158</v>
      </c>
      <c r="G144" s="114" t="s">
        <v>120</v>
      </c>
      <c r="H144" s="115"/>
      <c r="I144" s="113" t="s">
        <v>384</v>
      </c>
      <c r="J144" s="27"/>
      <c r="K144" s="116" t="s">
        <v>1</v>
      </c>
      <c r="L144" s="117" t="s">
        <v>43</v>
      </c>
      <c r="N144" s="118" t="e">
        <f>M144*#REF!</f>
        <v>#REF!</v>
      </c>
      <c r="O144" s="118">
        <v>0</v>
      </c>
      <c r="P144" s="118" t="e">
        <f>O144*#REF!</f>
        <v>#REF!</v>
      </c>
      <c r="Q144" s="118">
        <v>0</v>
      </c>
      <c r="R144" s="119" t="e">
        <f>Q144*#REF!</f>
        <v>#REF!</v>
      </c>
      <c r="AP144" s="120" t="s">
        <v>121</v>
      </c>
      <c r="AR144" s="120" t="s">
        <v>117</v>
      </c>
      <c r="AS144" s="120" t="s">
        <v>87</v>
      </c>
      <c r="AW144" s="13" t="s">
        <v>116</v>
      </c>
      <c r="BC144" s="121" t="e">
        <f>IF(L144="základní",#REF!,0)</f>
        <v>#REF!</v>
      </c>
      <c r="BD144" s="121">
        <f>IF(L144="snížená",#REF!,0)</f>
        <v>0</v>
      </c>
      <c r="BE144" s="121">
        <f>IF(L144="zákl. přenesená",#REF!,0)</f>
        <v>0</v>
      </c>
      <c r="BF144" s="121">
        <f>IF(L144="sníž. přenesená",#REF!,0)</f>
        <v>0</v>
      </c>
      <c r="BG144" s="121">
        <f>IF(L144="nulová",#REF!,0)</f>
        <v>0</v>
      </c>
      <c r="BH144" s="13" t="s">
        <v>85</v>
      </c>
      <c r="BI144" s="121" t="e">
        <f>ROUND(H144*#REF!,2)</f>
        <v>#REF!</v>
      </c>
      <c r="BJ144" s="13" t="s">
        <v>121</v>
      </c>
      <c r="BK144" s="120" t="s">
        <v>159</v>
      </c>
    </row>
    <row r="145" spans="2:63" s="1" customFormat="1" ht="68.25">
      <c r="B145" s="27"/>
      <c r="D145" s="122" t="s">
        <v>123</v>
      </c>
      <c r="F145" s="123" t="s">
        <v>124</v>
      </c>
      <c r="H145" s="124"/>
      <c r="J145" s="27"/>
      <c r="K145" s="125"/>
      <c r="R145" s="50"/>
      <c r="AR145" s="13" t="s">
        <v>123</v>
      </c>
      <c r="AS145" s="13" t="s">
        <v>87</v>
      </c>
    </row>
    <row r="146" spans="2:63" s="1" customFormat="1" ht="62.65" customHeight="1">
      <c r="B146" s="27"/>
      <c r="C146" s="111" t="s">
        <v>160</v>
      </c>
      <c r="D146" s="111" t="s">
        <v>117</v>
      </c>
      <c r="E146" s="112" t="s">
        <v>161</v>
      </c>
      <c r="F146" s="113" t="s">
        <v>162</v>
      </c>
      <c r="G146" s="114" t="s">
        <v>120</v>
      </c>
      <c r="H146" s="115"/>
      <c r="I146" s="113" t="s">
        <v>384</v>
      </c>
      <c r="J146" s="27"/>
      <c r="K146" s="116" t="s">
        <v>1</v>
      </c>
      <c r="L146" s="117" t="s">
        <v>43</v>
      </c>
      <c r="N146" s="118" t="e">
        <f>M146*#REF!</f>
        <v>#REF!</v>
      </c>
      <c r="O146" s="118">
        <v>0</v>
      </c>
      <c r="P146" s="118" t="e">
        <f>O146*#REF!</f>
        <v>#REF!</v>
      </c>
      <c r="Q146" s="118">
        <v>0</v>
      </c>
      <c r="R146" s="119" t="e">
        <f>Q146*#REF!</f>
        <v>#REF!</v>
      </c>
      <c r="AP146" s="120" t="s">
        <v>121</v>
      </c>
      <c r="AR146" s="120" t="s">
        <v>117</v>
      </c>
      <c r="AS146" s="120" t="s">
        <v>87</v>
      </c>
      <c r="AW146" s="13" t="s">
        <v>116</v>
      </c>
      <c r="BC146" s="121" t="e">
        <f>IF(L146="základní",#REF!,0)</f>
        <v>#REF!</v>
      </c>
      <c r="BD146" s="121">
        <f>IF(L146="snížená",#REF!,0)</f>
        <v>0</v>
      </c>
      <c r="BE146" s="121">
        <f>IF(L146="zákl. přenesená",#REF!,0)</f>
        <v>0</v>
      </c>
      <c r="BF146" s="121">
        <f>IF(L146="sníž. přenesená",#REF!,0)</f>
        <v>0</v>
      </c>
      <c r="BG146" s="121">
        <f>IF(L146="nulová",#REF!,0)</f>
        <v>0</v>
      </c>
      <c r="BH146" s="13" t="s">
        <v>85</v>
      </c>
      <c r="BI146" s="121" t="e">
        <f>ROUND(H146*#REF!,2)</f>
        <v>#REF!</v>
      </c>
      <c r="BJ146" s="13" t="s">
        <v>121</v>
      </c>
      <c r="BK146" s="120" t="s">
        <v>163</v>
      </c>
    </row>
    <row r="147" spans="2:63" s="1" customFormat="1" ht="68.25">
      <c r="B147" s="27"/>
      <c r="D147" s="122" t="s">
        <v>123</v>
      </c>
      <c r="F147" s="123" t="s">
        <v>124</v>
      </c>
      <c r="H147" s="124"/>
      <c r="J147" s="27"/>
      <c r="K147" s="125"/>
      <c r="R147" s="50"/>
      <c r="AR147" s="13" t="s">
        <v>123</v>
      </c>
      <c r="AS147" s="13" t="s">
        <v>87</v>
      </c>
    </row>
    <row r="148" spans="2:63" s="1" customFormat="1" ht="62.65" customHeight="1">
      <c r="B148" s="27"/>
      <c r="C148" s="111" t="s">
        <v>164</v>
      </c>
      <c r="D148" s="111" t="s">
        <v>117</v>
      </c>
      <c r="E148" s="112" t="s">
        <v>165</v>
      </c>
      <c r="F148" s="113" t="s">
        <v>166</v>
      </c>
      <c r="G148" s="114" t="s">
        <v>120</v>
      </c>
      <c r="H148" s="115"/>
      <c r="I148" s="113" t="s">
        <v>384</v>
      </c>
      <c r="J148" s="27"/>
      <c r="K148" s="116" t="s">
        <v>1</v>
      </c>
      <c r="L148" s="117" t="s">
        <v>43</v>
      </c>
      <c r="N148" s="118" t="e">
        <f>M148*#REF!</f>
        <v>#REF!</v>
      </c>
      <c r="O148" s="118">
        <v>0</v>
      </c>
      <c r="P148" s="118" t="e">
        <f>O148*#REF!</f>
        <v>#REF!</v>
      </c>
      <c r="Q148" s="118">
        <v>0</v>
      </c>
      <c r="R148" s="119" t="e">
        <f>Q148*#REF!</f>
        <v>#REF!</v>
      </c>
      <c r="AP148" s="120" t="s">
        <v>121</v>
      </c>
      <c r="AR148" s="120" t="s">
        <v>117</v>
      </c>
      <c r="AS148" s="120" t="s">
        <v>87</v>
      </c>
      <c r="AW148" s="13" t="s">
        <v>116</v>
      </c>
      <c r="BC148" s="121" t="e">
        <f>IF(L148="základní",#REF!,0)</f>
        <v>#REF!</v>
      </c>
      <c r="BD148" s="121">
        <f>IF(L148="snížená",#REF!,0)</f>
        <v>0</v>
      </c>
      <c r="BE148" s="121">
        <f>IF(L148="zákl. přenesená",#REF!,0)</f>
        <v>0</v>
      </c>
      <c r="BF148" s="121">
        <f>IF(L148="sníž. přenesená",#REF!,0)</f>
        <v>0</v>
      </c>
      <c r="BG148" s="121">
        <f>IF(L148="nulová",#REF!,0)</f>
        <v>0</v>
      </c>
      <c r="BH148" s="13" t="s">
        <v>85</v>
      </c>
      <c r="BI148" s="121" t="e">
        <f>ROUND(H148*#REF!,2)</f>
        <v>#REF!</v>
      </c>
      <c r="BJ148" s="13" t="s">
        <v>121</v>
      </c>
      <c r="BK148" s="120" t="s">
        <v>167</v>
      </c>
    </row>
    <row r="149" spans="2:63" s="1" customFormat="1" ht="68.25">
      <c r="B149" s="27"/>
      <c r="D149" s="122" t="s">
        <v>123</v>
      </c>
      <c r="F149" s="123" t="s">
        <v>124</v>
      </c>
      <c r="H149" s="124"/>
      <c r="J149" s="27"/>
      <c r="K149" s="125"/>
      <c r="R149" s="50"/>
      <c r="AR149" s="13" t="s">
        <v>123</v>
      </c>
      <c r="AS149" s="13" t="s">
        <v>87</v>
      </c>
    </row>
    <row r="150" spans="2:63" s="1" customFormat="1" ht="62.65" customHeight="1">
      <c r="B150" s="27"/>
      <c r="C150" s="111" t="s">
        <v>168</v>
      </c>
      <c r="D150" s="111" t="s">
        <v>117</v>
      </c>
      <c r="E150" s="112" t="s">
        <v>169</v>
      </c>
      <c r="F150" s="113" t="s">
        <v>170</v>
      </c>
      <c r="G150" s="114" t="s">
        <v>120</v>
      </c>
      <c r="H150" s="115"/>
      <c r="I150" s="113" t="s">
        <v>384</v>
      </c>
      <c r="J150" s="27"/>
      <c r="K150" s="116" t="s">
        <v>1</v>
      </c>
      <c r="L150" s="117" t="s">
        <v>43</v>
      </c>
      <c r="N150" s="118" t="e">
        <f>M150*#REF!</f>
        <v>#REF!</v>
      </c>
      <c r="O150" s="118">
        <v>0</v>
      </c>
      <c r="P150" s="118" t="e">
        <f>O150*#REF!</f>
        <v>#REF!</v>
      </c>
      <c r="Q150" s="118">
        <v>0</v>
      </c>
      <c r="R150" s="119" t="e">
        <f>Q150*#REF!</f>
        <v>#REF!</v>
      </c>
      <c r="AP150" s="120" t="s">
        <v>121</v>
      </c>
      <c r="AR150" s="120" t="s">
        <v>117</v>
      </c>
      <c r="AS150" s="120" t="s">
        <v>87</v>
      </c>
      <c r="AW150" s="13" t="s">
        <v>116</v>
      </c>
      <c r="BC150" s="121" t="e">
        <f>IF(L150="základní",#REF!,0)</f>
        <v>#REF!</v>
      </c>
      <c r="BD150" s="121">
        <f>IF(L150="snížená",#REF!,0)</f>
        <v>0</v>
      </c>
      <c r="BE150" s="121">
        <f>IF(L150="zákl. přenesená",#REF!,0)</f>
        <v>0</v>
      </c>
      <c r="BF150" s="121">
        <f>IF(L150="sníž. přenesená",#REF!,0)</f>
        <v>0</v>
      </c>
      <c r="BG150" s="121">
        <f>IF(L150="nulová",#REF!,0)</f>
        <v>0</v>
      </c>
      <c r="BH150" s="13" t="s">
        <v>85</v>
      </c>
      <c r="BI150" s="121" t="e">
        <f>ROUND(H150*#REF!,2)</f>
        <v>#REF!</v>
      </c>
      <c r="BJ150" s="13" t="s">
        <v>121</v>
      </c>
      <c r="BK150" s="120" t="s">
        <v>171</v>
      </c>
    </row>
    <row r="151" spans="2:63" s="1" customFormat="1" ht="68.25">
      <c r="B151" s="27"/>
      <c r="D151" s="122" t="s">
        <v>123</v>
      </c>
      <c r="F151" s="123" t="s">
        <v>124</v>
      </c>
      <c r="H151" s="124"/>
      <c r="J151" s="27"/>
      <c r="K151" s="125"/>
      <c r="R151" s="50"/>
      <c r="AR151" s="13" t="s">
        <v>123</v>
      </c>
      <c r="AS151" s="13" t="s">
        <v>87</v>
      </c>
    </row>
    <row r="152" spans="2:63" s="1" customFormat="1" ht="62.65" customHeight="1">
      <c r="B152" s="27"/>
      <c r="C152" s="111" t="s">
        <v>172</v>
      </c>
      <c r="D152" s="111" t="s">
        <v>117</v>
      </c>
      <c r="E152" s="112" t="s">
        <v>173</v>
      </c>
      <c r="F152" s="113" t="s">
        <v>174</v>
      </c>
      <c r="G152" s="114" t="s">
        <v>120</v>
      </c>
      <c r="H152" s="115"/>
      <c r="I152" s="113" t="s">
        <v>384</v>
      </c>
      <c r="J152" s="27"/>
      <c r="K152" s="116" t="s">
        <v>1</v>
      </c>
      <c r="L152" s="117" t="s">
        <v>43</v>
      </c>
      <c r="N152" s="118" t="e">
        <f>M152*#REF!</f>
        <v>#REF!</v>
      </c>
      <c r="O152" s="118">
        <v>0</v>
      </c>
      <c r="P152" s="118" t="e">
        <f>O152*#REF!</f>
        <v>#REF!</v>
      </c>
      <c r="Q152" s="118">
        <v>0</v>
      </c>
      <c r="R152" s="119" t="e">
        <f>Q152*#REF!</f>
        <v>#REF!</v>
      </c>
      <c r="AP152" s="120" t="s">
        <v>121</v>
      </c>
      <c r="AR152" s="120" t="s">
        <v>117</v>
      </c>
      <c r="AS152" s="120" t="s">
        <v>87</v>
      </c>
      <c r="AW152" s="13" t="s">
        <v>116</v>
      </c>
      <c r="BC152" s="121" t="e">
        <f>IF(L152="základní",#REF!,0)</f>
        <v>#REF!</v>
      </c>
      <c r="BD152" s="121">
        <f>IF(L152="snížená",#REF!,0)</f>
        <v>0</v>
      </c>
      <c r="BE152" s="121">
        <f>IF(L152="zákl. přenesená",#REF!,0)</f>
        <v>0</v>
      </c>
      <c r="BF152" s="121">
        <f>IF(L152="sníž. přenesená",#REF!,0)</f>
        <v>0</v>
      </c>
      <c r="BG152" s="121">
        <f>IF(L152="nulová",#REF!,0)</f>
        <v>0</v>
      </c>
      <c r="BH152" s="13" t="s">
        <v>85</v>
      </c>
      <c r="BI152" s="121" t="e">
        <f>ROUND(H152*#REF!,2)</f>
        <v>#REF!</v>
      </c>
      <c r="BJ152" s="13" t="s">
        <v>121</v>
      </c>
      <c r="BK152" s="120" t="s">
        <v>175</v>
      </c>
    </row>
    <row r="153" spans="2:63" s="1" customFormat="1" ht="68.25">
      <c r="B153" s="27"/>
      <c r="D153" s="122" t="s">
        <v>123</v>
      </c>
      <c r="F153" s="123" t="s">
        <v>124</v>
      </c>
      <c r="H153" s="124"/>
      <c r="J153" s="27"/>
      <c r="K153" s="125"/>
      <c r="R153" s="50"/>
      <c r="AR153" s="13" t="s">
        <v>123</v>
      </c>
      <c r="AS153" s="13" t="s">
        <v>87</v>
      </c>
    </row>
    <row r="154" spans="2:63" s="1" customFormat="1" ht="62.65" customHeight="1">
      <c r="B154" s="27"/>
      <c r="C154" s="111" t="s">
        <v>176</v>
      </c>
      <c r="D154" s="111" t="s">
        <v>117</v>
      </c>
      <c r="E154" s="112" t="s">
        <v>177</v>
      </c>
      <c r="F154" s="113" t="s">
        <v>178</v>
      </c>
      <c r="G154" s="114" t="s">
        <v>120</v>
      </c>
      <c r="H154" s="115"/>
      <c r="I154" s="113" t="s">
        <v>384</v>
      </c>
      <c r="J154" s="27"/>
      <c r="K154" s="116" t="s">
        <v>1</v>
      </c>
      <c r="L154" s="117" t="s">
        <v>43</v>
      </c>
      <c r="N154" s="118" t="e">
        <f>M154*#REF!</f>
        <v>#REF!</v>
      </c>
      <c r="O154" s="118">
        <v>0</v>
      </c>
      <c r="P154" s="118" t="e">
        <f>O154*#REF!</f>
        <v>#REF!</v>
      </c>
      <c r="Q154" s="118">
        <v>0</v>
      </c>
      <c r="R154" s="119" t="e">
        <f>Q154*#REF!</f>
        <v>#REF!</v>
      </c>
      <c r="AP154" s="120" t="s">
        <v>121</v>
      </c>
      <c r="AR154" s="120" t="s">
        <v>117</v>
      </c>
      <c r="AS154" s="120" t="s">
        <v>87</v>
      </c>
      <c r="AW154" s="13" t="s">
        <v>116</v>
      </c>
      <c r="BC154" s="121" t="e">
        <f>IF(L154="základní",#REF!,0)</f>
        <v>#REF!</v>
      </c>
      <c r="BD154" s="121">
        <f>IF(L154="snížená",#REF!,0)</f>
        <v>0</v>
      </c>
      <c r="BE154" s="121">
        <f>IF(L154="zákl. přenesená",#REF!,0)</f>
        <v>0</v>
      </c>
      <c r="BF154" s="121">
        <f>IF(L154="sníž. přenesená",#REF!,0)</f>
        <v>0</v>
      </c>
      <c r="BG154" s="121">
        <f>IF(L154="nulová",#REF!,0)</f>
        <v>0</v>
      </c>
      <c r="BH154" s="13" t="s">
        <v>85</v>
      </c>
      <c r="BI154" s="121" t="e">
        <f>ROUND(H154*#REF!,2)</f>
        <v>#REF!</v>
      </c>
      <c r="BJ154" s="13" t="s">
        <v>121</v>
      </c>
      <c r="BK154" s="120" t="s">
        <v>179</v>
      </c>
    </row>
    <row r="155" spans="2:63" s="1" customFormat="1" ht="68.25">
      <c r="B155" s="27"/>
      <c r="D155" s="122" t="s">
        <v>123</v>
      </c>
      <c r="F155" s="123" t="s">
        <v>124</v>
      </c>
      <c r="H155" s="124"/>
      <c r="J155" s="27"/>
      <c r="K155" s="125"/>
      <c r="R155" s="50"/>
      <c r="AR155" s="13" t="s">
        <v>123</v>
      </c>
      <c r="AS155" s="13" t="s">
        <v>87</v>
      </c>
    </row>
    <row r="156" spans="2:63" s="11" customFormat="1" ht="22.9" customHeight="1">
      <c r="B156" s="102"/>
      <c r="D156" s="103" t="s">
        <v>77</v>
      </c>
      <c r="E156" s="126" t="s">
        <v>180</v>
      </c>
      <c r="F156" s="126" t="s">
        <v>181</v>
      </c>
      <c r="H156" s="105"/>
      <c r="J156" s="102"/>
      <c r="K156" s="106"/>
      <c r="N156" s="107" t="e">
        <f>SUM(N157:N164)</f>
        <v>#REF!</v>
      </c>
      <c r="P156" s="107" t="e">
        <f>SUM(P157:P164)</f>
        <v>#REF!</v>
      </c>
      <c r="R156" s="108" t="e">
        <f>SUM(R157:R164)</f>
        <v>#REF!</v>
      </c>
      <c r="AP156" s="103" t="s">
        <v>85</v>
      </c>
      <c r="AR156" s="109" t="s">
        <v>77</v>
      </c>
      <c r="AS156" s="109" t="s">
        <v>85</v>
      </c>
      <c r="AW156" s="103" t="s">
        <v>116</v>
      </c>
      <c r="BI156" s="110" t="e">
        <f>SUM(BI157:BI164)</f>
        <v>#REF!</v>
      </c>
    </row>
    <row r="157" spans="2:63" s="1" customFormat="1" ht="49.15" customHeight="1">
      <c r="B157" s="27"/>
      <c r="C157" s="111" t="s">
        <v>8</v>
      </c>
      <c r="D157" s="111" t="s">
        <v>117</v>
      </c>
      <c r="E157" s="112" t="s">
        <v>182</v>
      </c>
      <c r="F157" s="113" t="s">
        <v>183</v>
      </c>
      <c r="G157" s="114" t="s">
        <v>120</v>
      </c>
      <c r="H157" s="115"/>
      <c r="I157" s="113" t="s">
        <v>384</v>
      </c>
      <c r="J157" s="27"/>
      <c r="K157" s="116" t="s">
        <v>1</v>
      </c>
      <c r="L157" s="117" t="s">
        <v>43</v>
      </c>
      <c r="N157" s="118" t="e">
        <f>M157*#REF!</f>
        <v>#REF!</v>
      </c>
      <c r="O157" s="118">
        <v>0</v>
      </c>
      <c r="P157" s="118" t="e">
        <f>O157*#REF!</f>
        <v>#REF!</v>
      </c>
      <c r="Q157" s="118">
        <v>0</v>
      </c>
      <c r="R157" s="119" t="e">
        <f>Q157*#REF!</f>
        <v>#REF!</v>
      </c>
      <c r="AP157" s="120" t="s">
        <v>121</v>
      </c>
      <c r="AR157" s="120" t="s">
        <v>117</v>
      </c>
      <c r="AS157" s="120" t="s">
        <v>87</v>
      </c>
      <c r="AW157" s="13" t="s">
        <v>116</v>
      </c>
      <c r="BC157" s="121" t="e">
        <f>IF(L157="základní",#REF!,0)</f>
        <v>#REF!</v>
      </c>
      <c r="BD157" s="121">
        <f>IF(L157="snížená",#REF!,0)</f>
        <v>0</v>
      </c>
      <c r="BE157" s="121">
        <f>IF(L157="zákl. přenesená",#REF!,0)</f>
        <v>0</v>
      </c>
      <c r="BF157" s="121">
        <f>IF(L157="sníž. přenesená",#REF!,0)</f>
        <v>0</v>
      </c>
      <c r="BG157" s="121">
        <f>IF(L157="nulová",#REF!,0)</f>
        <v>0</v>
      </c>
      <c r="BH157" s="13" t="s">
        <v>85</v>
      </c>
      <c r="BI157" s="121" t="e">
        <f>ROUND(H157*#REF!,2)</f>
        <v>#REF!</v>
      </c>
      <c r="BJ157" s="13" t="s">
        <v>121</v>
      </c>
      <c r="BK157" s="120" t="s">
        <v>184</v>
      </c>
    </row>
    <row r="158" spans="2:63" s="1" customFormat="1" ht="68.25">
      <c r="B158" s="27"/>
      <c r="D158" s="122" t="s">
        <v>123</v>
      </c>
      <c r="F158" s="123" t="s">
        <v>124</v>
      </c>
      <c r="H158" s="124"/>
      <c r="J158" s="27"/>
      <c r="K158" s="125"/>
      <c r="R158" s="50"/>
      <c r="AR158" s="13" t="s">
        <v>123</v>
      </c>
      <c r="AS158" s="13" t="s">
        <v>87</v>
      </c>
    </row>
    <row r="159" spans="2:63" s="1" customFormat="1" ht="49.15" customHeight="1">
      <c r="B159" s="27"/>
      <c r="C159" s="111" t="s">
        <v>185</v>
      </c>
      <c r="D159" s="111" t="s">
        <v>117</v>
      </c>
      <c r="E159" s="112" t="s">
        <v>186</v>
      </c>
      <c r="F159" s="113" t="s">
        <v>187</v>
      </c>
      <c r="G159" s="114" t="s">
        <v>120</v>
      </c>
      <c r="H159" s="115"/>
      <c r="I159" s="113" t="s">
        <v>384</v>
      </c>
      <c r="J159" s="27"/>
      <c r="K159" s="116" t="s">
        <v>1</v>
      </c>
      <c r="L159" s="117" t="s">
        <v>43</v>
      </c>
      <c r="N159" s="118" t="e">
        <f>M159*#REF!</f>
        <v>#REF!</v>
      </c>
      <c r="O159" s="118">
        <v>0</v>
      </c>
      <c r="P159" s="118" t="e">
        <f>O159*#REF!</f>
        <v>#REF!</v>
      </c>
      <c r="Q159" s="118">
        <v>0</v>
      </c>
      <c r="R159" s="119" t="e">
        <f>Q159*#REF!</f>
        <v>#REF!</v>
      </c>
      <c r="AP159" s="120" t="s">
        <v>121</v>
      </c>
      <c r="AR159" s="120" t="s">
        <v>117</v>
      </c>
      <c r="AS159" s="120" t="s">
        <v>87</v>
      </c>
      <c r="AW159" s="13" t="s">
        <v>116</v>
      </c>
      <c r="BC159" s="121" t="e">
        <f>IF(L159="základní",#REF!,0)</f>
        <v>#REF!</v>
      </c>
      <c r="BD159" s="121">
        <f>IF(L159="snížená",#REF!,0)</f>
        <v>0</v>
      </c>
      <c r="BE159" s="121">
        <f>IF(L159="zákl. přenesená",#REF!,0)</f>
        <v>0</v>
      </c>
      <c r="BF159" s="121">
        <f>IF(L159="sníž. přenesená",#REF!,0)</f>
        <v>0</v>
      </c>
      <c r="BG159" s="121">
        <f>IF(L159="nulová",#REF!,0)</f>
        <v>0</v>
      </c>
      <c r="BH159" s="13" t="s">
        <v>85</v>
      </c>
      <c r="BI159" s="121" t="e">
        <f>ROUND(H159*#REF!,2)</f>
        <v>#REF!</v>
      </c>
      <c r="BJ159" s="13" t="s">
        <v>121</v>
      </c>
      <c r="BK159" s="120" t="s">
        <v>188</v>
      </c>
    </row>
    <row r="160" spans="2:63" s="1" customFormat="1" ht="68.25">
      <c r="B160" s="27"/>
      <c r="D160" s="122" t="s">
        <v>123</v>
      </c>
      <c r="F160" s="123" t="s">
        <v>124</v>
      </c>
      <c r="H160" s="124"/>
      <c r="J160" s="27"/>
      <c r="K160" s="125"/>
      <c r="R160" s="50"/>
      <c r="AR160" s="13" t="s">
        <v>123</v>
      </c>
      <c r="AS160" s="13" t="s">
        <v>87</v>
      </c>
    </row>
    <row r="161" spans="2:63" s="1" customFormat="1" ht="49.15" customHeight="1">
      <c r="B161" s="27"/>
      <c r="C161" s="111" t="s">
        <v>189</v>
      </c>
      <c r="D161" s="111" t="s">
        <v>117</v>
      </c>
      <c r="E161" s="112" t="s">
        <v>190</v>
      </c>
      <c r="F161" s="113" t="s">
        <v>191</v>
      </c>
      <c r="G161" s="114" t="s">
        <v>120</v>
      </c>
      <c r="H161" s="115"/>
      <c r="I161" s="113" t="s">
        <v>384</v>
      </c>
      <c r="J161" s="27"/>
      <c r="K161" s="116" t="s">
        <v>1</v>
      </c>
      <c r="L161" s="117" t="s">
        <v>43</v>
      </c>
      <c r="N161" s="118" t="e">
        <f>M161*#REF!</f>
        <v>#REF!</v>
      </c>
      <c r="O161" s="118">
        <v>0</v>
      </c>
      <c r="P161" s="118" t="e">
        <f>O161*#REF!</f>
        <v>#REF!</v>
      </c>
      <c r="Q161" s="118">
        <v>0</v>
      </c>
      <c r="R161" s="119" t="e">
        <f>Q161*#REF!</f>
        <v>#REF!</v>
      </c>
      <c r="AP161" s="120" t="s">
        <v>121</v>
      </c>
      <c r="AR161" s="120" t="s">
        <v>117</v>
      </c>
      <c r="AS161" s="120" t="s">
        <v>87</v>
      </c>
      <c r="AW161" s="13" t="s">
        <v>116</v>
      </c>
      <c r="BC161" s="121" t="e">
        <f>IF(L161="základní",#REF!,0)</f>
        <v>#REF!</v>
      </c>
      <c r="BD161" s="121">
        <f>IF(L161="snížená",#REF!,0)</f>
        <v>0</v>
      </c>
      <c r="BE161" s="121">
        <f>IF(L161="zákl. přenesená",#REF!,0)</f>
        <v>0</v>
      </c>
      <c r="BF161" s="121">
        <f>IF(L161="sníž. přenesená",#REF!,0)</f>
        <v>0</v>
      </c>
      <c r="BG161" s="121">
        <f>IF(L161="nulová",#REF!,0)</f>
        <v>0</v>
      </c>
      <c r="BH161" s="13" t="s">
        <v>85</v>
      </c>
      <c r="BI161" s="121" t="e">
        <f>ROUND(H161*#REF!,2)</f>
        <v>#REF!</v>
      </c>
      <c r="BJ161" s="13" t="s">
        <v>121</v>
      </c>
      <c r="BK161" s="120" t="s">
        <v>192</v>
      </c>
    </row>
    <row r="162" spans="2:63" s="1" customFormat="1" ht="68.25">
      <c r="B162" s="27"/>
      <c r="D162" s="122" t="s">
        <v>123</v>
      </c>
      <c r="F162" s="123" t="s">
        <v>124</v>
      </c>
      <c r="H162" s="124"/>
      <c r="J162" s="27"/>
      <c r="K162" s="125"/>
      <c r="R162" s="50"/>
      <c r="AR162" s="13" t="s">
        <v>123</v>
      </c>
      <c r="AS162" s="13" t="s">
        <v>87</v>
      </c>
    </row>
    <row r="163" spans="2:63" s="1" customFormat="1" ht="49.15" customHeight="1">
      <c r="B163" s="27"/>
      <c r="C163" s="111" t="s">
        <v>193</v>
      </c>
      <c r="D163" s="111" t="s">
        <v>117</v>
      </c>
      <c r="E163" s="112" t="s">
        <v>194</v>
      </c>
      <c r="F163" s="113" t="s">
        <v>195</v>
      </c>
      <c r="G163" s="114" t="s">
        <v>120</v>
      </c>
      <c r="H163" s="115"/>
      <c r="I163" s="113" t="s">
        <v>384</v>
      </c>
      <c r="J163" s="27"/>
      <c r="K163" s="116" t="s">
        <v>1</v>
      </c>
      <c r="L163" s="117" t="s">
        <v>43</v>
      </c>
      <c r="N163" s="118" t="e">
        <f>M163*#REF!</f>
        <v>#REF!</v>
      </c>
      <c r="O163" s="118">
        <v>0</v>
      </c>
      <c r="P163" s="118" t="e">
        <f>O163*#REF!</f>
        <v>#REF!</v>
      </c>
      <c r="Q163" s="118">
        <v>0</v>
      </c>
      <c r="R163" s="119" t="e">
        <f>Q163*#REF!</f>
        <v>#REF!</v>
      </c>
      <c r="AP163" s="120" t="s">
        <v>121</v>
      </c>
      <c r="AR163" s="120" t="s">
        <v>117</v>
      </c>
      <c r="AS163" s="120" t="s">
        <v>87</v>
      </c>
      <c r="AW163" s="13" t="s">
        <v>116</v>
      </c>
      <c r="BC163" s="121" t="e">
        <f>IF(L163="základní",#REF!,0)</f>
        <v>#REF!</v>
      </c>
      <c r="BD163" s="121">
        <f>IF(L163="snížená",#REF!,0)</f>
        <v>0</v>
      </c>
      <c r="BE163" s="121">
        <f>IF(L163="zákl. přenesená",#REF!,0)</f>
        <v>0</v>
      </c>
      <c r="BF163" s="121">
        <f>IF(L163="sníž. přenesená",#REF!,0)</f>
        <v>0</v>
      </c>
      <c r="BG163" s="121">
        <f>IF(L163="nulová",#REF!,0)</f>
        <v>0</v>
      </c>
      <c r="BH163" s="13" t="s">
        <v>85</v>
      </c>
      <c r="BI163" s="121" t="e">
        <f>ROUND(H163*#REF!,2)</f>
        <v>#REF!</v>
      </c>
      <c r="BJ163" s="13" t="s">
        <v>121</v>
      </c>
      <c r="BK163" s="120" t="s">
        <v>196</v>
      </c>
    </row>
    <row r="164" spans="2:63" s="1" customFormat="1" ht="68.25">
      <c r="B164" s="27"/>
      <c r="D164" s="122" t="s">
        <v>123</v>
      </c>
      <c r="F164" s="123" t="s">
        <v>124</v>
      </c>
      <c r="H164" s="124"/>
      <c r="J164" s="27"/>
      <c r="K164" s="125"/>
      <c r="R164" s="50"/>
      <c r="AR164" s="13" t="s">
        <v>123</v>
      </c>
      <c r="AS164" s="13" t="s">
        <v>87</v>
      </c>
    </row>
    <row r="165" spans="2:63" s="11" customFormat="1" ht="22.9" customHeight="1">
      <c r="B165" s="102"/>
      <c r="D165" s="103" t="s">
        <v>77</v>
      </c>
      <c r="E165" s="126" t="s">
        <v>197</v>
      </c>
      <c r="F165" s="126" t="s">
        <v>198</v>
      </c>
      <c r="H165" s="105"/>
      <c r="J165" s="102"/>
      <c r="K165" s="106"/>
      <c r="N165" s="107" t="e">
        <f>SUM(N166:N169)</f>
        <v>#REF!</v>
      </c>
      <c r="P165" s="107" t="e">
        <f>SUM(P166:P169)</f>
        <v>#REF!</v>
      </c>
      <c r="R165" s="108" t="e">
        <f>SUM(R166:R169)</f>
        <v>#REF!</v>
      </c>
      <c r="AP165" s="103" t="s">
        <v>85</v>
      </c>
      <c r="AR165" s="109" t="s">
        <v>77</v>
      </c>
      <c r="AS165" s="109" t="s">
        <v>85</v>
      </c>
      <c r="AW165" s="103" t="s">
        <v>116</v>
      </c>
      <c r="BI165" s="110" t="e">
        <f>SUM(BI166:BI169)</f>
        <v>#REF!</v>
      </c>
    </row>
    <row r="166" spans="2:63" s="1" customFormat="1" ht="49.15" customHeight="1">
      <c r="B166" s="27"/>
      <c r="C166" s="111" t="s">
        <v>199</v>
      </c>
      <c r="D166" s="111" t="s">
        <v>117</v>
      </c>
      <c r="E166" s="112" t="s">
        <v>200</v>
      </c>
      <c r="F166" s="113" t="s">
        <v>201</v>
      </c>
      <c r="G166" s="114" t="s">
        <v>120</v>
      </c>
      <c r="H166" s="115"/>
      <c r="I166" s="113" t="s">
        <v>384</v>
      </c>
      <c r="J166" s="27"/>
      <c r="K166" s="116" t="s">
        <v>1</v>
      </c>
      <c r="L166" s="117" t="s">
        <v>43</v>
      </c>
      <c r="N166" s="118" t="e">
        <f>M166*#REF!</f>
        <v>#REF!</v>
      </c>
      <c r="O166" s="118">
        <v>0</v>
      </c>
      <c r="P166" s="118" t="e">
        <f>O166*#REF!</f>
        <v>#REF!</v>
      </c>
      <c r="Q166" s="118">
        <v>0</v>
      </c>
      <c r="R166" s="119" t="e">
        <f>Q166*#REF!</f>
        <v>#REF!</v>
      </c>
      <c r="AP166" s="120" t="s">
        <v>121</v>
      </c>
      <c r="AR166" s="120" t="s">
        <v>117</v>
      </c>
      <c r="AS166" s="120" t="s">
        <v>87</v>
      </c>
      <c r="AW166" s="13" t="s">
        <v>116</v>
      </c>
      <c r="BC166" s="121" t="e">
        <f>IF(L166="základní",#REF!,0)</f>
        <v>#REF!</v>
      </c>
      <c r="BD166" s="121">
        <f>IF(L166="snížená",#REF!,0)</f>
        <v>0</v>
      </c>
      <c r="BE166" s="121">
        <f>IF(L166="zákl. přenesená",#REF!,0)</f>
        <v>0</v>
      </c>
      <c r="BF166" s="121">
        <f>IF(L166="sníž. přenesená",#REF!,0)</f>
        <v>0</v>
      </c>
      <c r="BG166" s="121">
        <f>IF(L166="nulová",#REF!,0)</f>
        <v>0</v>
      </c>
      <c r="BH166" s="13" t="s">
        <v>85</v>
      </c>
      <c r="BI166" s="121" t="e">
        <f>ROUND(H166*#REF!,2)</f>
        <v>#REF!</v>
      </c>
      <c r="BJ166" s="13" t="s">
        <v>121</v>
      </c>
      <c r="BK166" s="120" t="s">
        <v>202</v>
      </c>
    </row>
    <row r="167" spans="2:63" s="1" customFormat="1" ht="68.25">
      <c r="B167" s="27"/>
      <c r="D167" s="122" t="s">
        <v>123</v>
      </c>
      <c r="F167" s="123" t="s">
        <v>124</v>
      </c>
      <c r="H167" s="124"/>
      <c r="J167" s="27"/>
      <c r="K167" s="125"/>
      <c r="R167" s="50"/>
      <c r="AR167" s="13" t="s">
        <v>123</v>
      </c>
      <c r="AS167" s="13" t="s">
        <v>87</v>
      </c>
    </row>
    <row r="168" spans="2:63" s="1" customFormat="1" ht="37.9" customHeight="1">
      <c r="B168" s="27"/>
      <c r="C168" s="111" t="s">
        <v>203</v>
      </c>
      <c r="D168" s="111" t="s">
        <v>117</v>
      </c>
      <c r="E168" s="112" t="s">
        <v>204</v>
      </c>
      <c r="F168" s="113" t="s">
        <v>205</v>
      </c>
      <c r="G168" s="114" t="s">
        <v>120</v>
      </c>
      <c r="H168" s="115"/>
      <c r="I168" s="113" t="s">
        <v>384</v>
      </c>
      <c r="J168" s="27"/>
      <c r="K168" s="116" t="s">
        <v>1</v>
      </c>
      <c r="L168" s="117" t="s">
        <v>43</v>
      </c>
      <c r="N168" s="118" t="e">
        <f>M168*#REF!</f>
        <v>#REF!</v>
      </c>
      <c r="O168" s="118">
        <v>0</v>
      </c>
      <c r="P168" s="118" t="e">
        <f>O168*#REF!</f>
        <v>#REF!</v>
      </c>
      <c r="Q168" s="118">
        <v>0</v>
      </c>
      <c r="R168" s="119" t="e">
        <f>Q168*#REF!</f>
        <v>#REF!</v>
      </c>
      <c r="AP168" s="120" t="s">
        <v>121</v>
      </c>
      <c r="AR168" s="120" t="s">
        <v>117</v>
      </c>
      <c r="AS168" s="120" t="s">
        <v>87</v>
      </c>
      <c r="AW168" s="13" t="s">
        <v>116</v>
      </c>
      <c r="BC168" s="121" t="e">
        <f>IF(L168="základní",#REF!,0)</f>
        <v>#REF!</v>
      </c>
      <c r="BD168" s="121">
        <f>IF(L168="snížená",#REF!,0)</f>
        <v>0</v>
      </c>
      <c r="BE168" s="121">
        <f>IF(L168="zákl. přenesená",#REF!,0)</f>
        <v>0</v>
      </c>
      <c r="BF168" s="121">
        <f>IF(L168="sníž. přenesená",#REF!,0)</f>
        <v>0</v>
      </c>
      <c r="BG168" s="121">
        <f>IF(L168="nulová",#REF!,0)</f>
        <v>0</v>
      </c>
      <c r="BH168" s="13" t="s">
        <v>85</v>
      </c>
      <c r="BI168" s="121" t="e">
        <f>ROUND(H168*#REF!,2)</f>
        <v>#REF!</v>
      </c>
      <c r="BJ168" s="13" t="s">
        <v>121</v>
      </c>
      <c r="BK168" s="120" t="s">
        <v>206</v>
      </c>
    </row>
    <row r="169" spans="2:63" s="1" customFormat="1" ht="68.25">
      <c r="B169" s="27"/>
      <c r="D169" s="122" t="s">
        <v>123</v>
      </c>
      <c r="F169" s="123" t="s">
        <v>124</v>
      </c>
      <c r="H169" s="124"/>
      <c r="J169" s="27"/>
      <c r="K169" s="125"/>
      <c r="R169" s="50"/>
      <c r="AR169" s="13" t="s">
        <v>123</v>
      </c>
      <c r="AS169" s="13" t="s">
        <v>87</v>
      </c>
    </row>
    <row r="170" spans="2:63" s="11" customFormat="1" ht="25.9" customHeight="1">
      <c r="B170" s="102"/>
      <c r="D170" s="103" t="s">
        <v>77</v>
      </c>
      <c r="E170" s="104" t="s">
        <v>207</v>
      </c>
      <c r="F170" s="104" t="s">
        <v>208</v>
      </c>
      <c r="H170" s="105"/>
      <c r="J170" s="102"/>
      <c r="K170" s="106"/>
      <c r="N170" s="107" t="e">
        <f>SUM(N171:N206)</f>
        <v>#REF!</v>
      </c>
      <c r="P170" s="107" t="e">
        <f>SUM(P171:P206)</f>
        <v>#REF!</v>
      </c>
      <c r="R170" s="108" t="e">
        <f>SUM(R171:R206)</f>
        <v>#REF!</v>
      </c>
      <c r="AP170" s="103" t="s">
        <v>85</v>
      </c>
      <c r="AR170" s="109" t="s">
        <v>77</v>
      </c>
      <c r="AS170" s="109" t="s">
        <v>78</v>
      </c>
      <c r="AW170" s="103" t="s">
        <v>116</v>
      </c>
      <c r="BI170" s="110" t="e">
        <f>SUM(BI171:BI206)</f>
        <v>#REF!</v>
      </c>
    </row>
    <row r="171" spans="2:63" s="1" customFormat="1" ht="16.5" customHeight="1">
      <c r="B171" s="27"/>
      <c r="C171" s="127" t="s">
        <v>7</v>
      </c>
      <c r="D171" s="127" t="s">
        <v>209</v>
      </c>
      <c r="E171" s="128" t="s">
        <v>85</v>
      </c>
      <c r="F171" s="129" t="s">
        <v>210</v>
      </c>
      <c r="G171" s="130" t="s">
        <v>120</v>
      </c>
      <c r="H171" s="131"/>
      <c r="I171" s="142" t="s">
        <v>384</v>
      </c>
      <c r="J171" s="132"/>
      <c r="K171" s="133" t="s">
        <v>1</v>
      </c>
      <c r="L171" s="134" t="s">
        <v>43</v>
      </c>
      <c r="N171" s="118" t="e">
        <f>M171*#REF!</f>
        <v>#REF!</v>
      </c>
      <c r="O171" s="118">
        <v>0</v>
      </c>
      <c r="P171" s="118" t="e">
        <f>O171*#REF!</f>
        <v>#REF!</v>
      </c>
      <c r="Q171" s="118">
        <v>0</v>
      </c>
      <c r="R171" s="119" t="e">
        <f>Q171*#REF!</f>
        <v>#REF!</v>
      </c>
      <c r="AP171" s="120" t="s">
        <v>148</v>
      </c>
      <c r="AR171" s="120" t="s">
        <v>209</v>
      </c>
      <c r="AS171" s="120" t="s">
        <v>85</v>
      </c>
      <c r="AW171" s="13" t="s">
        <v>116</v>
      </c>
      <c r="BC171" s="121" t="e">
        <f>IF(L171="základní",#REF!,0)</f>
        <v>#REF!</v>
      </c>
      <c r="BD171" s="121">
        <f>IF(L171="snížená",#REF!,0)</f>
        <v>0</v>
      </c>
      <c r="BE171" s="121">
        <f>IF(L171="zákl. přenesená",#REF!,0)</f>
        <v>0</v>
      </c>
      <c r="BF171" s="121">
        <f>IF(L171="sníž. přenesená",#REF!,0)</f>
        <v>0</v>
      </c>
      <c r="BG171" s="121">
        <f>IF(L171="nulová",#REF!,0)</f>
        <v>0</v>
      </c>
      <c r="BH171" s="13" t="s">
        <v>85</v>
      </c>
      <c r="BI171" s="121" t="e">
        <f>ROUND(H171*#REF!,2)</f>
        <v>#REF!</v>
      </c>
      <c r="BJ171" s="13" t="s">
        <v>121</v>
      </c>
      <c r="BK171" s="120" t="s">
        <v>211</v>
      </c>
    </row>
    <row r="172" spans="2:63" s="1" customFormat="1" ht="16.5" customHeight="1">
      <c r="B172" s="27"/>
      <c r="C172" s="127" t="s">
        <v>212</v>
      </c>
      <c r="D172" s="127" t="s">
        <v>209</v>
      </c>
      <c r="E172" s="128" t="s">
        <v>87</v>
      </c>
      <c r="F172" s="129" t="s">
        <v>213</v>
      </c>
      <c r="G172" s="130" t="s">
        <v>214</v>
      </c>
      <c r="H172" s="131"/>
      <c r="I172" s="142" t="s">
        <v>384</v>
      </c>
      <c r="J172" s="132"/>
      <c r="K172" s="133" t="s">
        <v>1</v>
      </c>
      <c r="L172" s="134" t="s">
        <v>43</v>
      </c>
      <c r="N172" s="118" t="e">
        <f>M172*#REF!</f>
        <v>#REF!</v>
      </c>
      <c r="O172" s="118">
        <v>0</v>
      </c>
      <c r="P172" s="118" t="e">
        <f>O172*#REF!</f>
        <v>#REF!</v>
      </c>
      <c r="Q172" s="118">
        <v>0</v>
      </c>
      <c r="R172" s="119" t="e">
        <f>Q172*#REF!</f>
        <v>#REF!</v>
      </c>
      <c r="AP172" s="120" t="s">
        <v>148</v>
      </c>
      <c r="AR172" s="120" t="s">
        <v>209</v>
      </c>
      <c r="AS172" s="120" t="s">
        <v>85</v>
      </c>
      <c r="AW172" s="13" t="s">
        <v>116</v>
      </c>
      <c r="BC172" s="121" t="e">
        <f>IF(L172="základní",#REF!,0)</f>
        <v>#REF!</v>
      </c>
      <c r="BD172" s="121">
        <f>IF(L172="snížená",#REF!,0)</f>
        <v>0</v>
      </c>
      <c r="BE172" s="121">
        <f>IF(L172="zákl. přenesená",#REF!,0)</f>
        <v>0</v>
      </c>
      <c r="BF172" s="121">
        <f>IF(L172="sníž. přenesená",#REF!,0)</f>
        <v>0</v>
      </c>
      <c r="BG172" s="121">
        <f>IF(L172="nulová",#REF!,0)</f>
        <v>0</v>
      </c>
      <c r="BH172" s="13" t="s">
        <v>85</v>
      </c>
      <c r="BI172" s="121" t="e">
        <f>ROUND(H172*#REF!,2)</f>
        <v>#REF!</v>
      </c>
      <c r="BJ172" s="13" t="s">
        <v>121</v>
      </c>
      <c r="BK172" s="120" t="s">
        <v>215</v>
      </c>
    </row>
    <row r="173" spans="2:63" s="1" customFormat="1" ht="16.5" customHeight="1">
      <c r="B173" s="27"/>
      <c r="C173" s="127" t="s">
        <v>216</v>
      </c>
      <c r="D173" s="127" t="s">
        <v>209</v>
      </c>
      <c r="E173" s="128" t="s">
        <v>129</v>
      </c>
      <c r="F173" s="129" t="s">
        <v>217</v>
      </c>
      <c r="G173" s="130" t="s">
        <v>120</v>
      </c>
      <c r="H173" s="131"/>
      <c r="I173" s="142" t="s">
        <v>384</v>
      </c>
      <c r="J173" s="132"/>
      <c r="K173" s="133" t="s">
        <v>1</v>
      </c>
      <c r="L173" s="134" t="s">
        <v>43</v>
      </c>
      <c r="N173" s="118" t="e">
        <f>M173*#REF!</f>
        <v>#REF!</v>
      </c>
      <c r="O173" s="118">
        <v>0</v>
      </c>
      <c r="P173" s="118" t="e">
        <f>O173*#REF!</f>
        <v>#REF!</v>
      </c>
      <c r="Q173" s="118">
        <v>0</v>
      </c>
      <c r="R173" s="119" t="e">
        <f>Q173*#REF!</f>
        <v>#REF!</v>
      </c>
      <c r="AP173" s="120" t="s">
        <v>148</v>
      </c>
      <c r="AR173" s="120" t="s">
        <v>209</v>
      </c>
      <c r="AS173" s="120" t="s">
        <v>85</v>
      </c>
      <c r="AW173" s="13" t="s">
        <v>116</v>
      </c>
      <c r="BC173" s="121" t="e">
        <f>IF(L173="základní",#REF!,0)</f>
        <v>#REF!</v>
      </c>
      <c r="BD173" s="121">
        <f>IF(L173="snížená",#REF!,0)</f>
        <v>0</v>
      </c>
      <c r="BE173" s="121">
        <f>IF(L173="zákl. přenesená",#REF!,0)</f>
        <v>0</v>
      </c>
      <c r="BF173" s="121">
        <f>IF(L173="sníž. přenesená",#REF!,0)</f>
        <v>0</v>
      </c>
      <c r="BG173" s="121">
        <f>IF(L173="nulová",#REF!,0)</f>
        <v>0</v>
      </c>
      <c r="BH173" s="13" t="s">
        <v>85</v>
      </c>
      <c r="BI173" s="121" t="e">
        <f>ROUND(H173*#REF!,2)</f>
        <v>#REF!</v>
      </c>
      <c r="BJ173" s="13" t="s">
        <v>121</v>
      </c>
      <c r="BK173" s="120" t="s">
        <v>218</v>
      </c>
    </row>
    <row r="174" spans="2:63" s="1" customFormat="1" ht="16.5" customHeight="1">
      <c r="B174" s="27"/>
      <c r="C174" s="127" t="s">
        <v>219</v>
      </c>
      <c r="D174" s="127" t="s">
        <v>209</v>
      </c>
      <c r="E174" s="128" t="s">
        <v>121</v>
      </c>
      <c r="F174" s="129" t="s">
        <v>220</v>
      </c>
      <c r="G174" s="130" t="s">
        <v>221</v>
      </c>
      <c r="H174" s="131"/>
      <c r="I174" s="142" t="s">
        <v>384</v>
      </c>
      <c r="J174" s="132"/>
      <c r="K174" s="133" t="s">
        <v>1</v>
      </c>
      <c r="L174" s="134" t="s">
        <v>43</v>
      </c>
      <c r="N174" s="118" t="e">
        <f>M174*#REF!</f>
        <v>#REF!</v>
      </c>
      <c r="O174" s="118">
        <v>0</v>
      </c>
      <c r="P174" s="118" t="e">
        <f>O174*#REF!</f>
        <v>#REF!</v>
      </c>
      <c r="Q174" s="118">
        <v>0</v>
      </c>
      <c r="R174" s="119" t="e">
        <f>Q174*#REF!</f>
        <v>#REF!</v>
      </c>
      <c r="AP174" s="120" t="s">
        <v>148</v>
      </c>
      <c r="AR174" s="120" t="s">
        <v>209</v>
      </c>
      <c r="AS174" s="120" t="s">
        <v>85</v>
      </c>
      <c r="AW174" s="13" t="s">
        <v>116</v>
      </c>
      <c r="BC174" s="121" t="e">
        <f>IF(L174="základní",#REF!,0)</f>
        <v>#REF!</v>
      </c>
      <c r="BD174" s="121">
        <f>IF(L174="snížená",#REF!,0)</f>
        <v>0</v>
      </c>
      <c r="BE174" s="121">
        <f>IF(L174="zákl. přenesená",#REF!,0)</f>
        <v>0</v>
      </c>
      <c r="BF174" s="121">
        <f>IF(L174="sníž. přenesená",#REF!,0)</f>
        <v>0</v>
      </c>
      <c r="BG174" s="121">
        <f>IF(L174="nulová",#REF!,0)</f>
        <v>0</v>
      </c>
      <c r="BH174" s="13" t="s">
        <v>85</v>
      </c>
      <c r="BI174" s="121" t="e">
        <f>ROUND(H174*#REF!,2)</f>
        <v>#REF!</v>
      </c>
      <c r="BJ174" s="13" t="s">
        <v>121</v>
      </c>
      <c r="BK174" s="120" t="s">
        <v>222</v>
      </c>
    </row>
    <row r="175" spans="2:63" s="1" customFormat="1" ht="16.5" customHeight="1">
      <c r="B175" s="27"/>
      <c r="C175" s="127" t="s">
        <v>223</v>
      </c>
      <c r="D175" s="127" t="s">
        <v>209</v>
      </c>
      <c r="E175" s="128" t="s">
        <v>136</v>
      </c>
      <c r="F175" s="129" t="s">
        <v>224</v>
      </c>
      <c r="G175" s="130" t="s">
        <v>225</v>
      </c>
      <c r="H175" s="131"/>
      <c r="I175" s="142" t="s">
        <v>384</v>
      </c>
      <c r="J175" s="132"/>
      <c r="K175" s="133" t="s">
        <v>1</v>
      </c>
      <c r="L175" s="134" t="s">
        <v>43</v>
      </c>
      <c r="N175" s="118" t="e">
        <f>M175*#REF!</f>
        <v>#REF!</v>
      </c>
      <c r="O175" s="118">
        <v>0</v>
      </c>
      <c r="P175" s="118" t="e">
        <f>O175*#REF!</f>
        <v>#REF!</v>
      </c>
      <c r="Q175" s="118">
        <v>0</v>
      </c>
      <c r="R175" s="119" t="e">
        <f>Q175*#REF!</f>
        <v>#REF!</v>
      </c>
      <c r="AP175" s="120" t="s">
        <v>148</v>
      </c>
      <c r="AR175" s="120" t="s">
        <v>209</v>
      </c>
      <c r="AS175" s="120" t="s">
        <v>85</v>
      </c>
      <c r="AW175" s="13" t="s">
        <v>116</v>
      </c>
      <c r="BC175" s="121" t="e">
        <f>IF(L175="základní",#REF!,0)</f>
        <v>#REF!</v>
      </c>
      <c r="BD175" s="121">
        <f>IF(L175="snížená",#REF!,0)</f>
        <v>0</v>
      </c>
      <c r="BE175" s="121">
        <f>IF(L175="zákl. přenesená",#REF!,0)</f>
        <v>0</v>
      </c>
      <c r="BF175" s="121">
        <f>IF(L175="sníž. přenesená",#REF!,0)</f>
        <v>0</v>
      </c>
      <c r="BG175" s="121">
        <f>IF(L175="nulová",#REF!,0)</f>
        <v>0</v>
      </c>
      <c r="BH175" s="13" t="s">
        <v>85</v>
      </c>
      <c r="BI175" s="121" t="e">
        <f>ROUND(H175*#REF!,2)</f>
        <v>#REF!</v>
      </c>
      <c r="BJ175" s="13" t="s">
        <v>121</v>
      </c>
      <c r="BK175" s="120" t="s">
        <v>226</v>
      </c>
    </row>
    <row r="176" spans="2:63" s="1" customFormat="1" ht="16.5" customHeight="1">
      <c r="B176" s="27"/>
      <c r="C176" s="127" t="s">
        <v>227</v>
      </c>
      <c r="D176" s="127" t="s">
        <v>209</v>
      </c>
      <c r="E176" s="128" t="s">
        <v>228</v>
      </c>
      <c r="F176" s="129" t="s">
        <v>229</v>
      </c>
      <c r="G176" s="130" t="s">
        <v>225</v>
      </c>
      <c r="H176" s="131"/>
      <c r="I176" s="142" t="s">
        <v>384</v>
      </c>
      <c r="J176" s="132"/>
      <c r="K176" s="133" t="s">
        <v>1</v>
      </c>
      <c r="L176" s="134" t="s">
        <v>43</v>
      </c>
      <c r="N176" s="118" t="e">
        <f>M176*#REF!</f>
        <v>#REF!</v>
      </c>
      <c r="O176" s="118">
        <v>0</v>
      </c>
      <c r="P176" s="118" t="e">
        <f>O176*#REF!</f>
        <v>#REF!</v>
      </c>
      <c r="Q176" s="118">
        <v>0</v>
      </c>
      <c r="R176" s="119" t="e">
        <f>Q176*#REF!</f>
        <v>#REF!</v>
      </c>
      <c r="AP176" s="120" t="s">
        <v>148</v>
      </c>
      <c r="AR176" s="120" t="s">
        <v>209</v>
      </c>
      <c r="AS176" s="120" t="s">
        <v>85</v>
      </c>
      <c r="AW176" s="13" t="s">
        <v>116</v>
      </c>
      <c r="BC176" s="121" t="e">
        <f>IF(L176="základní",#REF!,0)</f>
        <v>#REF!</v>
      </c>
      <c r="BD176" s="121">
        <f>IF(L176="snížená",#REF!,0)</f>
        <v>0</v>
      </c>
      <c r="BE176" s="121">
        <f>IF(L176="zákl. přenesená",#REF!,0)</f>
        <v>0</v>
      </c>
      <c r="BF176" s="121">
        <f>IF(L176="sníž. přenesená",#REF!,0)</f>
        <v>0</v>
      </c>
      <c r="BG176" s="121">
        <f>IF(L176="nulová",#REF!,0)</f>
        <v>0</v>
      </c>
      <c r="BH176" s="13" t="s">
        <v>85</v>
      </c>
      <c r="BI176" s="121" t="e">
        <f>ROUND(H176*#REF!,2)</f>
        <v>#REF!</v>
      </c>
      <c r="BJ176" s="13" t="s">
        <v>121</v>
      </c>
      <c r="BK176" s="120" t="s">
        <v>230</v>
      </c>
    </row>
    <row r="177" spans="2:63" s="1" customFormat="1" ht="16.5" customHeight="1">
      <c r="B177" s="27"/>
      <c r="C177" s="127" t="s">
        <v>231</v>
      </c>
      <c r="D177" s="127" t="s">
        <v>209</v>
      </c>
      <c r="E177" s="128" t="s">
        <v>140</v>
      </c>
      <c r="F177" s="129" t="s">
        <v>232</v>
      </c>
      <c r="G177" s="130" t="s">
        <v>120</v>
      </c>
      <c r="H177" s="131"/>
      <c r="I177" s="142" t="s">
        <v>384</v>
      </c>
      <c r="J177" s="132"/>
      <c r="K177" s="133" t="s">
        <v>1</v>
      </c>
      <c r="L177" s="134" t="s">
        <v>43</v>
      </c>
      <c r="N177" s="118" t="e">
        <f>M177*#REF!</f>
        <v>#REF!</v>
      </c>
      <c r="O177" s="118">
        <v>0</v>
      </c>
      <c r="P177" s="118" t="e">
        <f>O177*#REF!</f>
        <v>#REF!</v>
      </c>
      <c r="Q177" s="118">
        <v>0</v>
      </c>
      <c r="R177" s="119" t="e">
        <f>Q177*#REF!</f>
        <v>#REF!</v>
      </c>
      <c r="AP177" s="120" t="s">
        <v>148</v>
      </c>
      <c r="AR177" s="120" t="s">
        <v>209</v>
      </c>
      <c r="AS177" s="120" t="s">
        <v>85</v>
      </c>
      <c r="AW177" s="13" t="s">
        <v>116</v>
      </c>
      <c r="BC177" s="121" t="e">
        <f>IF(L177="základní",#REF!,0)</f>
        <v>#REF!</v>
      </c>
      <c r="BD177" s="121">
        <f>IF(L177="snížená",#REF!,0)</f>
        <v>0</v>
      </c>
      <c r="BE177" s="121">
        <f>IF(L177="zákl. přenesená",#REF!,0)</f>
        <v>0</v>
      </c>
      <c r="BF177" s="121">
        <f>IF(L177="sníž. přenesená",#REF!,0)</f>
        <v>0</v>
      </c>
      <c r="BG177" s="121">
        <f>IF(L177="nulová",#REF!,0)</f>
        <v>0</v>
      </c>
      <c r="BH177" s="13" t="s">
        <v>85</v>
      </c>
      <c r="BI177" s="121" t="e">
        <f>ROUND(H177*#REF!,2)</f>
        <v>#REF!</v>
      </c>
      <c r="BJ177" s="13" t="s">
        <v>121</v>
      </c>
      <c r="BK177" s="120" t="s">
        <v>233</v>
      </c>
    </row>
    <row r="178" spans="2:63" s="1" customFormat="1" ht="16.5" customHeight="1">
      <c r="B178" s="27"/>
      <c r="C178" s="127" t="s">
        <v>234</v>
      </c>
      <c r="D178" s="127" t="s">
        <v>209</v>
      </c>
      <c r="E178" s="128" t="s">
        <v>176</v>
      </c>
      <c r="F178" s="129" t="s">
        <v>235</v>
      </c>
      <c r="G178" s="130" t="s">
        <v>120</v>
      </c>
      <c r="H178" s="131"/>
      <c r="I178" s="142" t="s">
        <v>384</v>
      </c>
      <c r="J178" s="132"/>
      <c r="K178" s="133" t="s">
        <v>1</v>
      </c>
      <c r="L178" s="134" t="s">
        <v>43</v>
      </c>
      <c r="N178" s="118" t="e">
        <f>M178*#REF!</f>
        <v>#REF!</v>
      </c>
      <c r="O178" s="118">
        <v>0</v>
      </c>
      <c r="P178" s="118" t="e">
        <f>O178*#REF!</f>
        <v>#REF!</v>
      </c>
      <c r="Q178" s="118">
        <v>0</v>
      </c>
      <c r="R178" s="119" t="e">
        <f>Q178*#REF!</f>
        <v>#REF!</v>
      </c>
      <c r="AP178" s="120" t="s">
        <v>148</v>
      </c>
      <c r="AR178" s="120" t="s">
        <v>209</v>
      </c>
      <c r="AS178" s="120" t="s">
        <v>85</v>
      </c>
      <c r="AW178" s="13" t="s">
        <v>116</v>
      </c>
      <c r="BC178" s="121" t="e">
        <f>IF(L178="základní",#REF!,0)</f>
        <v>#REF!</v>
      </c>
      <c r="BD178" s="121">
        <f>IF(L178="snížená",#REF!,0)</f>
        <v>0</v>
      </c>
      <c r="BE178" s="121">
        <f>IF(L178="zákl. přenesená",#REF!,0)</f>
        <v>0</v>
      </c>
      <c r="BF178" s="121">
        <f>IF(L178="sníž. přenesená",#REF!,0)</f>
        <v>0</v>
      </c>
      <c r="BG178" s="121">
        <f>IF(L178="nulová",#REF!,0)</f>
        <v>0</v>
      </c>
      <c r="BH178" s="13" t="s">
        <v>85</v>
      </c>
      <c r="BI178" s="121" t="e">
        <f>ROUND(H178*#REF!,2)</f>
        <v>#REF!</v>
      </c>
      <c r="BJ178" s="13" t="s">
        <v>121</v>
      </c>
      <c r="BK178" s="120" t="s">
        <v>236</v>
      </c>
    </row>
    <row r="179" spans="2:63" s="1" customFormat="1" ht="16.5" customHeight="1">
      <c r="B179" s="27"/>
      <c r="C179" s="127" t="s">
        <v>237</v>
      </c>
      <c r="D179" s="127" t="s">
        <v>209</v>
      </c>
      <c r="E179" s="128" t="s">
        <v>238</v>
      </c>
      <c r="F179" s="129" t="s">
        <v>239</v>
      </c>
      <c r="G179" s="130" t="s">
        <v>221</v>
      </c>
      <c r="H179" s="131"/>
      <c r="I179" s="142" t="s">
        <v>384</v>
      </c>
      <c r="J179" s="132"/>
      <c r="K179" s="133" t="s">
        <v>1</v>
      </c>
      <c r="L179" s="134" t="s">
        <v>43</v>
      </c>
      <c r="N179" s="118" t="e">
        <f>M179*#REF!</f>
        <v>#REF!</v>
      </c>
      <c r="O179" s="118">
        <v>0</v>
      </c>
      <c r="P179" s="118" t="e">
        <f>O179*#REF!</f>
        <v>#REF!</v>
      </c>
      <c r="Q179" s="118">
        <v>0</v>
      </c>
      <c r="R179" s="119" t="e">
        <f>Q179*#REF!</f>
        <v>#REF!</v>
      </c>
      <c r="AP179" s="120" t="s">
        <v>148</v>
      </c>
      <c r="AR179" s="120" t="s">
        <v>209</v>
      </c>
      <c r="AS179" s="120" t="s">
        <v>85</v>
      </c>
      <c r="AW179" s="13" t="s">
        <v>116</v>
      </c>
      <c r="BC179" s="121" t="e">
        <f>IF(L179="základní",#REF!,0)</f>
        <v>#REF!</v>
      </c>
      <c r="BD179" s="121">
        <f>IF(L179="snížená",#REF!,0)</f>
        <v>0</v>
      </c>
      <c r="BE179" s="121">
        <f>IF(L179="zákl. přenesená",#REF!,0)</f>
        <v>0</v>
      </c>
      <c r="BF179" s="121">
        <f>IF(L179="sníž. přenesená",#REF!,0)</f>
        <v>0</v>
      </c>
      <c r="BG179" s="121">
        <f>IF(L179="nulová",#REF!,0)</f>
        <v>0</v>
      </c>
      <c r="BH179" s="13" t="s">
        <v>85</v>
      </c>
      <c r="BI179" s="121" t="e">
        <f>ROUND(H179*#REF!,2)</f>
        <v>#REF!</v>
      </c>
      <c r="BJ179" s="13" t="s">
        <v>121</v>
      </c>
      <c r="BK179" s="120" t="s">
        <v>240</v>
      </c>
    </row>
    <row r="180" spans="2:63" s="1" customFormat="1" ht="16.5" customHeight="1">
      <c r="B180" s="27"/>
      <c r="C180" s="127" t="s">
        <v>241</v>
      </c>
      <c r="D180" s="127" t="s">
        <v>209</v>
      </c>
      <c r="E180" s="128" t="s">
        <v>8</v>
      </c>
      <c r="F180" s="129" t="s">
        <v>242</v>
      </c>
      <c r="G180" s="130" t="s">
        <v>214</v>
      </c>
      <c r="H180" s="131"/>
      <c r="I180" s="142" t="s">
        <v>384</v>
      </c>
      <c r="J180" s="132"/>
      <c r="K180" s="133" t="s">
        <v>1</v>
      </c>
      <c r="L180" s="134" t="s">
        <v>43</v>
      </c>
      <c r="N180" s="118" t="e">
        <f>M180*#REF!</f>
        <v>#REF!</v>
      </c>
      <c r="O180" s="118">
        <v>0</v>
      </c>
      <c r="P180" s="118" t="e">
        <f>O180*#REF!</f>
        <v>#REF!</v>
      </c>
      <c r="Q180" s="118">
        <v>0</v>
      </c>
      <c r="R180" s="119" t="e">
        <f>Q180*#REF!</f>
        <v>#REF!</v>
      </c>
      <c r="AP180" s="120" t="s">
        <v>148</v>
      </c>
      <c r="AR180" s="120" t="s">
        <v>209</v>
      </c>
      <c r="AS180" s="120" t="s">
        <v>85</v>
      </c>
      <c r="AW180" s="13" t="s">
        <v>116</v>
      </c>
      <c r="BC180" s="121" t="e">
        <f>IF(L180="základní",#REF!,0)</f>
        <v>#REF!</v>
      </c>
      <c r="BD180" s="121">
        <f>IF(L180="snížená",#REF!,0)</f>
        <v>0</v>
      </c>
      <c r="BE180" s="121">
        <f>IF(L180="zákl. přenesená",#REF!,0)</f>
        <v>0</v>
      </c>
      <c r="BF180" s="121">
        <f>IF(L180="sníž. přenesená",#REF!,0)</f>
        <v>0</v>
      </c>
      <c r="BG180" s="121">
        <f>IF(L180="nulová",#REF!,0)</f>
        <v>0</v>
      </c>
      <c r="BH180" s="13" t="s">
        <v>85</v>
      </c>
      <c r="BI180" s="121" t="e">
        <f>ROUND(H180*#REF!,2)</f>
        <v>#REF!</v>
      </c>
      <c r="BJ180" s="13" t="s">
        <v>121</v>
      </c>
      <c r="BK180" s="120" t="s">
        <v>243</v>
      </c>
    </row>
    <row r="181" spans="2:63" s="1" customFormat="1" ht="16.5" customHeight="1">
      <c r="B181" s="27"/>
      <c r="C181" s="127" t="s">
        <v>244</v>
      </c>
      <c r="D181" s="127" t="s">
        <v>209</v>
      </c>
      <c r="E181" s="128" t="s">
        <v>245</v>
      </c>
      <c r="F181" s="129" t="s">
        <v>246</v>
      </c>
      <c r="G181" s="130" t="s">
        <v>214</v>
      </c>
      <c r="H181" s="131"/>
      <c r="I181" s="142" t="s">
        <v>384</v>
      </c>
      <c r="J181" s="132"/>
      <c r="K181" s="133" t="s">
        <v>1</v>
      </c>
      <c r="L181" s="134" t="s">
        <v>43</v>
      </c>
      <c r="N181" s="118" t="e">
        <f>M181*#REF!</f>
        <v>#REF!</v>
      </c>
      <c r="O181" s="118">
        <v>0</v>
      </c>
      <c r="P181" s="118" t="e">
        <f>O181*#REF!</f>
        <v>#REF!</v>
      </c>
      <c r="Q181" s="118">
        <v>0</v>
      </c>
      <c r="R181" s="119" t="e">
        <f>Q181*#REF!</f>
        <v>#REF!</v>
      </c>
      <c r="AP181" s="120" t="s">
        <v>148</v>
      </c>
      <c r="AR181" s="120" t="s">
        <v>209</v>
      </c>
      <c r="AS181" s="120" t="s">
        <v>85</v>
      </c>
      <c r="AW181" s="13" t="s">
        <v>116</v>
      </c>
      <c r="BC181" s="121" t="e">
        <f>IF(L181="základní",#REF!,0)</f>
        <v>#REF!</v>
      </c>
      <c r="BD181" s="121">
        <f>IF(L181="snížená",#REF!,0)</f>
        <v>0</v>
      </c>
      <c r="BE181" s="121">
        <f>IF(L181="zákl. přenesená",#REF!,0)</f>
        <v>0</v>
      </c>
      <c r="BF181" s="121">
        <f>IF(L181="sníž. přenesená",#REF!,0)</f>
        <v>0</v>
      </c>
      <c r="BG181" s="121">
        <f>IF(L181="nulová",#REF!,0)</f>
        <v>0</v>
      </c>
      <c r="BH181" s="13" t="s">
        <v>85</v>
      </c>
      <c r="BI181" s="121" t="e">
        <f>ROUND(H181*#REF!,2)</f>
        <v>#REF!</v>
      </c>
      <c r="BJ181" s="13" t="s">
        <v>121</v>
      </c>
      <c r="BK181" s="120" t="s">
        <v>247</v>
      </c>
    </row>
    <row r="182" spans="2:63" s="1" customFormat="1" ht="16.5" customHeight="1">
      <c r="B182" s="27"/>
      <c r="C182" s="127" t="s">
        <v>248</v>
      </c>
      <c r="D182" s="127" t="s">
        <v>209</v>
      </c>
      <c r="E182" s="128" t="s">
        <v>249</v>
      </c>
      <c r="F182" s="129" t="s">
        <v>250</v>
      </c>
      <c r="G182" s="130" t="s">
        <v>214</v>
      </c>
      <c r="H182" s="131"/>
      <c r="I182" s="142" t="s">
        <v>384</v>
      </c>
      <c r="J182" s="132"/>
      <c r="K182" s="133" t="s">
        <v>1</v>
      </c>
      <c r="L182" s="134" t="s">
        <v>43</v>
      </c>
      <c r="N182" s="118" t="e">
        <f>M182*#REF!</f>
        <v>#REF!</v>
      </c>
      <c r="O182" s="118">
        <v>0</v>
      </c>
      <c r="P182" s="118" t="e">
        <f>O182*#REF!</f>
        <v>#REF!</v>
      </c>
      <c r="Q182" s="118">
        <v>0</v>
      </c>
      <c r="R182" s="119" t="e">
        <f>Q182*#REF!</f>
        <v>#REF!</v>
      </c>
      <c r="AP182" s="120" t="s">
        <v>148</v>
      </c>
      <c r="AR182" s="120" t="s">
        <v>209</v>
      </c>
      <c r="AS182" s="120" t="s">
        <v>85</v>
      </c>
      <c r="AW182" s="13" t="s">
        <v>116</v>
      </c>
      <c r="BC182" s="121" t="e">
        <f>IF(L182="základní",#REF!,0)</f>
        <v>#REF!</v>
      </c>
      <c r="BD182" s="121">
        <f>IF(L182="snížená",#REF!,0)</f>
        <v>0</v>
      </c>
      <c r="BE182" s="121">
        <f>IF(L182="zákl. přenesená",#REF!,0)</f>
        <v>0</v>
      </c>
      <c r="BF182" s="121">
        <f>IF(L182="sníž. přenesená",#REF!,0)</f>
        <v>0</v>
      </c>
      <c r="BG182" s="121">
        <f>IF(L182="nulová",#REF!,0)</f>
        <v>0</v>
      </c>
      <c r="BH182" s="13" t="s">
        <v>85</v>
      </c>
      <c r="BI182" s="121" t="e">
        <f>ROUND(H182*#REF!,2)</f>
        <v>#REF!</v>
      </c>
      <c r="BJ182" s="13" t="s">
        <v>121</v>
      </c>
      <c r="BK182" s="120" t="s">
        <v>251</v>
      </c>
    </row>
    <row r="183" spans="2:63" s="1" customFormat="1" ht="16.5" customHeight="1">
      <c r="B183" s="27"/>
      <c r="C183" s="127" t="s">
        <v>252</v>
      </c>
      <c r="D183" s="127" t="s">
        <v>209</v>
      </c>
      <c r="E183" s="128" t="s">
        <v>253</v>
      </c>
      <c r="F183" s="129" t="s">
        <v>254</v>
      </c>
      <c r="G183" s="130" t="s">
        <v>214</v>
      </c>
      <c r="H183" s="131"/>
      <c r="I183" s="142" t="s">
        <v>384</v>
      </c>
      <c r="J183" s="132"/>
      <c r="K183" s="133" t="s">
        <v>1</v>
      </c>
      <c r="L183" s="134" t="s">
        <v>43</v>
      </c>
      <c r="N183" s="118" t="e">
        <f>M183*#REF!</f>
        <v>#REF!</v>
      </c>
      <c r="O183" s="118">
        <v>0</v>
      </c>
      <c r="P183" s="118" t="e">
        <f>O183*#REF!</f>
        <v>#REF!</v>
      </c>
      <c r="Q183" s="118">
        <v>0</v>
      </c>
      <c r="R183" s="119" t="e">
        <f>Q183*#REF!</f>
        <v>#REF!</v>
      </c>
      <c r="AP183" s="120" t="s">
        <v>148</v>
      </c>
      <c r="AR183" s="120" t="s">
        <v>209</v>
      </c>
      <c r="AS183" s="120" t="s">
        <v>85</v>
      </c>
      <c r="AW183" s="13" t="s">
        <v>116</v>
      </c>
      <c r="BC183" s="121" t="e">
        <f>IF(L183="základní",#REF!,0)</f>
        <v>#REF!</v>
      </c>
      <c r="BD183" s="121">
        <f>IF(L183="snížená",#REF!,0)</f>
        <v>0</v>
      </c>
      <c r="BE183" s="121">
        <f>IF(L183="zákl. přenesená",#REF!,0)</f>
        <v>0</v>
      </c>
      <c r="BF183" s="121">
        <f>IF(L183="sníž. přenesená",#REF!,0)</f>
        <v>0</v>
      </c>
      <c r="BG183" s="121">
        <f>IF(L183="nulová",#REF!,0)</f>
        <v>0</v>
      </c>
      <c r="BH183" s="13" t="s">
        <v>85</v>
      </c>
      <c r="BI183" s="121" t="e">
        <f>ROUND(H183*#REF!,2)</f>
        <v>#REF!</v>
      </c>
      <c r="BJ183" s="13" t="s">
        <v>121</v>
      </c>
      <c r="BK183" s="120" t="s">
        <v>255</v>
      </c>
    </row>
    <row r="184" spans="2:63" s="1" customFormat="1" ht="16.5" customHeight="1">
      <c r="B184" s="27"/>
      <c r="C184" s="127" t="s">
        <v>256</v>
      </c>
      <c r="D184" s="127" t="s">
        <v>209</v>
      </c>
      <c r="E184" s="128" t="s">
        <v>257</v>
      </c>
      <c r="F184" s="129" t="s">
        <v>258</v>
      </c>
      <c r="G184" s="130" t="s">
        <v>214</v>
      </c>
      <c r="H184" s="131"/>
      <c r="I184" s="142" t="s">
        <v>384</v>
      </c>
      <c r="J184" s="132"/>
      <c r="K184" s="133" t="s">
        <v>1</v>
      </c>
      <c r="L184" s="134" t="s">
        <v>43</v>
      </c>
      <c r="N184" s="118" t="e">
        <f>M184*#REF!</f>
        <v>#REF!</v>
      </c>
      <c r="O184" s="118">
        <v>0</v>
      </c>
      <c r="P184" s="118" t="e">
        <f>O184*#REF!</f>
        <v>#REF!</v>
      </c>
      <c r="Q184" s="118">
        <v>0</v>
      </c>
      <c r="R184" s="119" t="e">
        <f>Q184*#REF!</f>
        <v>#REF!</v>
      </c>
      <c r="AP184" s="120" t="s">
        <v>148</v>
      </c>
      <c r="AR184" s="120" t="s">
        <v>209</v>
      </c>
      <c r="AS184" s="120" t="s">
        <v>85</v>
      </c>
      <c r="AW184" s="13" t="s">
        <v>116</v>
      </c>
      <c r="BC184" s="121" t="e">
        <f>IF(L184="základní",#REF!,0)</f>
        <v>#REF!</v>
      </c>
      <c r="BD184" s="121">
        <f>IF(L184="snížená",#REF!,0)</f>
        <v>0</v>
      </c>
      <c r="BE184" s="121">
        <f>IF(L184="zákl. přenesená",#REF!,0)</f>
        <v>0</v>
      </c>
      <c r="BF184" s="121">
        <f>IF(L184="sníž. přenesená",#REF!,0)</f>
        <v>0</v>
      </c>
      <c r="BG184" s="121">
        <f>IF(L184="nulová",#REF!,0)</f>
        <v>0</v>
      </c>
      <c r="BH184" s="13" t="s">
        <v>85</v>
      </c>
      <c r="BI184" s="121" t="e">
        <f>ROUND(H184*#REF!,2)</f>
        <v>#REF!</v>
      </c>
      <c r="BJ184" s="13" t="s">
        <v>121</v>
      </c>
      <c r="BK184" s="120" t="s">
        <v>259</v>
      </c>
    </row>
    <row r="185" spans="2:63" s="1" customFormat="1" ht="16.5" customHeight="1">
      <c r="B185" s="27"/>
      <c r="C185" s="127" t="s">
        <v>260</v>
      </c>
      <c r="D185" s="127" t="s">
        <v>209</v>
      </c>
      <c r="E185" s="128" t="s">
        <v>261</v>
      </c>
      <c r="F185" s="129" t="s">
        <v>262</v>
      </c>
      <c r="G185" s="130" t="s">
        <v>214</v>
      </c>
      <c r="H185" s="131"/>
      <c r="I185" s="142" t="s">
        <v>384</v>
      </c>
      <c r="J185" s="132"/>
      <c r="K185" s="133" t="s">
        <v>1</v>
      </c>
      <c r="L185" s="134" t="s">
        <v>43</v>
      </c>
      <c r="N185" s="118" t="e">
        <f>M185*#REF!</f>
        <v>#REF!</v>
      </c>
      <c r="O185" s="118">
        <v>0</v>
      </c>
      <c r="P185" s="118" t="e">
        <f>O185*#REF!</f>
        <v>#REF!</v>
      </c>
      <c r="Q185" s="118">
        <v>0</v>
      </c>
      <c r="R185" s="119" t="e">
        <f>Q185*#REF!</f>
        <v>#REF!</v>
      </c>
      <c r="AP185" s="120" t="s">
        <v>148</v>
      </c>
      <c r="AR185" s="120" t="s">
        <v>209</v>
      </c>
      <c r="AS185" s="120" t="s">
        <v>85</v>
      </c>
      <c r="AW185" s="13" t="s">
        <v>116</v>
      </c>
      <c r="BC185" s="121" t="e">
        <f>IF(L185="základní",#REF!,0)</f>
        <v>#REF!</v>
      </c>
      <c r="BD185" s="121">
        <f>IF(L185="snížená",#REF!,0)</f>
        <v>0</v>
      </c>
      <c r="BE185" s="121">
        <f>IF(L185="zákl. přenesená",#REF!,0)</f>
        <v>0</v>
      </c>
      <c r="BF185" s="121">
        <f>IF(L185="sníž. přenesená",#REF!,0)</f>
        <v>0</v>
      </c>
      <c r="BG185" s="121">
        <f>IF(L185="nulová",#REF!,0)</f>
        <v>0</v>
      </c>
      <c r="BH185" s="13" t="s">
        <v>85</v>
      </c>
      <c r="BI185" s="121" t="e">
        <f>ROUND(H185*#REF!,2)</f>
        <v>#REF!</v>
      </c>
      <c r="BJ185" s="13" t="s">
        <v>121</v>
      </c>
      <c r="BK185" s="120" t="s">
        <v>263</v>
      </c>
    </row>
    <row r="186" spans="2:63" s="1" customFormat="1" ht="16.5" customHeight="1">
      <c r="B186" s="27"/>
      <c r="C186" s="127" t="s">
        <v>264</v>
      </c>
      <c r="D186" s="127" t="s">
        <v>209</v>
      </c>
      <c r="E186" s="128" t="s">
        <v>265</v>
      </c>
      <c r="F186" s="129" t="s">
        <v>266</v>
      </c>
      <c r="G186" s="130" t="s">
        <v>214</v>
      </c>
      <c r="H186" s="131"/>
      <c r="I186" s="142" t="s">
        <v>384</v>
      </c>
      <c r="J186" s="132"/>
      <c r="K186" s="133" t="s">
        <v>1</v>
      </c>
      <c r="L186" s="134" t="s">
        <v>43</v>
      </c>
      <c r="N186" s="118" t="e">
        <f>M186*#REF!</f>
        <v>#REF!</v>
      </c>
      <c r="O186" s="118">
        <v>0</v>
      </c>
      <c r="P186" s="118" t="e">
        <f>O186*#REF!</f>
        <v>#REF!</v>
      </c>
      <c r="Q186" s="118">
        <v>0</v>
      </c>
      <c r="R186" s="119" t="e">
        <f>Q186*#REF!</f>
        <v>#REF!</v>
      </c>
      <c r="AP186" s="120" t="s">
        <v>148</v>
      </c>
      <c r="AR186" s="120" t="s">
        <v>209</v>
      </c>
      <c r="AS186" s="120" t="s">
        <v>85</v>
      </c>
      <c r="AW186" s="13" t="s">
        <v>116</v>
      </c>
      <c r="BC186" s="121" t="e">
        <f>IF(L186="základní",#REF!,0)</f>
        <v>#REF!</v>
      </c>
      <c r="BD186" s="121">
        <f>IF(L186="snížená",#REF!,0)</f>
        <v>0</v>
      </c>
      <c r="BE186" s="121">
        <f>IF(L186="zákl. přenesená",#REF!,0)</f>
        <v>0</v>
      </c>
      <c r="BF186" s="121">
        <f>IF(L186="sníž. přenesená",#REF!,0)</f>
        <v>0</v>
      </c>
      <c r="BG186" s="121">
        <f>IF(L186="nulová",#REF!,0)</f>
        <v>0</v>
      </c>
      <c r="BH186" s="13" t="s">
        <v>85</v>
      </c>
      <c r="BI186" s="121" t="e">
        <f>ROUND(H186*#REF!,2)</f>
        <v>#REF!</v>
      </c>
      <c r="BJ186" s="13" t="s">
        <v>121</v>
      </c>
      <c r="BK186" s="120" t="s">
        <v>267</v>
      </c>
    </row>
    <row r="187" spans="2:63" s="1" customFormat="1" ht="16.5" customHeight="1">
      <c r="B187" s="27"/>
      <c r="C187" s="127" t="s">
        <v>268</v>
      </c>
      <c r="D187" s="127" t="s">
        <v>209</v>
      </c>
      <c r="E187" s="128" t="s">
        <v>269</v>
      </c>
      <c r="F187" s="129" t="s">
        <v>270</v>
      </c>
      <c r="G187" s="130" t="s">
        <v>214</v>
      </c>
      <c r="H187" s="131"/>
      <c r="I187" s="142" t="s">
        <v>384</v>
      </c>
      <c r="J187" s="132"/>
      <c r="K187" s="133" t="s">
        <v>1</v>
      </c>
      <c r="L187" s="134" t="s">
        <v>43</v>
      </c>
      <c r="N187" s="118" t="e">
        <f>M187*#REF!</f>
        <v>#REF!</v>
      </c>
      <c r="O187" s="118">
        <v>0</v>
      </c>
      <c r="P187" s="118" t="e">
        <f>O187*#REF!</f>
        <v>#REF!</v>
      </c>
      <c r="Q187" s="118">
        <v>0</v>
      </c>
      <c r="R187" s="119" t="e">
        <f>Q187*#REF!</f>
        <v>#REF!</v>
      </c>
      <c r="AP187" s="120" t="s">
        <v>148</v>
      </c>
      <c r="AR187" s="120" t="s">
        <v>209</v>
      </c>
      <c r="AS187" s="120" t="s">
        <v>85</v>
      </c>
      <c r="AW187" s="13" t="s">
        <v>116</v>
      </c>
      <c r="BC187" s="121" t="e">
        <f>IF(L187="základní",#REF!,0)</f>
        <v>#REF!</v>
      </c>
      <c r="BD187" s="121">
        <f>IF(L187="snížená",#REF!,0)</f>
        <v>0</v>
      </c>
      <c r="BE187" s="121">
        <f>IF(L187="zákl. přenesená",#REF!,0)</f>
        <v>0</v>
      </c>
      <c r="BF187" s="121">
        <f>IF(L187="sníž. přenesená",#REF!,0)</f>
        <v>0</v>
      </c>
      <c r="BG187" s="121">
        <f>IF(L187="nulová",#REF!,0)</f>
        <v>0</v>
      </c>
      <c r="BH187" s="13" t="s">
        <v>85</v>
      </c>
      <c r="BI187" s="121" t="e">
        <f>ROUND(H187*#REF!,2)</f>
        <v>#REF!</v>
      </c>
      <c r="BJ187" s="13" t="s">
        <v>121</v>
      </c>
      <c r="BK187" s="120" t="s">
        <v>271</v>
      </c>
    </row>
    <row r="188" spans="2:63" s="1" customFormat="1" ht="16.5" customHeight="1">
      <c r="B188" s="27"/>
      <c r="C188" s="127" t="s">
        <v>272</v>
      </c>
      <c r="D188" s="127" t="s">
        <v>209</v>
      </c>
      <c r="E188" s="128" t="s">
        <v>273</v>
      </c>
      <c r="F188" s="129" t="s">
        <v>274</v>
      </c>
      <c r="G188" s="130" t="s">
        <v>214</v>
      </c>
      <c r="H188" s="131"/>
      <c r="I188" s="142" t="s">
        <v>384</v>
      </c>
      <c r="J188" s="132"/>
      <c r="K188" s="133" t="s">
        <v>1</v>
      </c>
      <c r="L188" s="134" t="s">
        <v>43</v>
      </c>
      <c r="N188" s="118" t="e">
        <f>M188*#REF!</f>
        <v>#REF!</v>
      </c>
      <c r="O188" s="118">
        <v>0</v>
      </c>
      <c r="P188" s="118" t="e">
        <f>O188*#REF!</f>
        <v>#REF!</v>
      </c>
      <c r="Q188" s="118">
        <v>0</v>
      </c>
      <c r="R188" s="119" t="e">
        <f>Q188*#REF!</f>
        <v>#REF!</v>
      </c>
      <c r="AP188" s="120" t="s">
        <v>148</v>
      </c>
      <c r="AR188" s="120" t="s">
        <v>209</v>
      </c>
      <c r="AS188" s="120" t="s">
        <v>85</v>
      </c>
      <c r="AW188" s="13" t="s">
        <v>116</v>
      </c>
      <c r="BC188" s="121" t="e">
        <f>IF(L188="základní",#REF!,0)</f>
        <v>#REF!</v>
      </c>
      <c r="BD188" s="121">
        <f>IF(L188="snížená",#REF!,0)</f>
        <v>0</v>
      </c>
      <c r="BE188" s="121">
        <f>IF(L188="zákl. přenesená",#REF!,0)</f>
        <v>0</v>
      </c>
      <c r="BF188" s="121">
        <f>IF(L188="sníž. přenesená",#REF!,0)</f>
        <v>0</v>
      </c>
      <c r="BG188" s="121">
        <f>IF(L188="nulová",#REF!,0)</f>
        <v>0</v>
      </c>
      <c r="BH188" s="13" t="s">
        <v>85</v>
      </c>
      <c r="BI188" s="121" t="e">
        <f>ROUND(H188*#REF!,2)</f>
        <v>#REF!</v>
      </c>
      <c r="BJ188" s="13" t="s">
        <v>121</v>
      </c>
      <c r="BK188" s="120" t="s">
        <v>275</v>
      </c>
    </row>
    <row r="189" spans="2:63" s="1" customFormat="1" ht="16.5" customHeight="1">
      <c r="B189" s="27"/>
      <c r="C189" s="127" t="s">
        <v>276</v>
      </c>
      <c r="D189" s="127" t="s">
        <v>209</v>
      </c>
      <c r="E189" s="128" t="s">
        <v>277</v>
      </c>
      <c r="F189" s="129" t="s">
        <v>278</v>
      </c>
      <c r="G189" s="130" t="s">
        <v>214</v>
      </c>
      <c r="H189" s="131"/>
      <c r="I189" s="142" t="s">
        <v>384</v>
      </c>
      <c r="J189" s="132"/>
      <c r="K189" s="133" t="s">
        <v>1</v>
      </c>
      <c r="L189" s="134" t="s">
        <v>43</v>
      </c>
      <c r="N189" s="118" t="e">
        <f>M189*#REF!</f>
        <v>#REF!</v>
      </c>
      <c r="O189" s="118">
        <v>0</v>
      </c>
      <c r="P189" s="118" t="e">
        <f>O189*#REF!</f>
        <v>#REF!</v>
      </c>
      <c r="Q189" s="118">
        <v>0</v>
      </c>
      <c r="R189" s="119" t="e">
        <f>Q189*#REF!</f>
        <v>#REF!</v>
      </c>
      <c r="AP189" s="120" t="s">
        <v>148</v>
      </c>
      <c r="AR189" s="120" t="s">
        <v>209</v>
      </c>
      <c r="AS189" s="120" t="s">
        <v>85</v>
      </c>
      <c r="AW189" s="13" t="s">
        <v>116</v>
      </c>
      <c r="BC189" s="121" t="e">
        <f>IF(L189="základní",#REF!,0)</f>
        <v>#REF!</v>
      </c>
      <c r="BD189" s="121">
        <f>IF(L189="snížená",#REF!,0)</f>
        <v>0</v>
      </c>
      <c r="BE189" s="121">
        <f>IF(L189="zákl. přenesená",#REF!,0)</f>
        <v>0</v>
      </c>
      <c r="BF189" s="121">
        <f>IF(L189="sníž. přenesená",#REF!,0)</f>
        <v>0</v>
      </c>
      <c r="BG189" s="121">
        <f>IF(L189="nulová",#REF!,0)</f>
        <v>0</v>
      </c>
      <c r="BH189" s="13" t="s">
        <v>85</v>
      </c>
      <c r="BI189" s="121" t="e">
        <f>ROUND(H189*#REF!,2)</f>
        <v>#REF!</v>
      </c>
      <c r="BJ189" s="13" t="s">
        <v>121</v>
      </c>
      <c r="BK189" s="120" t="s">
        <v>279</v>
      </c>
    </row>
    <row r="190" spans="2:63" s="1" customFormat="1" ht="16.5" customHeight="1">
      <c r="B190" s="27"/>
      <c r="C190" s="127" t="s">
        <v>280</v>
      </c>
      <c r="D190" s="127" t="s">
        <v>209</v>
      </c>
      <c r="E190" s="128" t="s">
        <v>281</v>
      </c>
      <c r="F190" s="129" t="s">
        <v>282</v>
      </c>
      <c r="G190" s="130" t="s">
        <v>214</v>
      </c>
      <c r="H190" s="131"/>
      <c r="I190" s="142" t="s">
        <v>384</v>
      </c>
      <c r="J190" s="132"/>
      <c r="K190" s="133" t="s">
        <v>1</v>
      </c>
      <c r="L190" s="134" t="s">
        <v>43</v>
      </c>
      <c r="N190" s="118" t="e">
        <f>M190*#REF!</f>
        <v>#REF!</v>
      </c>
      <c r="O190" s="118">
        <v>0</v>
      </c>
      <c r="P190" s="118" t="e">
        <f>O190*#REF!</f>
        <v>#REF!</v>
      </c>
      <c r="Q190" s="118">
        <v>0</v>
      </c>
      <c r="R190" s="119" t="e">
        <f>Q190*#REF!</f>
        <v>#REF!</v>
      </c>
      <c r="AP190" s="120" t="s">
        <v>148</v>
      </c>
      <c r="AR190" s="120" t="s">
        <v>209</v>
      </c>
      <c r="AS190" s="120" t="s">
        <v>85</v>
      </c>
      <c r="AW190" s="13" t="s">
        <v>116</v>
      </c>
      <c r="BC190" s="121" t="e">
        <f>IF(L190="základní",#REF!,0)</f>
        <v>#REF!</v>
      </c>
      <c r="BD190" s="121">
        <f>IF(L190="snížená",#REF!,0)</f>
        <v>0</v>
      </c>
      <c r="BE190" s="121">
        <f>IF(L190="zákl. přenesená",#REF!,0)</f>
        <v>0</v>
      </c>
      <c r="BF190" s="121">
        <f>IF(L190="sníž. přenesená",#REF!,0)</f>
        <v>0</v>
      </c>
      <c r="BG190" s="121">
        <f>IF(L190="nulová",#REF!,0)</f>
        <v>0</v>
      </c>
      <c r="BH190" s="13" t="s">
        <v>85</v>
      </c>
      <c r="BI190" s="121" t="e">
        <f>ROUND(H190*#REF!,2)</f>
        <v>#REF!</v>
      </c>
      <c r="BJ190" s="13" t="s">
        <v>121</v>
      </c>
      <c r="BK190" s="120" t="s">
        <v>283</v>
      </c>
    </row>
    <row r="191" spans="2:63" s="1" customFormat="1" ht="24.2" customHeight="1">
      <c r="B191" s="27"/>
      <c r="C191" s="127" t="s">
        <v>284</v>
      </c>
      <c r="D191" s="127" t="s">
        <v>209</v>
      </c>
      <c r="E191" s="128" t="s">
        <v>285</v>
      </c>
      <c r="F191" s="129" t="s">
        <v>286</v>
      </c>
      <c r="G191" s="130" t="s">
        <v>287</v>
      </c>
      <c r="H191" s="131"/>
      <c r="I191" s="142" t="s">
        <v>384</v>
      </c>
      <c r="J191" s="132"/>
      <c r="K191" s="133" t="s">
        <v>1</v>
      </c>
      <c r="L191" s="134" t="s">
        <v>43</v>
      </c>
      <c r="N191" s="118" t="e">
        <f>M191*#REF!</f>
        <v>#REF!</v>
      </c>
      <c r="O191" s="118">
        <v>0</v>
      </c>
      <c r="P191" s="118" t="e">
        <f>O191*#REF!</f>
        <v>#REF!</v>
      </c>
      <c r="Q191" s="118">
        <v>0</v>
      </c>
      <c r="R191" s="119" t="e">
        <f>Q191*#REF!</f>
        <v>#REF!</v>
      </c>
      <c r="AP191" s="120" t="s">
        <v>148</v>
      </c>
      <c r="AR191" s="120" t="s">
        <v>209</v>
      </c>
      <c r="AS191" s="120" t="s">
        <v>85</v>
      </c>
      <c r="AW191" s="13" t="s">
        <v>116</v>
      </c>
      <c r="BC191" s="121" t="e">
        <f>IF(L191="základní",#REF!,0)</f>
        <v>#REF!</v>
      </c>
      <c r="BD191" s="121">
        <f>IF(L191="snížená",#REF!,0)</f>
        <v>0</v>
      </c>
      <c r="BE191" s="121">
        <f>IF(L191="zákl. přenesená",#REF!,0)</f>
        <v>0</v>
      </c>
      <c r="BF191" s="121">
        <f>IF(L191="sníž. přenesená",#REF!,0)</f>
        <v>0</v>
      </c>
      <c r="BG191" s="121">
        <f>IF(L191="nulová",#REF!,0)</f>
        <v>0</v>
      </c>
      <c r="BH191" s="13" t="s">
        <v>85</v>
      </c>
      <c r="BI191" s="121" t="e">
        <f>ROUND(H191*#REF!,2)</f>
        <v>#REF!</v>
      </c>
      <c r="BJ191" s="13" t="s">
        <v>121</v>
      </c>
      <c r="BK191" s="120" t="s">
        <v>288</v>
      </c>
    </row>
    <row r="192" spans="2:63" s="1" customFormat="1" ht="16.5" customHeight="1">
      <c r="B192" s="27"/>
      <c r="C192" s="127" t="s">
        <v>289</v>
      </c>
      <c r="D192" s="127" t="s">
        <v>209</v>
      </c>
      <c r="E192" s="128" t="s">
        <v>290</v>
      </c>
      <c r="F192" s="129" t="s">
        <v>291</v>
      </c>
      <c r="G192" s="130" t="s">
        <v>287</v>
      </c>
      <c r="H192" s="131"/>
      <c r="I192" s="142" t="s">
        <v>384</v>
      </c>
      <c r="J192" s="132"/>
      <c r="K192" s="133" t="s">
        <v>1</v>
      </c>
      <c r="L192" s="134" t="s">
        <v>43</v>
      </c>
      <c r="N192" s="118" t="e">
        <f>M192*#REF!</f>
        <v>#REF!</v>
      </c>
      <c r="O192" s="118">
        <v>0</v>
      </c>
      <c r="P192" s="118" t="e">
        <f>O192*#REF!</f>
        <v>#REF!</v>
      </c>
      <c r="Q192" s="118">
        <v>0</v>
      </c>
      <c r="R192" s="119" t="e">
        <f>Q192*#REF!</f>
        <v>#REF!</v>
      </c>
      <c r="AP192" s="120" t="s">
        <v>148</v>
      </c>
      <c r="AR192" s="120" t="s">
        <v>209</v>
      </c>
      <c r="AS192" s="120" t="s">
        <v>85</v>
      </c>
      <c r="AW192" s="13" t="s">
        <v>116</v>
      </c>
      <c r="BC192" s="121" t="e">
        <f>IF(L192="základní",#REF!,0)</f>
        <v>#REF!</v>
      </c>
      <c r="BD192" s="121">
        <f>IF(L192="snížená",#REF!,0)</f>
        <v>0</v>
      </c>
      <c r="BE192" s="121">
        <f>IF(L192="zákl. přenesená",#REF!,0)</f>
        <v>0</v>
      </c>
      <c r="BF192" s="121">
        <f>IF(L192="sníž. přenesená",#REF!,0)</f>
        <v>0</v>
      </c>
      <c r="BG192" s="121">
        <f>IF(L192="nulová",#REF!,0)</f>
        <v>0</v>
      </c>
      <c r="BH192" s="13" t="s">
        <v>85</v>
      </c>
      <c r="BI192" s="121" t="e">
        <f>ROUND(H192*#REF!,2)</f>
        <v>#REF!</v>
      </c>
      <c r="BJ192" s="13" t="s">
        <v>121</v>
      </c>
      <c r="BK192" s="120" t="s">
        <v>292</v>
      </c>
    </row>
    <row r="193" spans="2:63" s="1" customFormat="1" ht="24.2" customHeight="1">
      <c r="B193" s="27"/>
      <c r="C193" s="127" t="s">
        <v>293</v>
      </c>
      <c r="D193" s="127" t="s">
        <v>209</v>
      </c>
      <c r="E193" s="128" t="s">
        <v>294</v>
      </c>
      <c r="F193" s="129" t="s">
        <v>295</v>
      </c>
      <c r="G193" s="130" t="s">
        <v>287</v>
      </c>
      <c r="H193" s="131"/>
      <c r="I193" s="142" t="s">
        <v>384</v>
      </c>
      <c r="J193" s="132"/>
      <c r="K193" s="133" t="s">
        <v>1</v>
      </c>
      <c r="L193" s="134" t="s">
        <v>43</v>
      </c>
      <c r="N193" s="118" t="e">
        <f>M193*#REF!</f>
        <v>#REF!</v>
      </c>
      <c r="O193" s="118">
        <v>0</v>
      </c>
      <c r="P193" s="118" t="e">
        <f>O193*#REF!</f>
        <v>#REF!</v>
      </c>
      <c r="Q193" s="118">
        <v>0</v>
      </c>
      <c r="R193" s="119" t="e">
        <f>Q193*#REF!</f>
        <v>#REF!</v>
      </c>
      <c r="AP193" s="120" t="s">
        <v>148</v>
      </c>
      <c r="AR193" s="120" t="s">
        <v>209</v>
      </c>
      <c r="AS193" s="120" t="s">
        <v>85</v>
      </c>
      <c r="AW193" s="13" t="s">
        <v>116</v>
      </c>
      <c r="BC193" s="121" t="e">
        <f>IF(L193="základní",#REF!,0)</f>
        <v>#REF!</v>
      </c>
      <c r="BD193" s="121">
        <f>IF(L193="snížená",#REF!,0)</f>
        <v>0</v>
      </c>
      <c r="BE193" s="121">
        <f>IF(L193="zákl. přenesená",#REF!,0)</f>
        <v>0</v>
      </c>
      <c r="BF193" s="121">
        <f>IF(L193="sníž. přenesená",#REF!,0)</f>
        <v>0</v>
      </c>
      <c r="BG193" s="121">
        <f>IF(L193="nulová",#REF!,0)</f>
        <v>0</v>
      </c>
      <c r="BH193" s="13" t="s">
        <v>85</v>
      </c>
      <c r="BI193" s="121" t="e">
        <f>ROUND(H193*#REF!,2)</f>
        <v>#REF!</v>
      </c>
      <c r="BJ193" s="13" t="s">
        <v>121</v>
      </c>
      <c r="BK193" s="120" t="s">
        <v>296</v>
      </c>
    </row>
    <row r="194" spans="2:63" s="1" customFormat="1" ht="16.5" customHeight="1">
      <c r="B194" s="27"/>
      <c r="C194" s="127" t="s">
        <v>297</v>
      </c>
      <c r="D194" s="127" t="s">
        <v>209</v>
      </c>
      <c r="E194" s="128" t="s">
        <v>185</v>
      </c>
      <c r="F194" s="129" t="s">
        <v>298</v>
      </c>
      <c r="G194" s="130" t="s">
        <v>299</v>
      </c>
      <c r="H194" s="131"/>
      <c r="I194" s="142" t="s">
        <v>384</v>
      </c>
      <c r="J194" s="132"/>
      <c r="K194" s="133" t="s">
        <v>1</v>
      </c>
      <c r="L194" s="134" t="s">
        <v>43</v>
      </c>
      <c r="N194" s="118" t="e">
        <f>M194*#REF!</f>
        <v>#REF!</v>
      </c>
      <c r="O194" s="118">
        <v>0</v>
      </c>
      <c r="P194" s="118" t="e">
        <f>O194*#REF!</f>
        <v>#REF!</v>
      </c>
      <c r="Q194" s="118">
        <v>0</v>
      </c>
      <c r="R194" s="119" t="e">
        <f>Q194*#REF!</f>
        <v>#REF!</v>
      </c>
      <c r="AP194" s="120" t="s">
        <v>148</v>
      </c>
      <c r="AR194" s="120" t="s">
        <v>209</v>
      </c>
      <c r="AS194" s="120" t="s">
        <v>85</v>
      </c>
      <c r="AW194" s="13" t="s">
        <v>116</v>
      </c>
      <c r="BC194" s="121" t="e">
        <f>IF(L194="základní",#REF!,0)</f>
        <v>#REF!</v>
      </c>
      <c r="BD194" s="121">
        <f>IF(L194="snížená",#REF!,0)</f>
        <v>0</v>
      </c>
      <c r="BE194" s="121">
        <f>IF(L194="zákl. přenesená",#REF!,0)</f>
        <v>0</v>
      </c>
      <c r="BF194" s="121">
        <f>IF(L194="sníž. přenesená",#REF!,0)</f>
        <v>0</v>
      </c>
      <c r="BG194" s="121">
        <f>IF(L194="nulová",#REF!,0)</f>
        <v>0</v>
      </c>
      <c r="BH194" s="13" t="s">
        <v>85</v>
      </c>
      <c r="BI194" s="121" t="e">
        <f>ROUND(H194*#REF!,2)</f>
        <v>#REF!</v>
      </c>
      <c r="BJ194" s="13" t="s">
        <v>121</v>
      </c>
      <c r="BK194" s="120" t="s">
        <v>300</v>
      </c>
    </row>
    <row r="195" spans="2:63" s="1" customFormat="1" ht="16.5" customHeight="1">
      <c r="B195" s="27"/>
      <c r="C195" s="127" t="s">
        <v>301</v>
      </c>
      <c r="D195" s="127" t="s">
        <v>209</v>
      </c>
      <c r="E195" s="128" t="s">
        <v>302</v>
      </c>
      <c r="F195" s="129" t="s">
        <v>303</v>
      </c>
      <c r="G195" s="130" t="s">
        <v>299</v>
      </c>
      <c r="H195" s="131"/>
      <c r="I195" s="142" t="s">
        <v>384</v>
      </c>
      <c r="J195" s="132"/>
      <c r="K195" s="133" t="s">
        <v>1</v>
      </c>
      <c r="L195" s="134" t="s">
        <v>43</v>
      </c>
      <c r="N195" s="118" t="e">
        <f>M195*#REF!</f>
        <v>#REF!</v>
      </c>
      <c r="O195" s="118">
        <v>0</v>
      </c>
      <c r="P195" s="118" t="e">
        <f>O195*#REF!</f>
        <v>#REF!</v>
      </c>
      <c r="Q195" s="118">
        <v>0</v>
      </c>
      <c r="R195" s="119" t="e">
        <f>Q195*#REF!</f>
        <v>#REF!</v>
      </c>
      <c r="AP195" s="120" t="s">
        <v>148</v>
      </c>
      <c r="AR195" s="120" t="s">
        <v>209</v>
      </c>
      <c r="AS195" s="120" t="s">
        <v>85</v>
      </c>
      <c r="AW195" s="13" t="s">
        <v>116</v>
      </c>
      <c r="BC195" s="121" t="e">
        <f>IF(L195="základní",#REF!,0)</f>
        <v>#REF!</v>
      </c>
      <c r="BD195" s="121">
        <f>IF(L195="snížená",#REF!,0)</f>
        <v>0</v>
      </c>
      <c r="BE195" s="121">
        <f>IF(L195="zákl. přenesená",#REF!,0)</f>
        <v>0</v>
      </c>
      <c r="BF195" s="121">
        <f>IF(L195="sníž. přenesená",#REF!,0)</f>
        <v>0</v>
      </c>
      <c r="BG195" s="121">
        <f>IF(L195="nulová",#REF!,0)</f>
        <v>0</v>
      </c>
      <c r="BH195" s="13" t="s">
        <v>85</v>
      </c>
      <c r="BI195" s="121" t="e">
        <f>ROUND(H195*#REF!,2)</f>
        <v>#REF!</v>
      </c>
      <c r="BJ195" s="13" t="s">
        <v>121</v>
      </c>
      <c r="BK195" s="120" t="s">
        <v>304</v>
      </c>
    </row>
    <row r="196" spans="2:63" s="1" customFormat="1" ht="16.5" customHeight="1">
      <c r="B196" s="27"/>
      <c r="C196" s="127" t="s">
        <v>305</v>
      </c>
      <c r="D196" s="127" t="s">
        <v>209</v>
      </c>
      <c r="E196" s="128" t="s">
        <v>306</v>
      </c>
      <c r="F196" s="129" t="s">
        <v>307</v>
      </c>
      <c r="G196" s="130" t="s">
        <v>308</v>
      </c>
      <c r="H196" s="131"/>
      <c r="I196" s="142" t="s">
        <v>384</v>
      </c>
      <c r="J196" s="132"/>
      <c r="K196" s="133" t="s">
        <v>1</v>
      </c>
      <c r="L196" s="134" t="s">
        <v>43</v>
      </c>
      <c r="N196" s="118" t="e">
        <f>M196*#REF!</f>
        <v>#REF!</v>
      </c>
      <c r="O196" s="118">
        <v>0</v>
      </c>
      <c r="P196" s="118" t="e">
        <f>O196*#REF!</f>
        <v>#REF!</v>
      </c>
      <c r="Q196" s="118">
        <v>0</v>
      </c>
      <c r="R196" s="119" t="e">
        <f>Q196*#REF!</f>
        <v>#REF!</v>
      </c>
      <c r="AP196" s="120" t="s">
        <v>148</v>
      </c>
      <c r="AR196" s="120" t="s">
        <v>209</v>
      </c>
      <c r="AS196" s="120" t="s">
        <v>85</v>
      </c>
      <c r="AW196" s="13" t="s">
        <v>116</v>
      </c>
      <c r="BC196" s="121" t="e">
        <f>IF(L196="základní",#REF!,0)</f>
        <v>#REF!</v>
      </c>
      <c r="BD196" s="121">
        <f>IF(L196="snížená",#REF!,0)</f>
        <v>0</v>
      </c>
      <c r="BE196" s="121">
        <f>IF(L196="zákl. přenesená",#REF!,0)</f>
        <v>0</v>
      </c>
      <c r="BF196" s="121">
        <f>IF(L196="sníž. přenesená",#REF!,0)</f>
        <v>0</v>
      </c>
      <c r="BG196" s="121">
        <f>IF(L196="nulová",#REF!,0)</f>
        <v>0</v>
      </c>
      <c r="BH196" s="13" t="s">
        <v>85</v>
      </c>
      <c r="BI196" s="121" t="e">
        <f>ROUND(H196*#REF!,2)</f>
        <v>#REF!</v>
      </c>
      <c r="BJ196" s="13" t="s">
        <v>121</v>
      </c>
      <c r="BK196" s="120" t="s">
        <v>309</v>
      </c>
    </row>
    <row r="197" spans="2:63" s="1" customFormat="1" ht="16.5" customHeight="1">
      <c r="B197" s="27"/>
      <c r="C197" s="127" t="s">
        <v>310</v>
      </c>
      <c r="D197" s="127" t="s">
        <v>209</v>
      </c>
      <c r="E197" s="128" t="s">
        <v>311</v>
      </c>
      <c r="F197" s="129" t="s">
        <v>312</v>
      </c>
      <c r="G197" s="130" t="s">
        <v>308</v>
      </c>
      <c r="H197" s="131"/>
      <c r="I197" s="142" t="s">
        <v>384</v>
      </c>
      <c r="J197" s="132"/>
      <c r="K197" s="133" t="s">
        <v>1</v>
      </c>
      <c r="L197" s="134" t="s">
        <v>43</v>
      </c>
      <c r="N197" s="118" t="e">
        <f>M197*#REF!</f>
        <v>#REF!</v>
      </c>
      <c r="O197" s="118">
        <v>0</v>
      </c>
      <c r="P197" s="118" t="e">
        <f>O197*#REF!</f>
        <v>#REF!</v>
      </c>
      <c r="Q197" s="118">
        <v>0</v>
      </c>
      <c r="R197" s="119" t="e">
        <f>Q197*#REF!</f>
        <v>#REF!</v>
      </c>
      <c r="AP197" s="120" t="s">
        <v>148</v>
      </c>
      <c r="AR197" s="120" t="s">
        <v>209</v>
      </c>
      <c r="AS197" s="120" t="s">
        <v>85</v>
      </c>
      <c r="AW197" s="13" t="s">
        <v>116</v>
      </c>
      <c r="BC197" s="121" t="e">
        <f>IF(L197="základní",#REF!,0)</f>
        <v>#REF!</v>
      </c>
      <c r="BD197" s="121">
        <f>IF(L197="snížená",#REF!,0)</f>
        <v>0</v>
      </c>
      <c r="BE197" s="121">
        <f>IF(L197="zákl. přenesená",#REF!,0)</f>
        <v>0</v>
      </c>
      <c r="BF197" s="121">
        <f>IF(L197="sníž. přenesená",#REF!,0)</f>
        <v>0</v>
      </c>
      <c r="BG197" s="121">
        <f>IF(L197="nulová",#REF!,0)</f>
        <v>0</v>
      </c>
      <c r="BH197" s="13" t="s">
        <v>85</v>
      </c>
      <c r="BI197" s="121" t="e">
        <f>ROUND(H197*#REF!,2)</f>
        <v>#REF!</v>
      </c>
      <c r="BJ197" s="13" t="s">
        <v>121</v>
      </c>
      <c r="BK197" s="120" t="s">
        <v>313</v>
      </c>
    </row>
    <row r="198" spans="2:63" s="1" customFormat="1" ht="21.75" customHeight="1">
      <c r="B198" s="27"/>
      <c r="C198" s="127" t="s">
        <v>314</v>
      </c>
      <c r="D198" s="127" t="s">
        <v>209</v>
      </c>
      <c r="E198" s="128" t="s">
        <v>315</v>
      </c>
      <c r="F198" s="129" t="s">
        <v>316</v>
      </c>
      <c r="G198" s="130" t="s">
        <v>308</v>
      </c>
      <c r="H198" s="131"/>
      <c r="I198" s="142" t="s">
        <v>384</v>
      </c>
      <c r="J198" s="132"/>
      <c r="K198" s="133" t="s">
        <v>1</v>
      </c>
      <c r="L198" s="134" t="s">
        <v>43</v>
      </c>
      <c r="N198" s="118" t="e">
        <f>M198*#REF!</f>
        <v>#REF!</v>
      </c>
      <c r="O198" s="118">
        <v>0</v>
      </c>
      <c r="P198" s="118" t="e">
        <f>O198*#REF!</f>
        <v>#REF!</v>
      </c>
      <c r="Q198" s="118">
        <v>0</v>
      </c>
      <c r="R198" s="119" t="e">
        <f>Q198*#REF!</f>
        <v>#REF!</v>
      </c>
      <c r="AP198" s="120" t="s">
        <v>148</v>
      </c>
      <c r="AR198" s="120" t="s">
        <v>209</v>
      </c>
      <c r="AS198" s="120" t="s">
        <v>85</v>
      </c>
      <c r="AW198" s="13" t="s">
        <v>116</v>
      </c>
      <c r="BC198" s="121" t="e">
        <f>IF(L198="základní",#REF!,0)</f>
        <v>#REF!</v>
      </c>
      <c r="BD198" s="121">
        <f>IF(L198="snížená",#REF!,0)</f>
        <v>0</v>
      </c>
      <c r="BE198" s="121">
        <f>IF(L198="zákl. přenesená",#REF!,0)</f>
        <v>0</v>
      </c>
      <c r="BF198" s="121">
        <f>IF(L198="sníž. přenesená",#REF!,0)</f>
        <v>0</v>
      </c>
      <c r="BG198" s="121">
        <f>IF(L198="nulová",#REF!,0)</f>
        <v>0</v>
      </c>
      <c r="BH198" s="13" t="s">
        <v>85</v>
      </c>
      <c r="BI198" s="121" t="e">
        <f>ROUND(H198*#REF!,2)</f>
        <v>#REF!</v>
      </c>
      <c r="BJ198" s="13" t="s">
        <v>121</v>
      </c>
      <c r="BK198" s="120" t="s">
        <v>317</v>
      </c>
    </row>
    <row r="199" spans="2:63" s="1" customFormat="1" ht="16.5" customHeight="1">
      <c r="B199" s="27"/>
      <c r="C199" s="127" t="s">
        <v>318</v>
      </c>
      <c r="D199" s="127" t="s">
        <v>209</v>
      </c>
      <c r="E199" s="128" t="s">
        <v>234</v>
      </c>
      <c r="F199" s="129" t="s">
        <v>319</v>
      </c>
      <c r="G199" s="130" t="s">
        <v>120</v>
      </c>
      <c r="H199" s="131"/>
      <c r="I199" s="142" t="s">
        <v>384</v>
      </c>
      <c r="J199" s="132"/>
      <c r="K199" s="133" t="s">
        <v>1</v>
      </c>
      <c r="L199" s="134" t="s">
        <v>43</v>
      </c>
      <c r="N199" s="118" t="e">
        <f>M199*#REF!</f>
        <v>#REF!</v>
      </c>
      <c r="O199" s="118">
        <v>0</v>
      </c>
      <c r="P199" s="118" t="e">
        <f>O199*#REF!</f>
        <v>#REF!</v>
      </c>
      <c r="Q199" s="118">
        <v>0</v>
      </c>
      <c r="R199" s="119" t="e">
        <f>Q199*#REF!</f>
        <v>#REF!</v>
      </c>
      <c r="AP199" s="120" t="s">
        <v>148</v>
      </c>
      <c r="AR199" s="120" t="s">
        <v>209</v>
      </c>
      <c r="AS199" s="120" t="s">
        <v>85</v>
      </c>
      <c r="AW199" s="13" t="s">
        <v>116</v>
      </c>
      <c r="BC199" s="121" t="e">
        <f>IF(L199="základní",#REF!,0)</f>
        <v>#REF!</v>
      </c>
      <c r="BD199" s="121">
        <f>IF(L199="snížená",#REF!,0)</f>
        <v>0</v>
      </c>
      <c r="BE199" s="121">
        <f>IF(L199="zákl. přenesená",#REF!,0)</f>
        <v>0</v>
      </c>
      <c r="BF199" s="121">
        <f>IF(L199="sníž. přenesená",#REF!,0)</f>
        <v>0</v>
      </c>
      <c r="BG199" s="121">
        <f>IF(L199="nulová",#REF!,0)</f>
        <v>0</v>
      </c>
      <c r="BH199" s="13" t="s">
        <v>85</v>
      </c>
      <c r="BI199" s="121" t="e">
        <f>ROUND(H199*#REF!,2)</f>
        <v>#REF!</v>
      </c>
      <c r="BJ199" s="13" t="s">
        <v>121</v>
      </c>
      <c r="BK199" s="120" t="s">
        <v>320</v>
      </c>
    </row>
    <row r="200" spans="2:63" s="1" customFormat="1" ht="16.5" customHeight="1">
      <c r="B200" s="27"/>
      <c r="C200" s="127" t="s">
        <v>321</v>
      </c>
      <c r="D200" s="127" t="s">
        <v>209</v>
      </c>
      <c r="E200" s="128" t="s">
        <v>241</v>
      </c>
      <c r="F200" s="129" t="s">
        <v>322</v>
      </c>
      <c r="G200" s="130" t="s">
        <v>120</v>
      </c>
      <c r="H200" s="131"/>
      <c r="I200" s="142" t="s">
        <v>384</v>
      </c>
      <c r="J200" s="132"/>
      <c r="K200" s="133" t="s">
        <v>1</v>
      </c>
      <c r="L200" s="134" t="s">
        <v>43</v>
      </c>
      <c r="N200" s="118" t="e">
        <f>M200*#REF!</f>
        <v>#REF!</v>
      </c>
      <c r="O200" s="118">
        <v>0</v>
      </c>
      <c r="P200" s="118" t="e">
        <f>O200*#REF!</f>
        <v>#REF!</v>
      </c>
      <c r="Q200" s="118">
        <v>0</v>
      </c>
      <c r="R200" s="119" t="e">
        <f>Q200*#REF!</f>
        <v>#REF!</v>
      </c>
      <c r="AP200" s="120" t="s">
        <v>148</v>
      </c>
      <c r="AR200" s="120" t="s">
        <v>209</v>
      </c>
      <c r="AS200" s="120" t="s">
        <v>85</v>
      </c>
      <c r="AW200" s="13" t="s">
        <v>116</v>
      </c>
      <c r="BC200" s="121" t="e">
        <f>IF(L200="základní",#REF!,0)</f>
        <v>#REF!</v>
      </c>
      <c r="BD200" s="121">
        <f>IF(L200="snížená",#REF!,0)</f>
        <v>0</v>
      </c>
      <c r="BE200" s="121">
        <f>IF(L200="zákl. přenesená",#REF!,0)</f>
        <v>0</v>
      </c>
      <c r="BF200" s="121">
        <f>IF(L200="sníž. přenesená",#REF!,0)</f>
        <v>0</v>
      </c>
      <c r="BG200" s="121">
        <f>IF(L200="nulová",#REF!,0)</f>
        <v>0</v>
      </c>
      <c r="BH200" s="13" t="s">
        <v>85</v>
      </c>
      <c r="BI200" s="121" t="e">
        <f>ROUND(H200*#REF!,2)</f>
        <v>#REF!</v>
      </c>
      <c r="BJ200" s="13" t="s">
        <v>121</v>
      </c>
      <c r="BK200" s="120" t="s">
        <v>323</v>
      </c>
    </row>
    <row r="201" spans="2:63" s="1" customFormat="1" ht="16.5" customHeight="1">
      <c r="B201" s="27"/>
      <c r="C201" s="127" t="s">
        <v>324</v>
      </c>
      <c r="D201" s="127" t="s">
        <v>209</v>
      </c>
      <c r="E201" s="128" t="s">
        <v>252</v>
      </c>
      <c r="F201" s="129" t="s">
        <v>325</v>
      </c>
      <c r="G201" s="130" t="s">
        <v>120</v>
      </c>
      <c r="H201" s="131"/>
      <c r="I201" s="142" t="s">
        <v>384</v>
      </c>
      <c r="J201" s="132"/>
      <c r="K201" s="133" t="s">
        <v>1</v>
      </c>
      <c r="L201" s="134" t="s">
        <v>43</v>
      </c>
      <c r="N201" s="118" t="e">
        <f>M201*#REF!</f>
        <v>#REF!</v>
      </c>
      <c r="O201" s="118">
        <v>0</v>
      </c>
      <c r="P201" s="118" t="e">
        <f>O201*#REF!</f>
        <v>#REF!</v>
      </c>
      <c r="Q201" s="118">
        <v>0</v>
      </c>
      <c r="R201" s="119" t="e">
        <f>Q201*#REF!</f>
        <v>#REF!</v>
      </c>
      <c r="AP201" s="120" t="s">
        <v>148</v>
      </c>
      <c r="AR201" s="120" t="s">
        <v>209</v>
      </c>
      <c r="AS201" s="120" t="s">
        <v>85</v>
      </c>
      <c r="AW201" s="13" t="s">
        <v>116</v>
      </c>
      <c r="BC201" s="121" t="e">
        <f>IF(L201="základní",#REF!,0)</f>
        <v>#REF!</v>
      </c>
      <c r="BD201" s="121">
        <f>IF(L201="snížená",#REF!,0)</f>
        <v>0</v>
      </c>
      <c r="BE201" s="121">
        <f>IF(L201="zákl. přenesená",#REF!,0)</f>
        <v>0</v>
      </c>
      <c r="BF201" s="121">
        <f>IF(L201="sníž. přenesená",#REF!,0)</f>
        <v>0</v>
      </c>
      <c r="BG201" s="121">
        <f>IF(L201="nulová",#REF!,0)</f>
        <v>0</v>
      </c>
      <c r="BH201" s="13" t="s">
        <v>85</v>
      </c>
      <c r="BI201" s="121" t="e">
        <f>ROUND(H201*#REF!,2)</f>
        <v>#REF!</v>
      </c>
      <c r="BJ201" s="13" t="s">
        <v>121</v>
      </c>
      <c r="BK201" s="120" t="s">
        <v>326</v>
      </c>
    </row>
    <row r="202" spans="2:63" s="1" customFormat="1" ht="16.5" customHeight="1">
      <c r="B202" s="27"/>
      <c r="C202" s="127" t="s">
        <v>327</v>
      </c>
      <c r="D202" s="127" t="s">
        <v>209</v>
      </c>
      <c r="E202" s="128" t="s">
        <v>328</v>
      </c>
      <c r="F202" s="129" t="s">
        <v>329</v>
      </c>
      <c r="G202" s="130" t="s">
        <v>120</v>
      </c>
      <c r="H202" s="131"/>
      <c r="I202" s="142" t="s">
        <v>384</v>
      </c>
      <c r="J202" s="132"/>
      <c r="K202" s="133" t="s">
        <v>1</v>
      </c>
      <c r="L202" s="134" t="s">
        <v>43</v>
      </c>
      <c r="N202" s="118" t="e">
        <f>M202*#REF!</f>
        <v>#REF!</v>
      </c>
      <c r="O202" s="118">
        <v>0</v>
      </c>
      <c r="P202" s="118" t="e">
        <f>O202*#REF!</f>
        <v>#REF!</v>
      </c>
      <c r="Q202" s="118">
        <v>0</v>
      </c>
      <c r="R202" s="119" t="e">
        <f>Q202*#REF!</f>
        <v>#REF!</v>
      </c>
      <c r="AP202" s="120" t="s">
        <v>148</v>
      </c>
      <c r="AR202" s="120" t="s">
        <v>209</v>
      </c>
      <c r="AS202" s="120" t="s">
        <v>85</v>
      </c>
      <c r="AW202" s="13" t="s">
        <v>116</v>
      </c>
      <c r="BC202" s="121" t="e">
        <f>IF(L202="základní",#REF!,0)</f>
        <v>#REF!</v>
      </c>
      <c r="BD202" s="121">
        <f>IF(L202="snížená",#REF!,0)</f>
        <v>0</v>
      </c>
      <c r="BE202" s="121">
        <f>IF(L202="zákl. přenesená",#REF!,0)</f>
        <v>0</v>
      </c>
      <c r="BF202" s="121">
        <f>IF(L202="sníž. přenesená",#REF!,0)</f>
        <v>0</v>
      </c>
      <c r="BG202" s="121">
        <f>IF(L202="nulová",#REF!,0)</f>
        <v>0</v>
      </c>
      <c r="BH202" s="13" t="s">
        <v>85</v>
      </c>
      <c r="BI202" s="121" t="e">
        <f>ROUND(H202*#REF!,2)</f>
        <v>#REF!</v>
      </c>
      <c r="BJ202" s="13" t="s">
        <v>121</v>
      </c>
      <c r="BK202" s="120" t="s">
        <v>330</v>
      </c>
    </row>
    <row r="203" spans="2:63" s="1" customFormat="1" ht="16.5" customHeight="1">
      <c r="B203" s="27"/>
      <c r="C203" s="127" t="s">
        <v>331</v>
      </c>
      <c r="D203" s="127" t="s">
        <v>209</v>
      </c>
      <c r="E203" s="128" t="s">
        <v>332</v>
      </c>
      <c r="F203" s="129" t="s">
        <v>333</v>
      </c>
      <c r="G203" s="130" t="s">
        <v>120</v>
      </c>
      <c r="H203" s="131"/>
      <c r="I203" s="142" t="s">
        <v>384</v>
      </c>
      <c r="J203" s="132"/>
      <c r="K203" s="133" t="s">
        <v>1</v>
      </c>
      <c r="L203" s="134" t="s">
        <v>43</v>
      </c>
      <c r="N203" s="118" t="e">
        <f>M203*#REF!</f>
        <v>#REF!</v>
      </c>
      <c r="O203" s="118">
        <v>0</v>
      </c>
      <c r="P203" s="118" t="e">
        <f>O203*#REF!</f>
        <v>#REF!</v>
      </c>
      <c r="Q203" s="118">
        <v>0</v>
      </c>
      <c r="R203" s="119" t="e">
        <f>Q203*#REF!</f>
        <v>#REF!</v>
      </c>
      <c r="AP203" s="120" t="s">
        <v>148</v>
      </c>
      <c r="AR203" s="120" t="s">
        <v>209</v>
      </c>
      <c r="AS203" s="120" t="s">
        <v>85</v>
      </c>
      <c r="AW203" s="13" t="s">
        <v>116</v>
      </c>
      <c r="BC203" s="121" t="e">
        <f>IF(L203="základní",#REF!,0)</f>
        <v>#REF!</v>
      </c>
      <c r="BD203" s="121">
        <f>IF(L203="snížená",#REF!,0)</f>
        <v>0</v>
      </c>
      <c r="BE203" s="121">
        <f>IF(L203="zákl. přenesená",#REF!,0)</f>
        <v>0</v>
      </c>
      <c r="BF203" s="121">
        <f>IF(L203="sníž. přenesená",#REF!,0)</f>
        <v>0</v>
      </c>
      <c r="BG203" s="121">
        <f>IF(L203="nulová",#REF!,0)</f>
        <v>0</v>
      </c>
      <c r="BH203" s="13" t="s">
        <v>85</v>
      </c>
      <c r="BI203" s="121" t="e">
        <f>ROUND(H203*#REF!,2)</f>
        <v>#REF!</v>
      </c>
      <c r="BJ203" s="13" t="s">
        <v>121</v>
      </c>
      <c r="BK203" s="120" t="s">
        <v>334</v>
      </c>
    </row>
    <row r="204" spans="2:63" s="1" customFormat="1" ht="16.5" customHeight="1">
      <c r="B204" s="27"/>
      <c r="C204" s="127" t="s">
        <v>335</v>
      </c>
      <c r="D204" s="127" t="s">
        <v>209</v>
      </c>
      <c r="E204" s="128" t="s">
        <v>256</v>
      </c>
      <c r="F204" s="129" t="s">
        <v>336</v>
      </c>
      <c r="G204" s="130" t="s">
        <v>120</v>
      </c>
      <c r="H204" s="131"/>
      <c r="I204" s="142" t="s">
        <v>384</v>
      </c>
      <c r="J204" s="132"/>
      <c r="K204" s="133" t="s">
        <v>1</v>
      </c>
      <c r="L204" s="134" t="s">
        <v>43</v>
      </c>
      <c r="N204" s="118" t="e">
        <f>M204*#REF!</f>
        <v>#REF!</v>
      </c>
      <c r="O204" s="118">
        <v>0</v>
      </c>
      <c r="P204" s="118" t="e">
        <f>O204*#REF!</f>
        <v>#REF!</v>
      </c>
      <c r="Q204" s="118">
        <v>0</v>
      </c>
      <c r="R204" s="119" t="e">
        <f>Q204*#REF!</f>
        <v>#REF!</v>
      </c>
      <c r="AP204" s="120" t="s">
        <v>148</v>
      </c>
      <c r="AR204" s="120" t="s">
        <v>209</v>
      </c>
      <c r="AS204" s="120" t="s">
        <v>85</v>
      </c>
      <c r="AW204" s="13" t="s">
        <v>116</v>
      </c>
      <c r="BC204" s="121" t="e">
        <f>IF(L204="základní",#REF!,0)</f>
        <v>#REF!</v>
      </c>
      <c r="BD204" s="121">
        <f>IF(L204="snížená",#REF!,0)</f>
        <v>0</v>
      </c>
      <c r="BE204" s="121">
        <f>IF(L204="zákl. přenesená",#REF!,0)</f>
        <v>0</v>
      </c>
      <c r="BF204" s="121">
        <f>IF(L204="sníž. přenesená",#REF!,0)</f>
        <v>0</v>
      </c>
      <c r="BG204" s="121">
        <f>IF(L204="nulová",#REF!,0)</f>
        <v>0</v>
      </c>
      <c r="BH204" s="13" t="s">
        <v>85</v>
      </c>
      <c r="BI204" s="121" t="e">
        <f>ROUND(H204*#REF!,2)</f>
        <v>#REF!</v>
      </c>
      <c r="BJ204" s="13" t="s">
        <v>121</v>
      </c>
      <c r="BK204" s="120" t="s">
        <v>337</v>
      </c>
    </row>
    <row r="205" spans="2:63" s="1" customFormat="1" ht="16.5" customHeight="1">
      <c r="B205" s="27"/>
      <c r="C205" s="127" t="s">
        <v>338</v>
      </c>
      <c r="D205" s="127" t="s">
        <v>209</v>
      </c>
      <c r="E205" s="128" t="s">
        <v>260</v>
      </c>
      <c r="F205" s="129" t="s">
        <v>339</v>
      </c>
      <c r="G205" s="130" t="s">
        <v>120</v>
      </c>
      <c r="H205" s="131"/>
      <c r="I205" s="142" t="s">
        <v>384</v>
      </c>
      <c r="J205" s="132"/>
      <c r="K205" s="133" t="s">
        <v>1</v>
      </c>
      <c r="L205" s="134" t="s">
        <v>43</v>
      </c>
      <c r="N205" s="118" t="e">
        <f>M205*#REF!</f>
        <v>#REF!</v>
      </c>
      <c r="O205" s="118">
        <v>0</v>
      </c>
      <c r="P205" s="118" t="e">
        <f>O205*#REF!</f>
        <v>#REF!</v>
      </c>
      <c r="Q205" s="118">
        <v>0</v>
      </c>
      <c r="R205" s="119" t="e">
        <f>Q205*#REF!</f>
        <v>#REF!</v>
      </c>
      <c r="AP205" s="120" t="s">
        <v>148</v>
      </c>
      <c r="AR205" s="120" t="s">
        <v>209</v>
      </c>
      <c r="AS205" s="120" t="s">
        <v>85</v>
      </c>
      <c r="AW205" s="13" t="s">
        <v>116</v>
      </c>
      <c r="BC205" s="121" t="e">
        <f>IF(L205="základní",#REF!,0)</f>
        <v>#REF!</v>
      </c>
      <c r="BD205" s="121">
        <f>IF(L205="snížená",#REF!,0)</f>
        <v>0</v>
      </c>
      <c r="BE205" s="121">
        <f>IF(L205="zákl. přenesená",#REF!,0)</f>
        <v>0</v>
      </c>
      <c r="BF205" s="121">
        <f>IF(L205="sníž. přenesená",#REF!,0)</f>
        <v>0</v>
      </c>
      <c r="BG205" s="121">
        <f>IF(L205="nulová",#REF!,0)</f>
        <v>0</v>
      </c>
      <c r="BH205" s="13" t="s">
        <v>85</v>
      </c>
      <c r="BI205" s="121" t="e">
        <f>ROUND(H205*#REF!,2)</f>
        <v>#REF!</v>
      </c>
      <c r="BJ205" s="13" t="s">
        <v>121</v>
      </c>
      <c r="BK205" s="120" t="s">
        <v>340</v>
      </c>
    </row>
    <row r="206" spans="2:63" s="1" customFormat="1" ht="16.5" customHeight="1">
      <c r="B206" s="27"/>
      <c r="C206" s="127" t="s">
        <v>341</v>
      </c>
      <c r="D206" s="127" t="s">
        <v>209</v>
      </c>
      <c r="E206" s="128" t="s">
        <v>264</v>
      </c>
      <c r="F206" s="129" t="s">
        <v>342</v>
      </c>
      <c r="G206" s="130" t="s">
        <v>120</v>
      </c>
      <c r="H206" s="131"/>
      <c r="I206" s="142" t="s">
        <v>384</v>
      </c>
      <c r="J206" s="132"/>
      <c r="K206" s="133" t="s">
        <v>1</v>
      </c>
      <c r="L206" s="134" t="s">
        <v>43</v>
      </c>
      <c r="N206" s="118" t="e">
        <f>M206*#REF!</f>
        <v>#REF!</v>
      </c>
      <c r="O206" s="118">
        <v>0</v>
      </c>
      <c r="P206" s="118" t="e">
        <f>O206*#REF!</f>
        <v>#REF!</v>
      </c>
      <c r="Q206" s="118">
        <v>0</v>
      </c>
      <c r="R206" s="119" t="e">
        <f>Q206*#REF!</f>
        <v>#REF!</v>
      </c>
      <c r="AP206" s="120" t="s">
        <v>148</v>
      </c>
      <c r="AR206" s="120" t="s">
        <v>209</v>
      </c>
      <c r="AS206" s="120" t="s">
        <v>85</v>
      </c>
      <c r="AW206" s="13" t="s">
        <v>116</v>
      </c>
      <c r="BC206" s="121" t="e">
        <f>IF(L206="základní",#REF!,0)</f>
        <v>#REF!</v>
      </c>
      <c r="BD206" s="121">
        <f>IF(L206="snížená",#REF!,0)</f>
        <v>0</v>
      </c>
      <c r="BE206" s="121">
        <f>IF(L206="zákl. přenesená",#REF!,0)</f>
        <v>0</v>
      </c>
      <c r="BF206" s="121">
        <f>IF(L206="sníž. přenesená",#REF!,0)</f>
        <v>0</v>
      </c>
      <c r="BG206" s="121">
        <f>IF(L206="nulová",#REF!,0)</f>
        <v>0</v>
      </c>
      <c r="BH206" s="13" t="s">
        <v>85</v>
      </c>
      <c r="BI206" s="121" t="e">
        <f>ROUND(H206*#REF!,2)</f>
        <v>#REF!</v>
      </c>
      <c r="BJ206" s="13" t="s">
        <v>121</v>
      </c>
      <c r="BK206" s="120" t="s">
        <v>343</v>
      </c>
    </row>
    <row r="207" spans="2:63" s="11" customFormat="1" ht="25.9" customHeight="1">
      <c r="B207" s="102"/>
      <c r="D207" s="103" t="s">
        <v>77</v>
      </c>
      <c r="E207" s="104" t="s">
        <v>344</v>
      </c>
      <c r="F207" s="104" t="s">
        <v>345</v>
      </c>
      <c r="H207" s="105"/>
      <c r="J207" s="102"/>
      <c r="K207" s="106"/>
      <c r="N207" s="107" t="e">
        <f>SUM(N208:N212)</f>
        <v>#REF!</v>
      </c>
      <c r="P207" s="107" t="e">
        <f>SUM(P208:P212)</f>
        <v>#REF!</v>
      </c>
      <c r="R207" s="108" t="e">
        <f>SUM(R208:R212)</f>
        <v>#REF!</v>
      </c>
      <c r="AP207" s="103" t="s">
        <v>85</v>
      </c>
      <c r="AR207" s="109" t="s">
        <v>77</v>
      </c>
      <c r="AS207" s="109" t="s">
        <v>78</v>
      </c>
      <c r="AW207" s="103" t="s">
        <v>116</v>
      </c>
      <c r="BI207" s="110" t="e">
        <f>SUM(BI208:BI212)</f>
        <v>#REF!</v>
      </c>
    </row>
    <row r="208" spans="2:63" s="1" customFormat="1" ht="37.9" customHeight="1">
      <c r="B208" s="27"/>
      <c r="C208" s="111" t="s">
        <v>346</v>
      </c>
      <c r="D208" s="111" t="s">
        <v>117</v>
      </c>
      <c r="E208" s="112" t="s">
        <v>347</v>
      </c>
      <c r="F208" s="113" t="s">
        <v>348</v>
      </c>
      <c r="G208" s="114" t="s">
        <v>349</v>
      </c>
      <c r="H208" s="115"/>
      <c r="I208" s="113" t="s">
        <v>384</v>
      </c>
      <c r="J208" s="27"/>
      <c r="K208" s="116" t="s">
        <v>1</v>
      </c>
      <c r="L208" s="117" t="s">
        <v>43</v>
      </c>
      <c r="N208" s="118" t="e">
        <f>M208*#REF!</f>
        <v>#REF!</v>
      </c>
      <c r="O208" s="118">
        <v>0</v>
      </c>
      <c r="P208" s="118" t="e">
        <f>O208*#REF!</f>
        <v>#REF!</v>
      </c>
      <c r="Q208" s="118">
        <v>0</v>
      </c>
      <c r="R208" s="119" t="e">
        <f>Q208*#REF!</f>
        <v>#REF!</v>
      </c>
      <c r="AP208" s="120" t="s">
        <v>121</v>
      </c>
      <c r="AR208" s="120" t="s">
        <v>117</v>
      </c>
      <c r="AS208" s="120" t="s">
        <v>85</v>
      </c>
      <c r="AW208" s="13" t="s">
        <v>116</v>
      </c>
      <c r="BC208" s="121" t="e">
        <f>IF(L208="základní",#REF!,0)</f>
        <v>#REF!</v>
      </c>
      <c r="BD208" s="121">
        <f>IF(L208="snížená",#REF!,0)</f>
        <v>0</v>
      </c>
      <c r="BE208" s="121">
        <f>IF(L208="zákl. přenesená",#REF!,0)</f>
        <v>0</v>
      </c>
      <c r="BF208" s="121">
        <f>IF(L208="sníž. přenesená",#REF!,0)</f>
        <v>0</v>
      </c>
      <c r="BG208" s="121">
        <f>IF(L208="nulová",#REF!,0)</f>
        <v>0</v>
      </c>
      <c r="BH208" s="13" t="s">
        <v>85</v>
      </c>
      <c r="BI208" s="121" t="e">
        <f>ROUND(H208*#REF!,2)</f>
        <v>#REF!</v>
      </c>
      <c r="BJ208" s="13" t="s">
        <v>121</v>
      </c>
      <c r="BK208" s="120" t="s">
        <v>350</v>
      </c>
    </row>
    <row r="209" spans="2:63" s="1" customFormat="1" ht="126.75">
      <c r="B209" s="27"/>
      <c r="D209" s="122" t="s">
        <v>123</v>
      </c>
      <c r="F209" s="123" t="s">
        <v>380</v>
      </c>
      <c r="H209" s="124"/>
      <c r="J209" s="27"/>
      <c r="K209" s="125"/>
      <c r="R209" s="50"/>
      <c r="AR209" s="13" t="s">
        <v>123</v>
      </c>
      <c r="AS209" s="13" t="s">
        <v>85</v>
      </c>
    </row>
    <row r="210" spans="2:63" s="1" customFormat="1" ht="44.25" customHeight="1">
      <c r="B210" s="27"/>
      <c r="C210" s="111" t="s">
        <v>351</v>
      </c>
      <c r="D210" s="111" t="s">
        <v>117</v>
      </c>
      <c r="E210" s="112" t="s">
        <v>352</v>
      </c>
      <c r="F210" s="113" t="s">
        <v>353</v>
      </c>
      <c r="G210" s="114" t="s">
        <v>354</v>
      </c>
      <c r="H210" s="115"/>
      <c r="I210" s="113" t="s">
        <v>384</v>
      </c>
      <c r="J210" s="27"/>
      <c r="K210" s="116" t="s">
        <v>1</v>
      </c>
      <c r="L210" s="117" t="s">
        <v>43</v>
      </c>
      <c r="N210" s="118" t="e">
        <f>M210*#REF!</f>
        <v>#REF!</v>
      </c>
      <c r="O210" s="118">
        <v>0</v>
      </c>
      <c r="P210" s="118" t="e">
        <f>O210*#REF!</f>
        <v>#REF!</v>
      </c>
      <c r="Q210" s="118">
        <v>0</v>
      </c>
      <c r="R210" s="119" t="e">
        <f>Q210*#REF!</f>
        <v>#REF!</v>
      </c>
      <c r="AP210" s="120" t="s">
        <v>121</v>
      </c>
      <c r="AR210" s="120" t="s">
        <v>117</v>
      </c>
      <c r="AS210" s="120" t="s">
        <v>85</v>
      </c>
      <c r="AW210" s="13" t="s">
        <v>116</v>
      </c>
      <c r="BC210" s="121" t="e">
        <f>IF(L210="základní",#REF!,0)</f>
        <v>#REF!</v>
      </c>
      <c r="BD210" s="121">
        <f>IF(L210="snížená",#REF!,0)</f>
        <v>0</v>
      </c>
      <c r="BE210" s="121">
        <f>IF(L210="zákl. přenesená",#REF!,0)</f>
        <v>0</v>
      </c>
      <c r="BF210" s="121">
        <f>IF(L210="sníž. přenesená",#REF!,0)</f>
        <v>0</v>
      </c>
      <c r="BG210" s="121">
        <f>IF(L210="nulová",#REF!,0)</f>
        <v>0</v>
      </c>
      <c r="BH210" s="13" t="s">
        <v>85</v>
      </c>
      <c r="BI210" s="121" t="e">
        <f>ROUND(H210*#REF!,2)</f>
        <v>#REF!</v>
      </c>
      <c r="BJ210" s="13" t="s">
        <v>121</v>
      </c>
      <c r="BK210" s="120" t="s">
        <v>355</v>
      </c>
    </row>
    <row r="211" spans="2:63" s="1" customFormat="1" ht="49.15" customHeight="1">
      <c r="B211" s="27"/>
      <c r="C211" s="111" t="s">
        <v>356</v>
      </c>
      <c r="D211" s="111" t="s">
        <v>117</v>
      </c>
      <c r="E211" s="112" t="s">
        <v>357</v>
      </c>
      <c r="F211" s="113" t="s">
        <v>358</v>
      </c>
      <c r="G211" s="114" t="s">
        <v>359</v>
      </c>
      <c r="H211" s="115"/>
      <c r="I211" s="113" t="s">
        <v>384</v>
      </c>
      <c r="J211" s="27"/>
      <c r="K211" s="116" t="s">
        <v>1</v>
      </c>
      <c r="L211" s="117" t="s">
        <v>43</v>
      </c>
      <c r="N211" s="118" t="e">
        <f>M211*#REF!</f>
        <v>#REF!</v>
      </c>
      <c r="O211" s="118">
        <v>0</v>
      </c>
      <c r="P211" s="118" t="e">
        <f>O211*#REF!</f>
        <v>#REF!</v>
      </c>
      <c r="Q211" s="118">
        <v>0</v>
      </c>
      <c r="R211" s="119" t="e">
        <f>Q211*#REF!</f>
        <v>#REF!</v>
      </c>
      <c r="AP211" s="120" t="s">
        <v>121</v>
      </c>
      <c r="AR211" s="120" t="s">
        <v>117</v>
      </c>
      <c r="AS211" s="120" t="s">
        <v>85</v>
      </c>
      <c r="AW211" s="13" t="s">
        <v>116</v>
      </c>
      <c r="BC211" s="121" t="e">
        <f>IF(L211="základní",#REF!,0)</f>
        <v>#REF!</v>
      </c>
      <c r="BD211" s="121">
        <f>IF(L211="snížená",#REF!,0)</f>
        <v>0</v>
      </c>
      <c r="BE211" s="121">
        <f>IF(L211="zákl. přenesená",#REF!,0)</f>
        <v>0</v>
      </c>
      <c r="BF211" s="121">
        <f>IF(L211="sníž. přenesená",#REF!,0)</f>
        <v>0</v>
      </c>
      <c r="BG211" s="121">
        <f>IF(L211="nulová",#REF!,0)</f>
        <v>0</v>
      </c>
      <c r="BH211" s="13" t="s">
        <v>85</v>
      </c>
      <c r="BI211" s="121" t="e">
        <f>ROUND(H211*#REF!,2)</f>
        <v>#REF!</v>
      </c>
      <c r="BJ211" s="13" t="s">
        <v>121</v>
      </c>
      <c r="BK211" s="120" t="s">
        <v>360</v>
      </c>
    </row>
    <row r="212" spans="2:63" s="1" customFormat="1" ht="24.2" customHeight="1">
      <c r="B212" s="27"/>
      <c r="C212" s="111" t="s">
        <v>361</v>
      </c>
      <c r="D212" s="111" t="s">
        <v>117</v>
      </c>
      <c r="E212" s="112" t="s">
        <v>362</v>
      </c>
      <c r="F212" s="113" t="s">
        <v>363</v>
      </c>
      <c r="G212" s="114" t="s">
        <v>364</v>
      </c>
      <c r="H212" s="115"/>
      <c r="I212" s="113" t="s">
        <v>384</v>
      </c>
      <c r="J212" s="27"/>
      <c r="K212" s="116" t="s">
        <v>1</v>
      </c>
      <c r="L212" s="117" t="s">
        <v>43</v>
      </c>
      <c r="N212" s="118" t="e">
        <f>M212*#REF!</f>
        <v>#REF!</v>
      </c>
      <c r="O212" s="118">
        <v>0</v>
      </c>
      <c r="P212" s="118" t="e">
        <f>O212*#REF!</f>
        <v>#REF!</v>
      </c>
      <c r="Q212" s="118">
        <v>0</v>
      </c>
      <c r="R212" s="119" t="e">
        <f>Q212*#REF!</f>
        <v>#REF!</v>
      </c>
      <c r="AP212" s="120" t="s">
        <v>121</v>
      </c>
      <c r="AR212" s="120" t="s">
        <v>117</v>
      </c>
      <c r="AS212" s="120" t="s">
        <v>85</v>
      </c>
      <c r="AW212" s="13" t="s">
        <v>116</v>
      </c>
      <c r="BC212" s="121" t="e">
        <f>IF(L212="základní",#REF!,0)</f>
        <v>#REF!</v>
      </c>
      <c r="BD212" s="121">
        <f>IF(L212="snížená",#REF!,0)</f>
        <v>0</v>
      </c>
      <c r="BE212" s="121">
        <f>IF(L212="zákl. přenesená",#REF!,0)</f>
        <v>0</v>
      </c>
      <c r="BF212" s="121">
        <f>IF(L212="sníž. přenesená",#REF!,0)</f>
        <v>0</v>
      </c>
      <c r="BG212" s="121">
        <f>IF(L212="nulová",#REF!,0)</f>
        <v>0</v>
      </c>
      <c r="BH212" s="13" t="s">
        <v>85</v>
      </c>
      <c r="BI212" s="121" t="e">
        <f>ROUND(H212*#REF!,2)</f>
        <v>#REF!</v>
      </c>
      <c r="BJ212" s="13" t="s">
        <v>121</v>
      </c>
      <c r="BK212" s="120" t="s">
        <v>365</v>
      </c>
    </row>
    <row r="213" spans="2:63" s="11" customFormat="1" ht="25.9" customHeight="1">
      <c r="B213" s="102"/>
      <c r="D213" s="103" t="s">
        <v>77</v>
      </c>
      <c r="E213" s="104" t="s">
        <v>366</v>
      </c>
      <c r="F213" s="104" t="s">
        <v>367</v>
      </c>
      <c r="H213" s="105"/>
      <c r="J213" s="102"/>
      <c r="K213" s="106"/>
      <c r="N213" s="107" t="e">
        <f>SUM(N214:N217)</f>
        <v>#REF!</v>
      </c>
      <c r="P213" s="107" t="e">
        <f>SUM(P214:P217)</f>
        <v>#REF!</v>
      </c>
      <c r="R213" s="108" t="e">
        <f>SUM(R214:R217)</f>
        <v>#REF!</v>
      </c>
      <c r="AP213" s="103" t="s">
        <v>85</v>
      </c>
      <c r="AR213" s="109" t="s">
        <v>77</v>
      </c>
      <c r="AS213" s="109" t="s">
        <v>78</v>
      </c>
      <c r="AW213" s="103" t="s">
        <v>116</v>
      </c>
      <c r="BI213" s="110" t="e">
        <f>SUM(BI214:BI217)</f>
        <v>#REF!</v>
      </c>
    </row>
    <row r="214" spans="2:63" s="1" customFormat="1" ht="16.5" customHeight="1">
      <c r="B214" s="27"/>
      <c r="C214" s="111" t="s">
        <v>368</v>
      </c>
      <c r="D214" s="111" t="s">
        <v>117</v>
      </c>
      <c r="E214" s="112" t="s">
        <v>369</v>
      </c>
      <c r="F214" s="113" t="s">
        <v>367</v>
      </c>
      <c r="G214" s="114" t="s">
        <v>370</v>
      </c>
      <c r="H214" s="115"/>
      <c r="I214" s="113" t="s">
        <v>384</v>
      </c>
      <c r="J214" s="27"/>
      <c r="K214" s="116" t="s">
        <v>1</v>
      </c>
      <c r="L214" s="117" t="s">
        <v>43</v>
      </c>
      <c r="N214" s="118" t="e">
        <f>M214*#REF!</f>
        <v>#REF!</v>
      </c>
      <c r="O214" s="118">
        <v>0</v>
      </c>
      <c r="P214" s="118" t="e">
        <f>O214*#REF!</f>
        <v>#REF!</v>
      </c>
      <c r="Q214" s="118">
        <v>0</v>
      </c>
      <c r="R214" s="119" t="e">
        <f>Q214*#REF!</f>
        <v>#REF!</v>
      </c>
      <c r="AP214" s="120" t="s">
        <v>121</v>
      </c>
      <c r="AR214" s="120" t="s">
        <v>117</v>
      </c>
      <c r="AS214" s="120" t="s">
        <v>85</v>
      </c>
      <c r="AW214" s="13" t="s">
        <v>116</v>
      </c>
      <c r="BC214" s="121" t="e">
        <f>IF(L214="základní",#REF!,0)</f>
        <v>#REF!</v>
      </c>
      <c r="BD214" s="121">
        <f>IF(L214="snížená",#REF!,0)</f>
        <v>0</v>
      </c>
      <c r="BE214" s="121">
        <f>IF(L214="zákl. přenesená",#REF!,0)</f>
        <v>0</v>
      </c>
      <c r="BF214" s="121">
        <f>IF(L214="sníž. přenesená",#REF!,0)</f>
        <v>0</v>
      </c>
      <c r="BG214" s="121">
        <f>IF(L214="nulová",#REF!,0)</f>
        <v>0</v>
      </c>
      <c r="BH214" s="13" t="s">
        <v>85</v>
      </c>
      <c r="BI214" s="121" t="e">
        <f>ROUND(H214*#REF!,2)</f>
        <v>#REF!</v>
      </c>
      <c r="BJ214" s="13" t="s">
        <v>121</v>
      </c>
      <c r="BK214" s="120" t="s">
        <v>371</v>
      </c>
    </row>
    <row r="215" spans="2:63" s="1" customFormat="1" ht="24.2" customHeight="1">
      <c r="B215" s="27"/>
      <c r="C215" s="111" t="s">
        <v>372</v>
      </c>
      <c r="D215" s="111" t="s">
        <v>117</v>
      </c>
      <c r="E215" s="112" t="s">
        <v>373</v>
      </c>
      <c r="F215" s="113" t="s">
        <v>374</v>
      </c>
      <c r="G215" s="114" t="s">
        <v>214</v>
      </c>
      <c r="H215" s="115"/>
      <c r="I215" s="113" t="s">
        <v>384</v>
      </c>
      <c r="J215" s="27"/>
      <c r="K215" s="116" t="s">
        <v>1</v>
      </c>
      <c r="L215" s="117" t="s">
        <v>43</v>
      </c>
      <c r="N215" s="118" t="e">
        <f>M215*#REF!</f>
        <v>#REF!</v>
      </c>
      <c r="O215" s="118">
        <v>0</v>
      </c>
      <c r="P215" s="118" t="e">
        <f>O215*#REF!</f>
        <v>#REF!</v>
      </c>
      <c r="Q215" s="118">
        <v>0</v>
      </c>
      <c r="R215" s="119" t="e">
        <f>Q215*#REF!</f>
        <v>#REF!</v>
      </c>
      <c r="AP215" s="120" t="s">
        <v>121</v>
      </c>
      <c r="AR215" s="120" t="s">
        <v>117</v>
      </c>
      <c r="AS215" s="120" t="s">
        <v>85</v>
      </c>
      <c r="AW215" s="13" t="s">
        <v>116</v>
      </c>
      <c r="BC215" s="121" t="e">
        <f>IF(L215="základní",#REF!,0)</f>
        <v>#REF!</v>
      </c>
      <c r="BD215" s="121">
        <f>IF(L215="snížená",#REF!,0)</f>
        <v>0</v>
      </c>
      <c r="BE215" s="121">
        <f>IF(L215="zákl. přenesená",#REF!,0)</f>
        <v>0</v>
      </c>
      <c r="BF215" s="121">
        <f>IF(L215="sníž. přenesená",#REF!,0)</f>
        <v>0</v>
      </c>
      <c r="BG215" s="121">
        <f>IF(L215="nulová",#REF!,0)</f>
        <v>0</v>
      </c>
      <c r="BH215" s="13" t="s">
        <v>85</v>
      </c>
      <c r="BI215" s="121" t="e">
        <f>ROUND(H215*#REF!,2)</f>
        <v>#REF!</v>
      </c>
      <c r="BJ215" s="13" t="s">
        <v>121</v>
      </c>
      <c r="BK215" s="120" t="s">
        <v>375</v>
      </c>
    </row>
    <row r="216" spans="2:63" s="1" customFormat="1" ht="24.2" customHeight="1">
      <c r="B216" s="27"/>
      <c r="C216" s="111" t="s">
        <v>376</v>
      </c>
      <c r="D216" s="111" t="s">
        <v>117</v>
      </c>
      <c r="E216" s="112" t="s">
        <v>377</v>
      </c>
      <c r="F216" s="113" t="s">
        <v>378</v>
      </c>
      <c r="G216" s="114" t="s">
        <v>370</v>
      </c>
      <c r="H216" s="115"/>
      <c r="I216" s="113" t="s">
        <v>384</v>
      </c>
      <c r="J216" s="27"/>
      <c r="K216" s="116" t="s">
        <v>1</v>
      </c>
      <c r="L216" s="117" t="s">
        <v>43</v>
      </c>
      <c r="N216" s="118" t="e">
        <f>M216*#REF!</f>
        <v>#REF!</v>
      </c>
      <c r="O216" s="118">
        <v>0</v>
      </c>
      <c r="P216" s="118" t="e">
        <f>O216*#REF!</f>
        <v>#REF!</v>
      </c>
      <c r="Q216" s="118">
        <v>0</v>
      </c>
      <c r="R216" s="119" t="e">
        <f>Q216*#REF!</f>
        <v>#REF!</v>
      </c>
      <c r="AP216" s="120" t="s">
        <v>121</v>
      </c>
      <c r="AR216" s="120" t="s">
        <v>117</v>
      </c>
      <c r="AS216" s="120" t="s">
        <v>85</v>
      </c>
      <c r="AW216" s="13" t="s">
        <v>116</v>
      </c>
      <c r="BC216" s="121" t="e">
        <f>IF(L216="základní",#REF!,0)</f>
        <v>#REF!</v>
      </c>
      <c r="BD216" s="121">
        <f>IF(L216="snížená",#REF!,0)</f>
        <v>0</v>
      </c>
      <c r="BE216" s="121">
        <f>IF(L216="zákl. přenesená",#REF!,0)</f>
        <v>0</v>
      </c>
      <c r="BF216" s="121">
        <f>IF(L216="sníž. přenesená",#REF!,0)</f>
        <v>0</v>
      </c>
      <c r="BG216" s="121">
        <f>IF(L216="nulová",#REF!,0)</f>
        <v>0</v>
      </c>
      <c r="BH216" s="13" t="s">
        <v>85</v>
      </c>
      <c r="BI216" s="121" t="e">
        <f>ROUND(H216*#REF!,2)</f>
        <v>#REF!</v>
      </c>
      <c r="BJ216" s="13" t="s">
        <v>121</v>
      </c>
      <c r="BK216" s="120" t="s">
        <v>379</v>
      </c>
    </row>
    <row r="217" spans="2:63" s="1" customFormat="1" ht="78">
      <c r="B217" s="27"/>
      <c r="D217" s="122" t="s">
        <v>123</v>
      </c>
      <c r="F217" s="140" t="s">
        <v>383</v>
      </c>
      <c r="H217" s="124"/>
      <c r="J217" s="27"/>
      <c r="K217" s="135"/>
      <c r="L217" s="136"/>
      <c r="M217" s="136"/>
      <c r="N217" s="136"/>
      <c r="O217" s="136"/>
      <c r="P217" s="136"/>
      <c r="Q217" s="136"/>
      <c r="R217" s="137"/>
      <c r="AR217" s="13" t="s">
        <v>123</v>
      </c>
      <c r="AS217" s="13" t="s">
        <v>85</v>
      </c>
    </row>
    <row r="218" spans="2:63" s="1" customFormat="1" ht="6.95" customHeight="1">
      <c r="B218" s="39"/>
      <c r="C218" s="40"/>
      <c r="D218" s="40"/>
      <c r="E218" s="40"/>
      <c r="F218" s="40"/>
      <c r="G218" s="40"/>
      <c r="H218" s="40"/>
      <c r="I218" s="40"/>
      <c r="J218" s="27"/>
    </row>
  </sheetData>
  <sheetProtection algorithmName="SHA-512" hashValue="6D/h42BCzBWGc0L+QzR4FK2Zz5D6uSym/RHSooImI/Br86coKVhKtFxRZD63j/9hZcs3M8lwQqaZ6t+xVez+4A==" saltValue="CmZ3tE4LA0OJhHyE5QJL4g==" spinCount="100000" sheet="1" objects="1" scenarios="1" formatColumns="0" formatRows="0" autoFilter="0"/>
  <autoFilter ref="C123:I217" xr:uid="{00000000-0009-0000-0000-000001000000}"/>
  <mergeCells count="9">
    <mergeCell ref="E87:G87"/>
    <mergeCell ref="E116:G116"/>
    <mergeCell ref="J2:T2"/>
    <mergeCell ref="E114:H114"/>
    <mergeCell ref="E7:G7"/>
    <mergeCell ref="E9:G9"/>
    <mergeCell ref="E18:G18"/>
    <mergeCell ref="E27:G27"/>
    <mergeCell ref="E85:G85"/>
  </mergeCells>
  <pageMargins left="0.39370078740157483" right="0.39370078740157483" top="0.39370078740157483" bottom="0.39370078740157483" header="0" footer="0"/>
  <pageSetup paperSize="9" scale="82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Pravidelný servi...</vt:lpstr>
      <vt:lpstr>'OR_PHA - Pravidelný servi...'!Názvy_tisku</vt:lpstr>
      <vt:lpstr>'Rekapitulace stavby'!Názvy_tisku</vt:lpstr>
      <vt:lpstr>'OR_PHA - Pravidelný servi...'!Oblast_tisku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2025-06-03T08:53:13Z</dcterms:created>
  <dcterms:modified xsi:type="dcterms:W3CDTF">2025-06-03T09:57:54Z</dcterms:modified>
</cp:coreProperties>
</file>