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Opravy a servis syst..." sheetId="2" r:id="rId2"/>
    <sheet name="02 - VRN+VON Opravy a ser..." sheetId="3" r:id="rId3"/>
    <sheet name="03 - Pravidelné prohlídky...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Opravy a servis syst...'!$C$79:$K$412</definedName>
    <definedName name="_xlnm.Print_Area" localSheetId="1">'01 - Opravy a servis syst...'!$C$67:$J$412</definedName>
    <definedName name="_xlnm.Print_Titles" localSheetId="1">'01 - Opravy a servis syst...'!$79:$79</definedName>
    <definedName name="_xlnm._FilterDatabase" localSheetId="2" hidden="1">'02 - VRN+VON Opravy a ser...'!$C$79:$K$89</definedName>
    <definedName name="_xlnm.Print_Area" localSheetId="2">'02 - VRN+VON Opravy a ser...'!$C$67:$J$89</definedName>
    <definedName name="_xlnm.Print_Titles" localSheetId="2">'02 - VRN+VON Opravy a ser...'!$79:$79</definedName>
    <definedName name="_xlnm._FilterDatabase" localSheetId="3" hidden="1">'03 - Pravidelné prohlídky...'!$C$79:$K$105</definedName>
    <definedName name="_xlnm.Print_Area" localSheetId="3">'03 - Pravidelné prohlídky...'!$C$67:$J$105</definedName>
    <definedName name="_xlnm.Print_Titles" localSheetId="3">'03 - Pravidelné prohlídky...'!$79:$79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04"/>
  <c r="BH104"/>
  <c r="BG104"/>
  <c r="BF104"/>
  <c r="T104"/>
  <c r="R104"/>
  <c r="P104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J77"/>
  <c r="F74"/>
  <c r="E72"/>
  <c r="J55"/>
  <c r="F52"/>
  <c r="E50"/>
  <c r="J21"/>
  <c r="E21"/>
  <c r="J76"/>
  <c r="J20"/>
  <c r="J18"/>
  <c r="E18"/>
  <c r="F55"/>
  <c r="J17"/>
  <c r="J15"/>
  <c r="E15"/>
  <c r="F54"/>
  <c r="J14"/>
  <c r="J12"/>
  <c r="J74"/>
  <c r="E7"/>
  <c r="E48"/>
  <c i="3" r="J37"/>
  <c r="J36"/>
  <c i="1" r="AY56"/>
  <c i="3" r="J35"/>
  <c i="1" r="AX56"/>
  <c i="3"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F74"/>
  <c r="E72"/>
  <c r="J55"/>
  <c r="F52"/>
  <c r="E50"/>
  <c r="J21"/>
  <c r="E21"/>
  <c r="J54"/>
  <c r="J20"/>
  <c r="J18"/>
  <c r="E18"/>
  <c r="F77"/>
  <c r="J17"/>
  <c r="J15"/>
  <c r="E15"/>
  <c r="F76"/>
  <c r="J14"/>
  <c r="J12"/>
  <c r="J74"/>
  <c r="E7"/>
  <c r="E48"/>
  <c i="2" r="J37"/>
  <c r="J36"/>
  <c i="1" r="AY55"/>
  <c i="2" r="J35"/>
  <c i="1" r="AX55"/>
  <c i="2"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BI83"/>
  <c r="BH83"/>
  <c r="BG83"/>
  <c r="BF83"/>
  <c r="T83"/>
  <c r="R83"/>
  <c r="P83"/>
  <c r="BI81"/>
  <c r="BH81"/>
  <c r="BG81"/>
  <c r="BF81"/>
  <c r="T81"/>
  <c r="R81"/>
  <c r="P81"/>
  <c r="J77"/>
  <c r="F74"/>
  <c r="E72"/>
  <c r="J55"/>
  <c r="F52"/>
  <c r="E50"/>
  <c r="J21"/>
  <c r="E21"/>
  <c r="J76"/>
  <c r="J20"/>
  <c r="J18"/>
  <c r="E18"/>
  <c r="F55"/>
  <c r="J17"/>
  <c r="J15"/>
  <c r="E15"/>
  <c r="F76"/>
  <c r="J14"/>
  <c r="J12"/>
  <c r="J74"/>
  <c r="E7"/>
  <c r="E48"/>
  <c i="1" r="L50"/>
  <c r="AM50"/>
  <c r="AM49"/>
  <c r="L49"/>
  <c r="AM47"/>
  <c r="L47"/>
  <c r="L45"/>
  <c r="L44"/>
  <c i="2" r="BK204"/>
  <c r="J91"/>
  <c r="J370"/>
  <c r="BK280"/>
  <c r="J93"/>
  <c r="BK370"/>
  <c r="BK324"/>
  <c r="BK133"/>
  <c r="J393"/>
  <c r="BK320"/>
  <c r="J220"/>
  <c r="BK165"/>
  <c r="BK300"/>
  <c r="BK238"/>
  <c r="J107"/>
  <c r="BK214"/>
  <c r="J352"/>
  <c r="J202"/>
  <c r="J226"/>
  <c r="BK374"/>
  <c r="BK153"/>
  <c r="BK200"/>
  <c r="J113"/>
  <c r="BK244"/>
  <c r="BK97"/>
  <c r="BK246"/>
  <c r="BK391"/>
  <c r="BK344"/>
  <c r="J234"/>
  <c r="BK109"/>
  <c r="J298"/>
  <c r="J212"/>
  <c r="BK89"/>
  <c i="4" r="J98"/>
  <c r="J85"/>
  <c i="2" r="J382"/>
  <c r="BK157"/>
  <c r="BK405"/>
  <c r="J328"/>
  <c r="J171"/>
  <c r="BK399"/>
  <c r="BK328"/>
  <c r="BK240"/>
  <c r="J143"/>
  <c r="J312"/>
  <c r="J105"/>
  <c r="BK326"/>
  <c r="J200"/>
  <c r="BK236"/>
  <c r="BK272"/>
  <c r="J348"/>
  <c r="BK352"/>
  <c r="J119"/>
  <c r="BK256"/>
  <c r="BK123"/>
  <c r="BK254"/>
  <c r="J99"/>
  <c r="BK346"/>
  <c r="BK252"/>
  <c r="J163"/>
  <c r="J97"/>
  <c r="BK270"/>
  <c r="BK167"/>
  <c r="J123"/>
  <c i="4" r="BK98"/>
  <c r="J102"/>
  <c i="2" r="BK258"/>
  <c r="BK129"/>
  <c r="BK362"/>
  <c r="BK260"/>
  <c r="J81"/>
  <c r="J368"/>
  <c r="J222"/>
  <c r="BK401"/>
  <c r="J334"/>
  <c r="J252"/>
  <c r="BK173"/>
  <c r="J350"/>
  <c r="BK312"/>
  <c r="J356"/>
  <c r="J218"/>
  <c r="BK296"/>
  <c r="J389"/>
  <c r="BK99"/>
  <c r="BK294"/>
  <c r="J296"/>
  <c r="J127"/>
  <c r="J266"/>
  <c r="BK125"/>
  <c r="J284"/>
  <c r="BK382"/>
  <c r="J332"/>
  <c r="BK228"/>
  <c r="BK115"/>
  <c r="J268"/>
  <c r="BK155"/>
  <c i="3" r="J84"/>
  <c i="4" r="J104"/>
  <c i="2" r="BK316"/>
  <c r="BK145"/>
  <c r="J405"/>
  <c r="J336"/>
  <c r="BK276"/>
  <c r="J135"/>
  <c r="BK409"/>
  <c r="BK342"/>
  <c r="BK198"/>
  <c r="BK95"/>
  <c r="J344"/>
  <c r="J238"/>
  <c r="BK163"/>
  <c r="BK308"/>
  <c r="BK318"/>
  <c r="J149"/>
  <c r="J292"/>
  <c r="J133"/>
  <c r="BK393"/>
  <c r="BK397"/>
  <c r="BK248"/>
  <c r="BK310"/>
  <c r="J276"/>
  <c r="J177"/>
  <c r="BK348"/>
  <c r="J230"/>
  <c r="J374"/>
  <c r="BK304"/>
  <c r="J159"/>
  <c r="J89"/>
  <c r="BK234"/>
  <c r="J129"/>
  <c i="3" r="J86"/>
  <c i="4" r="J88"/>
  <c i="2" r="J250"/>
  <c r="BK111"/>
  <c r="BK380"/>
  <c r="BK292"/>
  <c r="BK105"/>
  <c r="BK403"/>
  <c r="J340"/>
  <c r="BK194"/>
  <c r="BK93"/>
  <c r="BK336"/>
  <c r="J232"/>
  <c r="BK183"/>
  <c r="J376"/>
  <c r="BK175"/>
  <c r="BK206"/>
  <c r="BK286"/>
  <c r="BK81"/>
  <c r="BK226"/>
  <c r="J262"/>
  <c r="J387"/>
  <c r="J87"/>
  <c r="BK192"/>
  <c r="BK411"/>
  <c r="J175"/>
  <c r="J346"/>
  <c r="BK113"/>
  <c r="BK358"/>
  <c r="J145"/>
  <c r="J362"/>
  <c r="BK282"/>
  <c r="J192"/>
  <c r="J378"/>
  <c r="BK208"/>
  <c r="BK179"/>
  <c r="J302"/>
  <c r="BK196"/>
  <c r="J224"/>
  <c r="J258"/>
  <c r="BK372"/>
  <c r="BK161"/>
  <c r="J183"/>
  <c r="BK202"/>
  <c r="BK366"/>
  <c r="J244"/>
  <c r="BK85"/>
  <c r="J260"/>
  <c r="J125"/>
  <c r="J95"/>
  <c r="J240"/>
  <c r="BK141"/>
  <c i="3" r="BK86"/>
  <c i="4" r="J82"/>
  <c i="2" r="BK298"/>
  <c r="J115"/>
  <c r="BK389"/>
  <c r="J288"/>
  <c r="BK137"/>
  <c r="J372"/>
  <c r="J316"/>
  <c r="J109"/>
  <c r="J322"/>
  <c r="BK218"/>
  <c r="J155"/>
  <c r="BK302"/>
  <c r="BK222"/>
  <c r="BK210"/>
  <c r="BK232"/>
  <c r="BK368"/>
  <c r="J385"/>
  <c r="J169"/>
  <c r="BK143"/>
  <c r="J274"/>
  <c i="1" r="AS54"/>
  <c i="2" r="J306"/>
  <c r="BK181"/>
  <c r="J310"/>
  <c r="BK188"/>
  <c i="3" r="BK88"/>
  <c i="4" r="BK95"/>
  <c r="BK85"/>
  <c i="2" r="J246"/>
  <c r="BK407"/>
  <c r="J324"/>
  <c r="BK169"/>
  <c r="J399"/>
  <c r="J300"/>
  <c r="BK119"/>
  <c r="BK395"/>
  <c r="J278"/>
  <c r="J198"/>
  <c r="J137"/>
  <c r="BK330"/>
  <c r="J228"/>
  <c r="J147"/>
  <c r="BK262"/>
  <c r="J354"/>
  <c r="BK212"/>
  <c r="BK338"/>
  <c r="BK378"/>
  <c r="J131"/>
  <c r="BK190"/>
  <c r="J157"/>
  <c r="J264"/>
  <c r="BK127"/>
  <c r="J318"/>
  <c r="J179"/>
  <c r="BK360"/>
  <c r="J290"/>
  <c r="BK107"/>
  <c r="BK266"/>
  <c r="J161"/>
  <c i="3" r="J88"/>
  <c i="4" r="J95"/>
  <c r="J92"/>
  <c i="2" r="BK314"/>
  <c r="J360"/>
  <c r="J272"/>
  <c r="J411"/>
  <c r="BK177"/>
  <c r="BK364"/>
  <c r="J236"/>
  <c r="BK117"/>
  <c r="BK242"/>
  <c r="J153"/>
  <c i="3" r="BK84"/>
  <c i="4" r="BK92"/>
  <c r="BK102"/>
  <c i="2" r="BK322"/>
  <c r="BK171"/>
  <c r="J401"/>
  <c r="J314"/>
  <c r="BK139"/>
  <c r="J366"/>
  <c r="J254"/>
  <c r="J103"/>
  <c r="J342"/>
  <c r="J270"/>
  <c r="J194"/>
  <c r="BK121"/>
  <c r="J117"/>
  <c r="J188"/>
  <c r="BK274"/>
  <c r="BK83"/>
  <c r="J397"/>
  <c r="J256"/>
  <c r="J338"/>
  <c r="BK306"/>
  <c r="BK230"/>
  <c r="J181"/>
  <c r="J403"/>
  <c r="BK334"/>
  <c r="BK278"/>
  <c r="J83"/>
  <c r="J330"/>
  <c r="BK149"/>
  <c r="J407"/>
  <c r="BK340"/>
  <c r="J242"/>
  <c r="J409"/>
  <c r="BK354"/>
  <c r="BK290"/>
  <c r="J111"/>
  <c r="J391"/>
  <c r="J320"/>
  <c r="BK147"/>
  <c r="BK376"/>
  <c r="BK250"/>
  <c r="J196"/>
  <c r="BK131"/>
  <c r="BK135"/>
  <c r="BK216"/>
  <c r="J304"/>
  <c r="J208"/>
  <c r="J214"/>
  <c r="J210"/>
  <c r="BK268"/>
  <c r="BK385"/>
  <c r="BK185"/>
  <c r="J280"/>
  <c r="J190"/>
  <c r="J286"/>
  <c r="BK87"/>
  <c r="J326"/>
  <c r="J173"/>
  <c r="BK101"/>
  <c r="BK284"/>
  <c r="J206"/>
  <c r="J139"/>
  <c i="3" r="J82"/>
  <c i="4" r="BK82"/>
  <c r="BK88"/>
  <c i="2" r="J248"/>
  <c r="J151"/>
  <c r="J395"/>
  <c r="J294"/>
  <c r="J167"/>
  <c r="J85"/>
  <c r="BK350"/>
  <c r="BK220"/>
  <c r="J380"/>
  <c r="J308"/>
  <c r="BK224"/>
  <c r="BK151"/>
  <c r="BK332"/>
  <c r="BK91"/>
  <c r="J141"/>
  <c r="J216"/>
  <c r="BK264"/>
  <c r="BK387"/>
  <c r="J364"/>
  <c r="J121"/>
  <c r="BK159"/>
  <c r="J282"/>
  <c r="J185"/>
  <c r="J358"/>
  <c r="J101"/>
  <c r="BK356"/>
  <c r="J204"/>
  <c r="BK103"/>
  <c r="BK288"/>
  <c r="J165"/>
  <c i="3" r="BK82"/>
  <c i="4" r="BK104"/>
  <c i="2" l="1" r="T80"/>
  <c r="R80"/>
  <c r="P80"/>
  <c i="1" r="AU55"/>
  <c i="3" r="T81"/>
  <c r="T80"/>
  <c i="2" r="P384"/>
  <c r="R384"/>
  <c i="3" r="R81"/>
  <c r="R80"/>
  <c i="2" r="T384"/>
  <c i="3" r="BK81"/>
  <c r="BK80"/>
  <c r="J80"/>
  <c i="2" r="BK384"/>
  <c r="J384"/>
  <c r="J60"/>
  <c i="3" r="P81"/>
  <c r="P80"/>
  <c i="1" r="AU56"/>
  <c i="4" r="P81"/>
  <c r="P80"/>
  <c i="1" r="AU57"/>
  <c i="4" r="BK81"/>
  <c r="J81"/>
  <c r="J60"/>
  <c r="R81"/>
  <c r="R80"/>
  <c r="T81"/>
  <c r="T80"/>
  <c i="2" r="BK80"/>
  <c r="J80"/>
  <c r="J59"/>
  <c i="4" r="J54"/>
  <c r="BE85"/>
  <c r="BE92"/>
  <c i="3" r="J59"/>
  <c r="J81"/>
  <c r="J60"/>
  <c i="4" r="E70"/>
  <c r="BE104"/>
  <c r="F77"/>
  <c r="BE98"/>
  <c r="BE82"/>
  <c r="F76"/>
  <c r="BE102"/>
  <c r="J52"/>
  <c r="BE88"/>
  <c r="BE95"/>
  <c i="3" r="F55"/>
  <c r="BE86"/>
  <c r="E70"/>
  <c r="BE84"/>
  <c r="BE82"/>
  <c r="BE88"/>
  <c r="J52"/>
  <c r="J76"/>
  <c r="F54"/>
  <c i="2" r="BE93"/>
  <c r="BE179"/>
  <c r="BE194"/>
  <c r="BE218"/>
  <c r="BE236"/>
  <c r="BE244"/>
  <c r="BE292"/>
  <c r="BE85"/>
  <c r="BE119"/>
  <c r="BE139"/>
  <c r="BE143"/>
  <c r="BE165"/>
  <c r="BE190"/>
  <c r="BE198"/>
  <c r="BE254"/>
  <c r="BE334"/>
  <c r="BE338"/>
  <c r="BE348"/>
  <c r="BE385"/>
  <c r="BE153"/>
  <c r="BE157"/>
  <c r="BE220"/>
  <c r="BE226"/>
  <c r="BE256"/>
  <c r="BE262"/>
  <c r="BE274"/>
  <c r="BE352"/>
  <c r="BE360"/>
  <c r="BE81"/>
  <c r="BE91"/>
  <c r="BE113"/>
  <c r="BE151"/>
  <c r="BE196"/>
  <c r="BE240"/>
  <c r="BE258"/>
  <c r="BE306"/>
  <c r="BE310"/>
  <c r="BE336"/>
  <c r="E70"/>
  <c r="BE103"/>
  <c r="BE149"/>
  <c r="BE210"/>
  <c r="BE224"/>
  <c r="BE411"/>
  <c r="F54"/>
  <c r="BE89"/>
  <c r="BE99"/>
  <c r="BE133"/>
  <c r="BE171"/>
  <c r="BE173"/>
  <c r="BE206"/>
  <c r="BE232"/>
  <c r="BE238"/>
  <c r="BE286"/>
  <c r="BE346"/>
  <c r="BE362"/>
  <c r="BE366"/>
  <c r="BE378"/>
  <c r="BE387"/>
  <c r="BE389"/>
  <c r="BE163"/>
  <c r="BE228"/>
  <c r="BE276"/>
  <c r="BE322"/>
  <c r="BE328"/>
  <c r="BE340"/>
  <c r="BE342"/>
  <c r="BE358"/>
  <c r="BE380"/>
  <c r="BE95"/>
  <c r="BE222"/>
  <c r="BE242"/>
  <c r="BE268"/>
  <c r="BE278"/>
  <c r="BE364"/>
  <c r="BE374"/>
  <c r="BE266"/>
  <c r="BE280"/>
  <c r="BE300"/>
  <c r="BE320"/>
  <c r="J52"/>
  <c r="BE87"/>
  <c r="BE101"/>
  <c r="BE109"/>
  <c r="BE121"/>
  <c r="BE127"/>
  <c r="BE204"/>
  <c r="BE250"/>
  <c r="BE264"/>
  <c r="BE288"/>
  <c r="BE312"/>
  <c r="BE316"/>
  <c r="F77"/>
  <c r="BE83"/>
  <c r="BE131"/>
  <c r="BE167"/>
  <c r="BE192"/>
  <c r="BE200"/>
  <c r="BE208"/>
  <c r="BE284"/>
  <c r="BE290"/>
  <c r="BE294"/>
  <c r="BE298"/>
  <c r="BE326"/>
  <c r="BE107"/>
  <c r="BE181"/>
  <c r="BE230"/>
  <c r="BE234"/>
  <c r="BE296"/>
  <c r="BE314"/>
  <c r="BE324"/>
  <c r="BE344"/>
  <c r="BE372"/>
  <c r="BE382"/>
  <c r="BE391"/>
  <c r="BE115"/>
  <c r="BE159"/>
  <c r="BE169"/>
  <c r="BE175"/>
  <c r="BE177"/>
  <c r="BE185"/>
  <c r="BE202"/>
  <c r="BE212"/>
  <c r="BE214"/>
  <c r="BE216"/>
  <c r="BE246"/>
  <c r="BE248"/>
  <c r="BE272"/>
  <c r="BE302"/>
  <c r="BE356"/>
  <c r="BE368"/>
  <c r="BE370"/>
  <c r="BE399"/>
  <c r="J54"/>
  <c r="BE105"/>
  <c r="BE111"/>
  <c r="BE125"/>
  <c r="BE129"/>
  <c r="BE137"/>
  <c r="BE155"/>
  <c r="BE161"/>
  <c r="BE183"/>
  <c r="BE332"/>
  <c r="BE354"/>
  <c r="BE397"/>
  <c r="BE401"/>
  <c r="BE407"/>
  <c r="BE409"/>
  <c r="BE97"/>
  <c r="BE141"/>
  <c r="BE145"/>
  <c r="BE282"/>
  <c r="BE308"/>
  <c r="BE318"/>
  <c r="BE350"/>
  <c r="BE376"/>
  <c r="BE393"/>
  <c r="BE395"/>
  <c r="BE403"/>
  <c r="BE405"/>
  <c r="BE117"/>
  <c r="BE123"/>
  <c r="BE135"/>
  <c r="BE147"/>
  <c r="BE188"/>
  <c r="BE252"/>
  <c r="BE260"/>
  <c r="BE270"/>
  <c r="BE304"/>
  <c r="BE330"/>
  <c i="4" r="F34"/>
  <c i="1" r="BA57"/>
  <c i="2" r="F37"/>
  <c i="1" r="BD55"/>
  <c i="2" r="F36"/>
  <c i="1" r="BC55"/>
  <c i="3" r="J30"/>
  <c r="J34"/>
  <c i="1" r="AW56"/>
  <c i="4" r="J34"/>
  <c i="1" r="AW57"/>
  <c i="2" r="F35"/>
  <c i="1" r="BB55"/>
  <c i="3" r="F37"/>
  <c i="1" r="BD56"/>
  <c i="4" r="F35"/>
  <c i="1" r="BB57"/>
  <c i="2" r="F34"/>
  <c i="1" r="BA55"/>
  <c i="2" r="J34"/>
  <c i="1" r="AW55"/>
  <c i="3" r="F34"/>
  <c i="1" r="BA56"/>
  <c i="4" r="F36"/>
  <c i="1" r="BC57"/>
  <c i="3" r="F36"/>
  <c i="1" r="BC56"/>
  <c i="4" r="F37"/>
  <c i="1" r="BD57"/>
  <c i="3" r="F35"/>
  <c i="1" r="BB56"/>
  <c l="1" r="AG56"/>
  <c i="4" r="BK80"/>
  <c r="J80"/>
  <c i="2" r="J30"/>
  <c i="4" r="J30"/>
  <c i="1" r="AG57"/>
  <c i="2" r="J33"/>
  <c i="1" r="AV55"/>
  <c r="AT55"/>
  <c r="AU54"/>
  <c i="3" r="J33"/>
  <c i="1" r="AV56"/>
  <c r="AT56"/>
  <c r="AN56"/>
  <c r="BC54"/>
  <c r="AY54"/>
  <c r="BB54"/>
  <c r="W31"/>
  <c i="2" r="F33"/>
  <c i="1" r="AZ55"/>
  <c i="3" r="F33"/>
  <c i="1" r="AZ56"/>
  <c i="4" r="J33"/>
  <c i="1" r="AV57"/>
  <c r="AT57"/>
  <c r="AN57"/>
  <c i="4" r="F33"/>
  <c i="1" r="AZ57"/>
  <c r="BD54"/>
  <c r="W33"/>
  <c r="BA54"/>
  <c r="AW54"/>
  <c r="AK30"/>
  <c l="1" r="AG55"/>
  <c i="4" r="J59"/>
  <c r="J39"/>
  <c i="3" r="J39"/>
  <c i="2" r="J39"/>
  <c i="1" r="AN55"/>
  <c r="AG54"/>
  <c r="W32"/>
  <c r="AX54"/>
  <c r="AZ54"/>
  <c r="W29"/>
  <c r="W30"/>
  <c l="1" r="AK26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<sst xmlns="http://schemas.openxmlformats.org/spreadsheetml/2006/main">
  <si>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</si>
  <si>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</si>
  <si>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</si>
  <si>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</si>
  <si>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</si>
  <si>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{be0cfba1-0056-426d-8a78-8a88c2bdacfa}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</si>
  <si>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</si>
  <si>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</si>
  <si>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</si>
  <si>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</si>
  <si>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</si>
  <si>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</si>
  <si>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</si>
  <si>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</si>
  <si>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05_2025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</si>
  <si>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</si>
  <si>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</si>
  <si>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Oprava a revize EZS, EPS, ASHS u SSZT v obvodu OŘ Brno 2025-2029</t>
  </si>
  <si>
    <t>KSO:</t>
  </si>
  <si>
    <t/>
  </si>
  <si>
    <t>CC-CZ:</t>
  </si>
  <si>
    <t>Místo:</t>
  </si>
  <si>
    <t xml:space="preserve">Brno </t>
  </si>
  <si>
    <t>Datum:</t>
  </si>
  <si>
    <t>9. 5. 2025</t>
  </si>
  <si>
    <t>Zadavatel:</t>
  </si>
  <si>
    <t>IČ:</t>
  </si>
  <si>
    <t xml:space="preserve"> </t>
  </si>
  <si>
    <t>DIČ:</t>
  </si>
  <si>
    <t>Účastník:</t>
  </si>
  <si>
    <t>Vyplň údaj</t>
  </si>
  <si>
    <t>Projektant:</t>
  </si>
  <si>
    <t>True</t>
  </si>
  <si>
    <t>Zpracovatel:</t>
  </si>
  <si>
    <t>Jambor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</si>
  <si>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</si>
  <si>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</si>
  <si>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</si>
  <si>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</si>
  <si>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</si>
  <si>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</si>
  <si>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</si>
  <si>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</si>
  <si>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</si>
  <si>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</si>
  <si>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</si>
  <si>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</si>
  <si>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</si>
  <si>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</si>
  <si>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</si>
  <si>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</si>
  <si>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</si>
  <si>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</si>
  <si>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</si>
  <si>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</si>
  <si>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</si>
  <si>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</si>
  <si>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</si>
  <si>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</si>
  <si>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</si>
  <si>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</si>
  <si>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</si>
  <si>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</si>
  <si>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</si>
  <si>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</si>
  <si>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</si>
  <si>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</si>
  <si>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</si>
  <si>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</si>
  <si>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</si>
  <si>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</si>
  <si>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</si>
  <si>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</si>
  <si>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</si>
  <si>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</si>
  <si>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</si>
  <si>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</si>
  <si>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 xml:space="preserve">Opravy a servis systémů EPS/LDP,  EZS/PZTS a ASHS</t>
  </si>
  <si>
    <t>PRO</t>
  </si>
  <si>
    <t>1</t>
  </si>
  <si>
    <t>{ee94b774-1089-4862-a63c-b97658dc7fd7}</t>
  </si>
  <si>
    <t>2</t>
  </si>
  <si>
    <t>02</t>
  </si>
  <si>
    <t xml:space="preserve">VRN+VON Opravy a servis systémů EPS/LDP,  EZS/PZTS a ASHS</t>
  </si>
  <si>
    <t>VON</t>
  </si>
  <si>
    <t>{14f35349-f81f-4a2e-8753-f7fbe330e9e1}</t>
  </si>
  <si>
    <t>03</t>
  </si>
  <si>
    <t xml:space="preserve">Pravidelné prohlídky systémů EPS/LDP a EZS/PZTS  </t>
  </si>
  <si>
    <t>{8203010a-a458-47cd-b450-650f51edc4df}</t>
  </si>
  <si>
    <t>KRYCÍ LIST SOUPISU PRACÍ</t>
  </si>
  <si>
    <t>Objekt:</t>
  </si>
  <si>
    <t xml:space="preserve">01 - Opravy a servis systémů EPS/LDP,  EZS/PZTS a ASHS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</si>
  <si>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</si>
  <si>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</si>
  <si>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</si>
  <si>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</si>
  <si>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</si>
  <si>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</si>
  <si>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</si>
  <si>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</si>
  <si>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</si>
  <si>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</si>
  <si>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</si>
  <si>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</si>
  <si>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</si>
  <si>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</si>
  <si>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</si>
  <si>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</si>
  <si>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</si>
  <si>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</si>
  <si>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</si>
  <si>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7592520140</t>
  </si>
  <si>
    <t>Dálková diagnostika DDTS ŽDC, Klientské pracoviště mobilní s konfigurací dle TZ, min. dle technických podmínek SŽDC k systému DDTS ŽDC, rozhraní ethernet 100 Mbit / 1 Gb, napájení 230 V AC, monitor LCD s min. úhlopříčkou 14-16"</t>
  </si>
  <si>
    <t>kus</t>
  </si>
  <si>
    <t>ROZPOCET</t>
  </si>
  <si>
    <t>1275829862</t>
  </si>
  <si>
    <t>PP</t>
  </si>
  <si>
    <t>7592520145</t>
  </si>
  <si>
    <t>Dálková diagnostika DDTS ŽDC, Liceční SW pro klientské pracoviště tenkého klienta s konfigurací dle TZ, min. dle technických podmínek SŽDC k systému DDTS ŽDC</t>
  </si>
  <si>
    <t>-1534467128</t>
  </si>
  <si>
    <t>3</t>
  </si>
  <si>
    <t>7592520150</t>
  </si>
  <si>
    <t>Dálková diagnostika DDTS ŽDC, Licenční SW pro mobilního (tlustého) klienta s konfigurací dle TZ, min. dle technických podmínek SŽDC k systému DDTS ŽDC</t>
  </si>
  <si>
    <t>849487587</t>
  </si>
  <si>
    <t>4</t>
  </si>
  <si>
    <t>7592600105</t>
  </si>
  <si>
    <t xml:space="preserve">Počítače, SW Total commander   software</t>
  </si>
  <si>
    <t>-1594581956</t>
  </si>
  <si>
    <t>5</t>
  </si>
  <si>
    <t>7592600190</t>
  </si>
  <si>
    <t>Počítače, SW Technologické PC</t>
  </si>
  <si>
    <t>159707149</t>
  </si>
  <si>
    <t>6</t>
  </si>
  <si>
    <t>7592600210</t>
  </si>
  <si>
    <t>Počítače, SW Klávesnice pro ovládání počítače, USB.</t>
  </si>
  <si>
    <t>1505178380</t>
  </si>
  <si>
    <t>7</t>
  </si>
  <si>
    <t>7592600211</t>
  </si>
  <si>
    <t>Počítače, SW Myš pro ovládání počítače, bezdrátová.</t>
  </si>
  <si>
    <t>-241343655</t>
  </si>
  <si>
    <t>8</t>
  </si>
  <si>
    <t>7592940300</t>
  </si>
  <si>
    <t>Baterie Staniční akumulátory Pb blok 12V/1,3 Ah, VRLA, připojení faston F1-4,7mm, životnost 6-9 let, cena včetně spojovacího materiálu a bateriového nosiče či stojanu</t>
  </si>
  <si>
    <t>1910295547</t>
  </si>
  <si>
    <t>9</t>
  </si>
  <si>
    <t>7592940320</t>
  </si>
  <si>
    <t>Baterie Staniční akumulátory Pb blok 12V/7,2 Ah, VRLA, připojení faston F2-6,3mm, životnost 6-9 let, cena včetně spojovacího materiálu a bateriového nosiče či stojanu</t>
  </si>
  <si>
    <t>1318613605</t>
  </si>
  <si>
    <t>10</t>
  </si>
  <si>
    <t>7592940325</t>
  </si>
  <si>
    <t>Baterie Staniční akumulátory Pb blok 12V/12 Ah, VRLA, připojení faston F2-6,3mm, životnost 6-9 let, cena včetně spojovacího materiálu a bateriového nosiče či stojanu</t>
  </si>
  <si>
    <t>2078186359</t>
  </si>
  <si>
    <t>11</t>
  </si>
  <si>
    <t>7592940335</t>
  </si>
  <si>
    <t>Baterie Staniční akumulátory Pb blok 12V/15 Ah, VRLA, připojení faston F2-6,3mm, životnost 6-9 let, cena včetně spojovacího materiálu a bateriového nosiče či stojanu</t>
  </si>
  <si>
    <t>-1366576157</t>
  </si>
  <si>
    <t>7592940420</t>
  </si>
  <si>
    <t>Baterie Staniční akumulátory Pb blok 12V/18 Ah, VRLA, připojení závit M5, životnost 10 let, cena včetně spojovacího materiálu a bateriového nosiče či stojanu</t>
  </si>
  <si>
    <t>1260413468</t>
  </si>
  <si>
    <t>13</t>
  </si>
  <si>
    <t>7592940480</t>
  </si>
  <si>
    <t>Baterie Staniční akumulátory Pb blok 12V/20 Ah, VRLA, připojení oko M5, životnost 10-12 let, cena včetně spojovacího materiálu a bateriového nosiče či stojanu</t>
  </si>
  <si>
    <t>1126857544</t>
  </si>
  <si>
    <t>14</t>
  </si>
  <si>
    <t>7595600400</t>
  </si>
  <si>
    <t xml:space="preserve">Přenosová a datová zařízení Datové -  switch L2 8 portů 10 / 100, 1x SFP</t>
  </si>
  <si>
    <t>1163360688</t>
  </si>
  <si>
    <t>15</t>
  </si>
  <si>
    <t>7596410020</t>
  </si>
  <si>
    <t>Ústředny Ústředna analogová 1 kruhová linka 128 adres, možnost rozšíření na 256 adres.Obsahuje desku systémovou, desku ovládání, zdroj, grafický displej, prostor na 2 aku 12V/12Ah</t>
  </si>
  <si>
    <t>1527002513</t>
  </si>
  <si>
    <t>16</t>
  </si>
  <si>
    <t>7596410095</t>
  </si>
  <si>
    <t>Ústředny Deska komunikace pro síťování ústředen MHU 115</t>
  </si>
  <si>
    <t>-1821623554</t>
  </si>
  <si>
    <t>17</t>
  </si>
  <si>
    <t>7596410200</t>
  </si>
  <si>
    <t>Ústředny Prvky pro analogový adresovatelný systém Linka RS 485 Jednotka výstupů - 8x reléový výstup, v krabici</t>
  </si>
  <si>
    <t>-1095542004</t>
  </si>
  <si>
    <t>18</t>
  </si>
  <si>
    <t>7596410205</t>
  </si>
  <si>
    <t>Ústředny Prvky pro analogový adresovatelný systém Linka RS 485 Jednotka výstupů - 8x otevřený kolektor, v krabici</t>
  </si>
  <si>
    <t>1531758790</t>
  </si>
  <si>
    <t>19</t>
  </si>
  <si>
    <t>7596410210</t>
  </si>
  <si>
    <t>Ústředny Prvky pro analogový adresovatelný systém Linka RS 485 Jednotka výstupů - samostatná deska</t>
  </si>
  <si>
    <t>-1810998174</t>
  </si>
  <si>
    <t>20</t>
  </si>
  <si>
    <t>7596410215</t>
  </si>
  <si>
    <t>Ústředny Prvky pro analogový adresovatelný systém Linka RS 485 Modul reléový do MHY 918 (2ks relé)</t>
  </si>
  <si>
    <t>181624198</t>
  </si>
  <si>
    <t>7596410220</t>
  </si>
  <si>
    <t>Ústředny Prvky pro analogový adresovatelný systém Linka RS 485 Jednotka výstupů - konektor (1ks)</t>
  </si>
  <si>
    <t>1217628976</t>
  </si>
  <si>
    <t>22</t>
  </si>
  <si>
    <t>7596410250</t>
  </si>
  <si>
    <t>Ústředny Prvky linkové vstupně výstupní Vstupní prvek s izolátorem (hlásič technologický)</t>
  </si>
  <si>
    <t>542262866</t>
  </si>
  <si>
    <t>23</t>
  </si>
  <si>
    <t>7596410255</t>
  </si>
  <si>
    <t>Ústředny Prvky linkové vstupně výstupní Vstupní prvek čtyřnásobný, v krabici</t>
  </si>
  <si>
    <t>-79369003</t>
  </si>
  <si>
    <t>24</t>
  </si>
  <si>
    <t>7596410265</t>
  </si>
  <si>
    <t>Ústředny Prvky linkové vstupně výstupní Jednotka adresovací pro přípojení konvenčních hlásičů</t>
  </si>
  <si>
    <t>1981600277</t>
  </si>
  <si>
    <t>25</t>
  </si>
  <si>
    <t>7596410270</t>
  </si>
  <si>
    <t>Ústředny Prvky linkové vstupně výstupní Vstupní / Výstupní prvek (člen akční)</t>
  </si>
  <si>
    <t>141557705</t>
  </si>
  <si>
    <t>26</t>
  </si>
  <si>
    <t>7596410275</t>
  </si>
  <si>
    <t>Ústředny Prvky linkové vstupně výstupní Modul adresovatelný pro sirénu (maják)</t>
  </si>
  <si>
    <t>748811256</t>
  </si>
  <si>
    <t>27</t>
  </si>
  <si>
    <t>7596410280</t>
  </si>
  <si>
    <t>Ústředny Prvky linkové vstupně výstupní Jednotka vstupně/výstupní (4xIN/4xOUT), v krabici</t>
  </si>
  <si>
    <t>-1776379666</t>
  </si>
  <si>
    <t>28</t>
  </si>
  <si>
    <t>7596420015</t>
  </si>
  <si>
    <t>Tabla a OPPO Tablo k MHU 115</t>
  </si>
  <si>
    <t>1867099260</t>
  </si>
  <si>
    <t>29</t>
  </si>
  <si>
    <t>7596430010</t>
  </si>
  <si>
    <t>Sirény a majáky Siréna (certifikovaná - CPD) 9-28Vss, 102 dB, odběr 16mA/24V, IP 65, vysoká patice, rudá</t>
  </si>
  <si>
    <t>-1330521369</t>
  </si>
  <si>
    <t>30</t>
  </si>
  <si>
    <t>7596430210</t>
  </si>
  <si>
    <t>Sirény a majáky Maják+Siréna (certifikované - CPD) 9-28Vss, 20mA/24V, IP 65, 1Hz,červ. maják,červ. tělo, vysoká</t>
  </si>
  <si>
    <t>-1355553501</t>
  </si>
  <si>
    <t>31</t>
  </si>
  <si>
    <t>7596440050</t>
  </si>
  <si>
    <t>Hlásiče Interaktivní a adresovatelné hlásiče Hlásič kouře ionizační interaktivní</t>
  </si>
  <si>
    <t>210441927</t>
  </si>
  <si>
    <t>32</t>
  </si>
  <si>
    <t>7596440055</t>
  </si>
  <si>
    <t>Hlásiče Interaktivní a adresovatelné hlásiče Hlásič kouře optický adresovatelný</t>
  </si>
  <si>
    <t>808122131</t>
  </si>
  <si>
    <t>33</t>
  </si>
  <si>
    <t>7596440060</t>
  </si>
  <si>
    <t>Hlásiče Interaktivní a adresovatelné hlásiče Hlásič kouře optický interaktivní</t>
  </si>
  <si>
    <t>-171850829</t>
  </si>
  <si>
    <t>34</t>
  </si>
  <si>
    <t>7596440065</t>
  </si>
  <si>
    <t>Hlásiče Interaktivní a adresovatelné hlásiče Hlásič teplot interaktivní,(45÷90)°C</t>
  </si>
  <si>
    <t>-44918111</t>
  </si>
  <si>
    <t>35</t>
  </si>
  <si>
    <t>7596440070</t>
  </si>
  <si>
    <t>Hlásiče Interaktivní a adresovatelné hlásiče Hlásič multisenzorový interaktivní</t>
  </si>
  <si>
    <t>645019301</t>
  </si>
  <si>
    <t>36</t>
  </si>
  <si>
    <t>7596440100</t>
  </si>
  <si>
    <t>Hlásiče Interaktivní a adresovatelné hlásiče Zásuvka pro adresovatelné a interaktivní hlásiče</t>
  </si>
  <si>
    <t>820422135</t>
  </si>
  <si>
    <t>37</t>
  </si>
  <si>
    <t>7596440120</t>
  </si>
  <si>
    <t>Hlásiče Lineární optické hlásiče Hlásič kouře lineární interaktivní P+V, univerzální, IP 54</t>
  </si>
  <si>
    <t>-1371049735</t>
  </si>
  <si>
    <t>38</t>
  </si>
  <si>
    <t>7596440125</t>
  </si>
  <si>
    <t>Hlásiče Lineární optické hlásiče Hlásič kouře lineární interaktivní - odrazová verze, univerzální</t>
  </si>
  <si>
    <t>-1274188745</t>
  </si>
  <si>
    <t>39</t>
  </si>
  <si>
    <t>7596440150</t>
  </si>
  <si>
    <t>Hlásiče Lineární optické hlásiče Přípravek indikační IP 40 k MHG 661, 662</t>
  </si>
  <si>
    <t>-1999055246</t>
  </si>
  <si>
    <t>40</t>
  </si>
  <si>
    <t>7596440155</t>
  </si>
  <si>
    <t>Hlásiče Lineární optické hlásiče Přípravek indikační IP 54 k MHG 661, 662</t>
  </si>
  <si>
    <t>-1445573505</t>
  </si>
  <si>
    <t>41</t>
  </si>
  <si>
    <t>7596450005</t>
  </si>
  <si>
    <t>Tlačítkové hlásiče Tlačítkový hlásič adresovatelný</t>
  </si>
  <si>
    <t>388523897</t>
  </si>
  <si>
    <t>42</t>
  </si>
  <si>
    <t>7596450010</t>
  </si>
  <si>
    <t>Tlačítkové hlásiče Tlačítkový hlásič adresovatelný - IP 65</t>
  </si>
  <si>
    <t>855136511</t>
  </si>
  <si>
    <t>43</t>
  </si>
  <si>
    <t>7596450015</t>
  </si>
  <si>
    <t>Tlačítkové hlásiče Tlačítkový hlásič adresovatelný IP 65, EXE, od -20 do +70 °C</t>
  </si>
  <si>
    <t>-1547589499</t>
  </si>
  <si>
    <t>44</t>
  </si>
  <si>
    <t>7596450020</t>
  </si>
  <si>
    <t>Tlačítkové hlásiče Tlačítkový hlásič adresovatelný IP 65, EXE, od -40 do +70 °C</t>
  </si>
  <si>
    <t>-1585442422</t>
  </si>
  <si>
    <t>45</t>
  </si>
  <si>
    <t>7596450050</t>
  </si>
  <si>
    <t>Tlačítkové hlásiče Tlačítkový hlásič napěťový</t>
  </si>
  <si>
    <t>1611699791</t>
  </si>
  <si>
    <t>46</t>
  </si>
  <si>
    <t>7596450070</t>
  </si>
  <si>
    <t>Tlačítkové hlásiče Tlačítkový hlásič konvenční, napěťový, IP 65,EXE, od -20 do +70°C</t>
  </si>
  <si>
    <t>-661749633</t>
  </si>
  <si>
    <t>47</t>
  </si>
  <si>
    <t>7596460010</t>
  </si>
  <si>
    <t>Náhradní díly k EPS Deska linková - 128 adres</t>
  </si>
  <si>
    <t>-1346206914</t>
  </si>
  <si>
    <t>48</t>
  </si>
  <si>
    <t>7596460020</t>
  </si>
  <si>
    <t>Náhradní díly k EPS Deska smyčková - 4 konvenční smyčky</t>
  </si>
  <si>
    <t>141493921</t>
  </si>
  <si>
    <t>49</t>
  </si>
  <si>
    <t>7596460030</t>
  </si>
  <si>
    <t>Náhradní díly k EPS Deska pro připojení tabla,OPPO,ZDP,vstupně/výstupnívh prvků</t>
  </si>
  <si>
    <t>1712273493</t>
  </si>
  <si>
    <t>50</t>
  </si>
  <si>
    <t>7596460040</t>
  </si>
  <si>
    <t>Náhradní díly k EPS Displej sestavený</t>
  </si>
  <si>
    <t>462768226</t>
  </si>
  <si>
    <t>51</t>
  </si>
  <si>
    <t>7596460050</t>
  </si>
  <si>
    <t>Náhradní díly k EPS Paměť EPROM vč. SW (dle verze hardwaru ustředny)</t>
  </si>
  <si>
    <t>-547139137</t>
  </si>
  <si>
    <t>52</t>
  </si>
  <si>
    <t>7596460060</t>
  </si>
  <si>
    <t>Náhradní díly k EPS Sklo velké 8x8 k tlačítkovým hlásičům MHA 108,141,901,902,</t>
  </si>
  <si>
    <t>-214884259</t>
  </si>
  <si>
    <t>53</t>
  </si>
  <si>
    <t>7596460600</t>
  </si>
  <si>
    <t>Náhradní díly k EPS Akumulátor 8,4V,110mAh (MHY 909,910)</t>
  </si>
  <si>
    <t>421735839</t>
  </si>
  <si>
    <t>P</t>
  </si>
  <si>
    <t xml:space="preserve">Poznámka k položce:_x000d_
9V baterie pro sírénu zálohovanou_x000d_
</t>
  </si>
  <si>
    <t>54</t>
  </si>
  <si>
    <t>7596460675</t>
  </si>
  <si>
    <t>Náhradní díly k EPS Posilovací zdroje CPD certifikované 24V dle ČSN EN 54-5 v krytu, IP 30, 24Vss/5A, dopor. AKU 2x 17Ah</t>
  </si>
  <si>
    <t>360349435</t>
  </si>
  <si>
    <t>55</t>
  </si>
  <si>
    <t>7596480010</t>
  </si>
  <si>
    <t>Měřící, zkušební a montážní přípravky a kabely Zkušební plyn s výsuvným aplikátorem</t>
  </si>
  <si>
    <t>-1038633978</t>
  </si>
  <si>
    <t>56</t>
  </si>
  <si>
    <t>7596480015</t>
  </si>
  <si>
    <t>Měřící, zkušební a montážní přípravky a kabely Zkušební plyn SOLO A3-001 k MHY 506</t>
  </si>
  <si>
    <t>364768213</t>
  </si>
  <si>
    <t>57</t>
  </si>
  <si>
    <t>7596480030</t>
  </si>
  <si>
    <t>Měřící, zkušební a montážní přípravky a kabely Hlavice pro kontrolu hlásičů teplot a plamene k MHG 120,123,124,161,185,142,220,231,241,242,261,282,283</t>
  </si>
  <si>
    <t>1077611147</t>
  </si>
  <si>
    <t>58</t>
  </si>
  <si>
    <t>7596480040</t>
  </si>
  <si>
    <t>Měřící, zkušební a montážní přípravky a kabely Zdroj s brašnou k MHY 533</t>
  </si>
  <si>
    <t>998954632</t>
  </si>
  <si>
    <t>59</t>
  </si>
  <si>
    <t>7596480050</t>
  </si>
  <si>
    <t xml:space="preserve">Měřící, zkušební a montážní přípravky a kabely Hlavice montážní  (MHG 120,123,124,141,220,241,320,341)</t>
  </si>
  <si>
    <t>1238290166</t>
  </si>
  <si>
    <t>60</t>
  </si>
  <si>
    <t>7596480055</t>
  </si>
  <si>
    <t>Měřící, zkušební a montážní přípravky a kabely Hlavice s nástavcem (MHG 181,142,185,381)</t>
  </si>
  <si>
    <t>2117978793</t>
  </si>
  <si>
    <t>61</t>
  </si>
  <si>
    <t>7596480070</t>
  </si>
  <si>
    <t>Měřící, zkušební a montážní přípravky a kabely Zkušební a montážní tyč 2,9m</t>
  </si>
  <si>
    <t>781465335</t>
  </si>
  <si>
    <t>62</t>
  </si>
  <si>
    <t>7596480075</t>
  </si>
  <si>
    <t>Měřící, zkušební a montážní přípravky a kabely Zkušební a montážní tyč 3,9m</t>
  </si>
  <si>
    <t>1440054644</t>
  </si>
  <si>
    <t>63</t>
  </si>
  <si>
    <t>7596480080</t>
  </si>
  <si>
    <t>Měřící, zkušební a montážní přípravky a kabely Redukce k tyči GAR pro nasazení montážních a zkušebních hlavic</t>
  </si>
  <si>
    <t>-894871565</t>
  </si>
  <si>
    <t>64</t>
  </si>
  <si>
    <t>7596480085</t>
  </si>
  <si>
    <t xml:space="preserve">Měřící, zkušební a montážní přípravky a kabely Redukce k tyči MTT  pro nasazení montážních a zkušebních hlavic</t>
  </si>
  <si>
    <t>972590703</t>
  </si>
  <si>
    <t>65</t>
  </si>
  <si>
    <t>7596480100</t>
  </si>
  <si>
    <t>Měřící, zkušební a montážní přípravky a kabely Klíč k tlačítkovému hlásiči MHA 108, 141, 901, 902</t>
  </si>
  <si>
    <t>390135009</t>
  </si>
  <si>
    <t>66</t>
  </si>
  <si>
    <t>7596480105</t>
  </si>
  <si>
    <t>Měřící, zkušební a montážní přípravky a kabely Klíč speciální k tlačítkovému hlásiči MHA 143-4, MHA 181-3</t>
  </si>
  <si>
    <t>1329286688</t>
  </si>
  <si>
    <t>67</t>
  </si>
  <si>
    <t>7596480140</t>
  </si>
  <si>
    <t xml:space="preserve">Měřící, zkušební a montážní přípravky a kabely Přípravek adresovací a kontrolní se základním  příslušenstvím</t>
  </si>
  <si>
    <t>895731125</t>
  </si>
  <si>
    <t>68</t>
  </si>
  <si>
    <t>7596480400</t>
  </si>
  <si>
    <t xml:space="preserve">Měřící, zkušební a montážní přípravky a kabely Hnědý stíněný kabel 1x2x0,8  PH120-R dle ZP-27/2008, B2caS1D0 dle PrEN 50399:07,</t>
  </si>
  <si>
    <t>849624336</t>
  </si>
  <si>
    <t>69</t>
  </si>
  <si>
    <t>7596480405</t>
  </si>
  <si>
    <t xml:space="preserve">Měřící, zkušební a montážní přípravky a kabely Hnědý stíněný kabel 2x2x0,8  PH120-R dle ZP-27/2008, B2caS1D0 dle PrEN 50399:07,</t>
  </si>
  <si>
    <t>1585703932</t>
  </si>
  <si>
    <t>70</t>
  </si>
  <si>
    <t>7596480410</t>
  </si>
  <si>
    <t xml:space="preserve">Měřící, zkušební a montážní přípravky a kabely Hnědý stíněný kabel 4x2x0,8  PH120-R B2caS1D0</t>
  </si>
  <si>
    <t>1520427629</t>
  </si>
  <si>
    <t>71</t>
  </si>
  <si>
    <t>7596480415</t>
  </si>
  <si>
    <t>Měřící, zkušební a montážní přípravky a kabely Oranžový stíněný kabel 1x2x0,8, B2caS1D0</t>
  </si>
  <si>
    <t>-2029130429</t>
  </si>
  <si>
    <t>72</t>
  </si>
  <si>
    <t>7596480420</t>
  </si>
  <si>
    <t>Měřící, zkušební a montážní přípravky a kabely Oranžový stíněný kabel 2x2x0,8, B2caS1D0</t>
  </si>
  <si>
    <t>977314251</t>
  </si>
  <si>
    <t>73</t>
  </si>
  <si>
    <t>7596490010</t>
  </si>
  <si>
    <t>Ostatní Provozní kniha Provozní kniha EPS, LDP, ASHS</t>
  </si>
  <si>
    <t>489444493</t>
  </si>
  <si>
    <t>74</t>
  </si>
  <si>
    <t>7597110000</t>
  </si>
  <si>
    <t>EZS Ústředna integrovaná jako softwarový modul do ústředny diagnostiky s BAT a LAN komunikátorem</t>
  </si>
  <si>
    <t>-778813357</t>
  </si>
  <si>
    <t>75</t>
  </si>
  <si>
    <t>7597110326</t>
  </si>
  <si>
    <t>EZS Ústředna až 48 zón a 8 grup v krytu bez klávesnice, s komunikátorem a zdrojem</t>
  </si>
  <si>
    <t>-1396907269</t>
  </si>
  <si>
    <t>76</t>
  </si>
  <si>
    <t>7597110327</t>
  </si>
  <si>
    <t>EZS Ústředna až 48 zón a 8 grup v krytu s klávesnicí CP041 s dotykovým diplejem, komunikátorem a zdrojem</t>
  </si>
  <si>
    <t>-866635648</t>
  </si>
  <si>
    <t>77</t>
  </si>
  <si>
    <t>7597110328</t>
  </si>
  <si>
    <t>EZS Ústředna až 48 zón a 8 grup v krytu s klávesnicí MK7, komunikátorem, zdrojem a akumulátorem UT12180</t>
  </si>
  <si>
    <t>828008242</t>
  </si>
  <si>
    <t>78</t>
  </si>
  <si>
    <t>7597110329</t>
  </si>
  <si>
    <t>EZS Ústředna až 48 zón a 8 grup v krytu s klávesnicí CP050 (MK8), komunikátorem, zdrojem a akumulátorem UT12180</t>
  </si>
  <si>
    <t>-756998845</t>
  </si>
  <si>
    <t>79</t>
  </si>
  <si>
    <t>7597110330</t>
  </si>
  <si>
    <t>EZS Üstředna až 96 zón a 16 grup v krytu bez klávesnice, s komunikátorem a zdrojem</t>
  </si>
  <si>
    <t>87734337</t>
  </si>
  <si>
    <t>80</t>
  </si>
  <si>
    <t>7597110331</t>
  </si>
  <si>
    <t>EZS Ústředna až 96 zón a 16 grup v krytu s klávesnicí CP041 s dotykovým diplejem, komunikátorem a zdrojem</t>
  </si>
  <si>
    <t>1711429764</t>
  </si>
  <si>
    <t>81</t>
  </si>
  <si>
    <t>7597110338</t>
  </si>
  <si>
    <t>EZS LCD klávesnice pro ústředny GD</t>
  </si>
  <si>
    <t>-1166098002</t>
  </si>
  <si>
    <t>82</t>
  </si>
  <si>
    <t>7597110345</t>
  </si>
  <si>
    <t>EZS Koncentrátor v plastovém krytu pro 8 zón a 4 PGM výstupy</t>
  </si>
  <si>
    <t>455898888</t>
  </si>
  <si>
    <t>83</t>
  </si>
  <si>
    <t>7597110351</t>
  </si>
  <si>
    <t>EZS Posilovací zdroj 2,75 A</t>
  </si>
  <si>
    <t>278208065</t>
  </si>
  <si>
    <t>84</t>
  </si>
  <si>
    <t>7597110352</t>
  </si>
  <si>
    <t>EZS Systémový Ethernet (TCP/IP) komunikátor bez krytu, nové HW provedení</t>
  </si>
  <si>
    <t>-1062039129</t>
  </si>
  <si>
    <t>85</t>
  </si>
  <si>
    <t>7597110358</t>
  </si>
  <si>
    <t>EZS Jednosměrné externí rozhraní RS-232 v plastovém krytu</t>
  </si>
  <si>
    <t>2123794148</t>
  </si>
  <si>
    <t>86</t>
  </si>
  <si>
    <t>7597110361</t>
  </si>
  <si>
    <t>EZS systémový GSM v kovovém krytu pro posílání SMS a volání uživateli</t>
  </si>
  <si>
    <t>1817454767</t>
  </si>
  <si>
    <t>87</t>
  </si>
  <si>
    <t>7597110434</t>
  </si>
  <si>
    <t>EZS Interní TCP IP komunikátor</t>
  </si>
  <si>
    <t>-1479497218</t>
  </si>
  <si>
    <t>88</t>
  </si>
  <si>
    <t>7597110882</t>
  </si>
  <si>
    <t>EZS PIR detektor pro dloudé chodby s dosahem 30m</t>
  </si>
  <si>
    <t>-2013485443</t>
  </si>
  <si>
    <t>89</t>
  </si>
  <si>
    <t>7597110893</t>
  </si>
  <si>
    <t>EZS PIR detektor s půlkulovou čočkou a dosahem 15m</t>
  </si>
  <si>
    <t>368295661</t>
  </si>
  <si>
    <t>90</t>
  </si>
  <si>
    <t>7597110930</t>
  </si>
  <si>
    <t>EZS PIR detektor s dosahem 12 m</t>
  </si>
  <si>
    <t>1218394120</t>
  </si>
  <si>
    <t>91</t>
  </si>
  <si>
    <t>7597110932</t>
  </si>
  <si>
    <t>EZS PIR detektor stropní s dosahem průměr až 12m</t>
  </si>
  <si>
    <t>-145111665</t>
  </si>
  <si>
    <t>92</t>
  </si>
  <si>
    <t>7597110963</t>
  </si>
  <si>
    <t>EZS Duální detektor s dosahem 15m</t>
  </si>
  <si>
    <t>-810531701</t>
  </si>
  <si>
    <t>93</t>
  </si>
  <si>
    <t>7597110964</t>
  </si>
  <si>
    <t>EZS Duální detektor s dosahem 15m a funkcí antimasking</t>
  </si>
  <si>
    <t>968183074</t>
  </si>
  <si>
    <t>94</t>
  </si>
  <si>
    <t>7597110966</t>
  </si>
  <si>
    <t>EZS Kombinace PIR detektoru s dosahem 15m a detektoru tříštění skla s dosahem 10m</t>
  </si>
  <si>
    <t>-1836997699</t>
  </si>
  <si>
    <t>95</t>
  </si>
  <si>
    <t>7597110996</t>
  </si>
  <si>
    <t>EZS Kloubový držák na stěnu</t>
  </si>
  <si>
    <t>-984123304</t>
  </si>
  <si>
    <t>96</t>
  </si>
  <si>
    <t>7597110997</t>
  </si>
  <si>
    <t>EZS Kloubový držák na strop</t>
  </si>
  <si>
    <t>504703664</t>
  </si>
  <si>
    <t>97</t>
  </si>
  <si>
    <t>7597111004</t>
  </si>
  <si>
    <t>EZS Kloubový držák pro rohovou montáž</t>
  </si>
  <si>
    <t>-1861076748</t>
  </si>
  <si>
    <t>98</t>
  </si>
  <si>
    <t>7597111031</t>
  </si>
  <si>
    <t>EZS Detektor tříštění skla s dosahem až 9m</t>
  </si>
  <si>
    <t>-1919855682</t>
  </si>
  <si>
    <t>99</t>
  </si>
  <si>
    <t>7597111090</t>
  </si>
  <si>
    <t>EZS MG kontakt závrtný čtyřdrátový s pracovní mezerou 16 mm</t>
  </si>
  <si>
    <t>2010564978</t>
  </si>
  <si>
    <t>100</t>
  </si>
  <si>
    <t>7597111135</t>
  </si>
  <si>
    <t>EZS Tísňové tlačítko mžikové s přepínacím kontaktem</t>
  </si>
  <si>
    <t>-1664279653</t>
  </si>
  <si>
    <t>101</t>
  </si>
  <si>
    <t>7597111146</t>
  </si>
  <si>
    <t>EZS Zálohovaná plastová siréna venkovní 110dB/1m s majákem a akumulátorem</t>
  </si>
  <si>
    <t>1051258197</t>
  </si>
  <si>
    <t>102</t>
  </si>
  <si>
    <t>7597111148</t>
  </si>
  <si>
    <t>EZS Zálohovaná leštěná kovová siréna venkovní 118dB/1m s majákem a akumulátorem</t>
  </si>
  <si>
    <t>617199562</t>
  </si>
  <si>
    <t>103</t>
  </si>
  <si>
    <t>7597111151</t>
  </si>
  <si>
    <t>EZS Nezálohovaná plastová vnitřní siréna 111dB/1m</t>
  </si>
  <si>
    <t>-694840112</t>
  </si>
  <si>
    <t>104</t>
  </si>
  <si>
    <t>7597111152</t>
  </si>
  <si>
    <t>EZS Nezálohovaná plastová vnitřní siréna 115dB/1m s červeným majákem</t>
  </si>
  <si>
    <t>-1472526706</t>
  </si>
  <si>
    <t>105</t>
  </si>
  <si>
    <t>7597111169</t>
  </si>
  <si>
    <t>EZS Hlasový komunikátor s jednou zprávou na 4 telefonní čísla</t>
  </si>
  <si>
    <t>-777778771</t>
  </si>
  <si>
    <t>106</t>
  </si>
  <si>
    <t>7597111170</t>
  </si>
  <si>
    <t>EZS Hlasový komunikátor se dvěmi zprávami na 16 telefonních čísel</t>
  </si>
  <si>
    <t>2114647181</t>
  </si>
  <si>
    <t>107</t>
  </si>
  <si>
    <t>7597111171</t>
  </si>
  <si>
    <t>EZS GSM brána v krytu simuluje / zálohuje telefonní linku a má 4 informační výstupy</t>
  </si>
  <si>
    <t>-88712183</t>
  </si>
  <si>
    <t>109</t>
  </si>
  <si>
    <t>7597111200</t>
  </si>
  <si>
    <t>EZS Modul spínaného zdroje 13,8Vss / 5A</t>
  </si>
  <si>
    <t>310711772</t>
  </si>
  <si>
    <t>110</t>
  </si>
  <si>
    <t>7597111201</t>
  </si>
  <si>
    <t>EZS Modul spínaného zdroje 13,8Vss / 10A</t>
  </si>
  <si>
    <t>-349743869</t>
  </si>
  <si>
    <t>111</t>
  </si>
  <si>
    <t>7597111251</t>
  </si>
  <si>
    <t>EZS Modul SA-CTE - čtečka bezkontaktních karet ( 2 vstupy čidla a 1 výstup akční člen)</t>
  </si>
  <si>
    <t>1851670587</t>
  </si>
  <si>
    <t>112</t>
  </si>
  <si>
    <t>7597111252</t>
  </si>
  <si>
    <t>EZS Modul SA-KON - modul rozšíření vstupů ( 4 vstupy čidel a 2 výstupy akční člen)</t>
  </si>
  <si>
    <t>1795510033</t>
  </si>
  <si>
    <t>113</t>
  </si>
  <si>
    <t>7597111255</t>
  </si>
  <si>
    <t>EZS Kombinovaný detektor kouře a teplot s drátovým připojením</t>
  </si>
  <si>
    <t>1654637071</t>
  </si>
  <si>
    <t>114</t>
  </si>
  <si>
    <t>7597111256</t>
  </si>
  <si>
    <t>EZS Dveřní kontakt pro montáž z vnitřní strany dveří, na svorkách při zavření dveří odpor blízký nule a při otevření dveří odpor blízký nekonečnu</t>
  </si>
  <si>
    <t>-1152009190</t>
  </si>
  <si>
    <t>115</t>
  </si>
  <si>
    <t>7597111257</t>
  </si>
  <si>
    <t>EZS Spínač osvětlení pro připojení na modul SA-CTE nebo SA-KON</t>
  </si>
  <si>
    <t>-1608042341</t>
  </si>
  <si>
    <t>116</t>
  </si>
  <si>
    <t>7597111258</t>
  </si>
  <si>
    <t>EZS Instalační materiál pro instalaci EZS ústředny s integrací do diagnostické ústředny</t>
  </si>
  <si>
    <t>1312999588</t>
  </si>
  <si>
    <t>117</t>
  </si>
  <si>
    <t>7596470350</t>
  </si>
  <si>
    <t>ASHS Sigma Si, tlačítko nouzové přerušení, zelené tl.</t>
  </si>
  <si>
    <t>896481125</t>
  </si>
  <si>
    <t>118</t>
  </si>
  <si>
    <t>7596470470</t>
  </si>
  <si>
    <t>ASHS Manometr</t>
  </si>
  <si>
    <t>889577125</t>
  </si>
  <si>
    <t>119</t>
  </si>
  <si>
    <t>7596470600</t>
  </si>
  <si>
    <t>ASHS Výstražné značení - nepovolaným vstup zakázán - samolepka</t>
  </si>
  <si>
    <t>-261415547</t>
  </si>
  <si>
    <t>120</t>
  </si>
  <si>
    <t>7596470610</t>
  </si>
  <si>
    <t>ASHS Výstražné značení - zákaz kouření - samolepka</t>
  </si>
  <si>
    <t>-1554885600</t>
  </si>
  <si>
    <t>121</t>
  </si>
  <si>
    <t>7596470665</t>
  </si>
  <si>
    <t>ASHS tlač.hlásič START</t>
  </si>
  <si>
    <t>-442359129</t>
  </si>
  <si>
    <t>122</t>
  </si>
  <si>
    <t>7596470670</t>
  </si>
  <si>
    <t>ASHS tlač.hlásič STOP</t>
  </si>
  <si>
    <t>516434167</t>
  </si>
  <si>
    <t>123</t>
  </si>
  <si>
    <t>7596470675</t>
  </si>
  <si>
    <t>ASHS optickokouřový napěťový ORBIS Multisensor</t>
  </si>
  <si>
    <t>-1799914807</t>
  </si>
  <si>
    <t>124</t>
  </si>
  <si>
    <t>7596470680</t>
  </si>
  <si>
    <t>ASHS patice ORBIS Multisensor</t>
  </si>
  <si>
    <t>-1095971232</t>
  </si>
  <si>
    <t>125</t>
  </si>
  <si>
    <t>7596470685</t>
  </si>
  <si>
    <t>ASHS optickoakustická signalizace SONOS červená</t>
  </si>
  <si>
    <t>1754883857</t>
  </si>
  <si>
    <t>126</t>
  </si>
  <si>
    <t>7596470690</t>
  </si>
  <si>
    <t>ASHS optickoakustická signalizace SONOS oranžová</t>
  </si>
  <si>
    <t>457687452</t>
  </si>
  <si>
    <t>127</t>
  </si>
  <si>
    <t>7597200020</t>
  </si>
  <si>
    <t>Monitor 24" LCD, IPS-LED/ 1920x1200/ 6ms/ K 1000:1/ 3-300cd/m2/ DVI-D8-bit DP/ 2xUSB</t>
  </si>
  <si>
    <t>212592629</t>
  </si>
  <si>
    <t>128</t>
  </si>
  <si>
    <t>7597200160</t>
  </si>
  <si>
    <t>MiniPC, ovládací modul pro LCD a LED monitory vč. OS Linux</t>
  </si>
  <si>
    <t>526068796</t>
  </si>
  <si>
    <t>129</t>
  </si>
  <si>
    <t>7491201490</t>
  </si>
  <si>
    <t>Elektroinstalační materiál Elektroinstalační krabice a rozvodky Bez zapojení Krabice KP 64/LD samoúch.do sádr.</t>
  </si>
  <si>
    <t>1561448356</t>
  </si>
  <si>
    <t>130</t>
  </si>
  <si>
    <t>7491201540</t>
  </si>
  <si>
    <t>Elektroinstalační materiál Elektroinstalační krabice a rozvodky Bez zapojení Krabice lištová LK80X28/2T</t>
  </si>
  <si>
    <t>683408925</t>
  </si>
  <si>
    <t>131</t>
  </si>
  <si>
    <t>7491201550</t>
  </si>
  <si>
    <t>Elektroinstalační materiál Elektroinstalační krabice a rozvodky Bez zapojení Krabicová rozvodka 6455-11, acidur, IP67 5P</t>
  </si>
  <si>
    <t>360475938</t>
  </si>
  <si>
    <t>132</t>
  </si>
  <si>
    <t>7491204040</t>
  </si>
  <si>
    <t>Elektroinstalační materiál Zásuvky instalační Dvojzásuvka CLASSIC 5512-2249 B1</t>
  </si>
  <si>
    <t>1324893629</t>
  </si>
  <si>
    <t>133</t>
  </si>
  <si>
    <t>7491204710</t>
  </si>
  <si>
    <t>Elektroinstalační materiál Zásuvky instalační Zásuvka dvojnásobná s ochranou proti přepětí</t>
  </si>
  <si>
    <t>1026090052</t>
  </si>
  <si>
    <t>134</t>
  </si>
  <si>
    <t>7491204720</t>
  </si>
  <si>
    <t>Elektroinstalační materiál Zásuvky instalační Zásuvka GARANT 5515N-C05755</t>
  </si>
  <si>
    <t>-12665643</t>
  </si>
  <si>
    <t>135</t>
  </si>
  <si>
    <t>7491205690</t>
  </si>
  <si>
    <t>Elektroinstalační materiál Zásuvky instalační Zásuvka 1 fázová 230V/16A montáž na DIN lištu</t>
  </si>
  <si>
    <t>-1357615735</t>
  </si>
  <si>
    <t>139</t>
  </si>
  <si>
    <t>7491510090</t>
  </si>
  <si>
    <t>Protipožární a kabelové ucpávky Protipožární ucpávky a tmely zpěvňující tmel CP 611A, tuba 310ml, do EI 90 min.</t>
  </si>
  <si>
    <t>-517281249</t>
  </si>
  <si>
    <t>140</t>
  </si>
  <si>
    <t>7492800070</t>
  </si>
  <si>
    <t>Sdělovací kabely pro silnoproudé aplikace Metalické kabely - nehořlavé JYTY 2O1 (2Dx1)</t>
  </si>
  <si>
    <t>m</t>
  </si>
  <si>
    <t>1667246384</t>
  </si>
  <si>
    <t>141</t>
  </si>
  <si>
    <t>7492800080</t>
  </si>
  <si>
    <t>Sdělovací kabely pro silnoproudé aplikace Metalické kabely - nehořlavé JYTY 3J1 (3Cx1)</t>
  </si>
  <si>
    <t>-844353465</t>
  </si>
  <si>
    <t>142</t>
  </si>
  <si>
    <t>7492800090</t>
  </si>
  <si>
    <t>Sdělovací kabely pro silnoproudé aplikace Metalické kabely - nehořlavé JYTY 3O1 (3Ax1)</t>
  </si>
  <si>
    <t>543536367</t>
  </si>
  <si>
    <t>143</t>
  </si>
  <si>
    <t>7492800100</t>
  </si>
  <si>
    <t>Sdělovací kabely pro silnoproudé aplikace Metalické kabely - nehořlavé JYTY 30J1 (30Cx1)</t>
  </si>
  <si>
    <t>2051825039</t>
  </si>
  <si>
    <t>144</t>
  </si>
  <si>
    <t>7492800110</t>
  </si>
  <si>
    <t>Sdělovací kabely pro silnoproudé aplikace Metalické kabely - nehořlavé JYTY 4J1 (4Bx1)</t>
  </si>
  <si>
    <t>1712877189</t>
  </si>
  <si>
    <t>145</t>
  </si>
  <si>
    <t>7492800120</t>
  </si>
  <si>
    <t>Sdělovací kabely pro silnoproudé aplikace Metalické kabely - nehořlavé JYTY 4O1 (4Dx1)</t>
  </si>
  <si>
    <t>966764754</t>
  </si>
  <si>
    <t>146</t>
  </si>
  <si>
    <t>7492800130</t>
  </si>
  <si>
    <t>Sdělovací kabely pro silnoproudé aplikace Metalické kabely - nehořlavé JYTY 7J1 (7Cx1)</t>
  </si>
  <si>
    <t>1889183529</t>
  </si>
  <si>
    <t>147</t>
  </si>
  <si>
    <t>7492800140</t>
  </si>
  <si>
    <t>Sdělovací kabely pro silnoproudé aplikace Metalické kabely - nehořlavé JYTY 7O1 (7Dx1)</t>
  </si>
  <si>
    <t>-1295377972</t>
  </si>
  <si>
    <t>151</t>
  </si>
  <si>
    <t>7494002982</t>
  </si>
  <si>
    <t>Modulární přístroje Jističe do 63 A; 6 kA 1-pólové In 2 A, Ue AC 230 V / DC 72 V, charakteristika B, 1pól, Icn 6 kA</t>
  </si>
  <si>
    <t>1190024471</t>
  </si>
  <si>
    <t>152</t>
  </si>
  <si>
    <t>7494002984</t>
  </si>
  <si>
    <t>Modulární přístroje Jističe do 63 A; 6 kA 1-pólové In 4 A, Ue AC 230 V / DC 72 V, charakteristika B, 1pól, Icn 6 kA</t>
  </si>
  <si>
    <t>1836681074</t>
  </si>
  <si>
    <t>153</t>
  </si>
  <si>
    <t>7494002986</t>
  </si>
  <si>
    <t>Modulární přístroje Jističe do 63 A; 6 kA 1-pólové In 6 A, Ue AC 230 V / DC 72 V, charakteristika B, 1pól, Icn 6 kA</t>
  </si>
  <si>
    <t>-620649457</t>
  </si>
  <si>
    <t>154</t>
  </si>
  <si>
    <t>7494002988</t>
  </si>
  <si>
    <t>Modulární přístroje Jističe do 63 A; 6 kA 1-pólové In 10 A, Ue AC 230 V / DC 72 V, charakteristika B, 1pól, Icn 6 kA</t>
  </si>
  <si>
    <t>-536611659</t>
  </si>
  <si>
    <t>155</t>
  </si>
  <si>
    <t>7494002992</t>
  </si>
  <si>
    <t>Modulární přístroje Jističe do 63 A; 6 kA 1-pólové In 16 A, Ue AC 230 V / DC 72 V, charakteristika B, 1pól, Icn 6 kA</t>
  </si>
  <si>
    <t>-921875354</t>
  </si>
  <si>
    <t>156</t>
  </si>
  <si>
    <t>7494002994</t>
  </si>
  <si>
    <t>Modulární přístroje Jističe do 63 A; 6 kA 1-pólové In 20 A, Ue AC 230 V / DC 72 V, charakteristika B, 1pól, Icn 6 kA</t>
  </si>
  <si>
    <t>1996183823</t>
  </si>
  <si>
    <t>157</t>
  </si>
  <si>
    <t>7494004166</t>
  </si>
  <si>
    <t>Modulární přístroje Přepěťové ochrany Přepěťové ochrany pro stejnosměrné aplikace typ 1+2, Iimp 5 kA, Uc 720 V d.c., výměnné moduly, varistor</t>
  </si>
  <si>
    <t>-1574148561</t>
  </si>
  <si>
    <t>159</t>
  </si>
  <si>
    <t>7494004178</t>
  </si>
  <si>
    <t>Modulární přístroje Přepěťové ochrany Přepěťové ochrany pro stejnosměrné aplikace typ 2, Imax 40 kA, Uc 800 V d.c., výměnné moduly, varistor</t>
  </si>
  <si>
    <t>-1137294721</t>
  </si>
  <si>
    <t>OST</t>
  </si>
  <si>
    <t>Ostatní</t>
  </si>
  <si>
    <t>167</t>
  </si>
  <si>
    <t>K</t>
  </si>
  <si>
    <t>7592525020</t>
  </si>
  <si>
    <t>Doplnění aplikačního SW DDTS ŽDC o jednoho nového kompletního TLS u terminálového serveru TeS</t>
  </si>
  <si>
    <t>94174471</t>
  </si>
  <si>
    <t>168</t>
  </si>
  <si>
    <t>7592525025</t>
  </si>
  <si>
    <t>Doplnění aplikačního SW DDTS ŽDC o dohled jednoho TLS v dispečerské klientské aplikaci</t>
  </si>
  <si>
    <t>1147163889</t>
  </si>
  <si>
    <t>169</t>
  </si>
  <si>
    <t>7592525070</t>
  </si>
  <si>
    <t>Softwarové práce na zařízení integračního koncentrátoru InK DDTS ŽDC TLS EZS v počtu čidel na ústřednu do 50 kusů</t>
  </si>
  <si>
    <t>-464943264</t>
  </si>
  <si>
    <t>Softwarové práce na zařízení integračního koncentrátoru InK DDTS ŽDC TLS EZS v počtu čidel na ústřednu do 50 kusů - SW úprava, doplnění, kontrola, zkouška nebo integrace signálů z energetických a elektrotechnických systémů stažených do jednoho PLC do integračního koncentrátoru</t>
  </si>
  <si>
    <t>170</t>
  </si>
  <si>
    <t>7592525075</t>
  </si>
  <si>
    <t>Softwarové práce na zařízení integračního koncentrátoru InK DDTS ŽDC TLS EZS parametrizace</t>
  </si>
  <si>
    <t>1512870539</t>
  </si>
  <si>
    <t>Softwarové práce na zařízení integračního koncentrátoru InK DDTS ŽDC TLS EZS parametrizace - SW úprava, doplnění, kontrola, zkouška nebo integrace signálů z energetických a elektrotechnických systémů stažených do jednoho PLC do integračního koncentrátoru</t>
  </si>
  <si>
    <t>171</t>
  </si>
  <si>
    <t>7592525078</t>
  </si>
  <si>
    <t>Softwarové práce na zařízení integračního koncentrátoru InK DDTS ŽDC TLS EPS v počtu čidel na ústřednu do 25 kusů</t>
  </si>
  <si>
    <t>1633123792</t>
  </si>
  <si>
    <t>Softwarové práce na zařízení integračního koncentrátoru InK DDTS ŽDC TLS EPS v počtu čidel na ústřednu do 25 kusů - SW úprava, doplnění, kontrola, zkouška nebo integrace signálů z energetických a elektrotechnických systémů stažených do jednoho PLC do integračního koncentrátoru</t>
  </si>
  <si>
    <t>172</t>
  </si>
  <si>
    <t>7592525088</t>
  </si>
  <si>
    <t>Softwarové práce na zařízení integračního koncentrátoru InK DDTS ŽDC TLS ZPDP v počtu čidel na ústřednu do 25 kusů</t>
  </si>
  <si>
    <t>-818863439</t>
  </si>
  <si>
    <t>Softwarové práce na zařízení integračního koncentrátoru InK DDTS ŽDC TLS ZPDP v počtu čidel na ústřednu do 25 kusů - SW úprava, doplnění, kontrola, zkouška nebo integrace signálů z energetických a elektrotechnických systémů stažených do jednoho PLC do integračního koncentrátoru</t>
  </si>
  <si>
    <t>173</t>
  </si>
  <si>
    <t>7592525090</t>
  </si>
  <si>
    <t>Softwarové práce na zařízení integračního koncentrátoru InK DDTS ŽDC TLS ZPDP v počtu čidel na ústřednu přes 25 do 50 kusů</t>
  </si>
  <si>
    <t>1330485851</t>
  </si>
  <si>
    <t>Softwarové práce na zařízení integračního koncentrátoru InK DDTS ŽDC TLS ZPDP v počtu čidel na ústřednu přes 25 do 50 kusů - SW úprava, doplnění, kontrola, zkouška nebo integrace signálů z energetických a elektrotechnických systémů stažených do jednoho PLC do integračního koncentrátoru</t>
  </si>
  <si>
    <t>174</t>
  </si>
  <si>
    <t>7592525155</t>
  </si>
  <si>
    <t>Softwarové práce na zařízení integračního koncentrátoru InK DDTS ŽDC TLS jiný systém</t>
  </si>
  <si>
    <t>-625417982</t>
  </si>
  <si>
    <t>Softwarové práce na zařízení integračního koncentrátoru InK DDTS ŽDC TLS jiný systém - SW úprava, doplnění, kontrola, zkouška nebo integrace signálů z energetických a elektrotechnických systémů stažených do jednoho PLC do integračního koncentrátoru</t>
  </si>
  <si>
    <t>175</t>
  </si>
  <si>
    <t>7592525175</t>
  </si>
  <si>
    <t>Softwarové práce na zařízení integračního koncentrátoru InK a integračního serveru InS DDTS ŽDC integrace TLS</t>
  </si>
  <si>
    <t>-707396903</t>
  </si>
  <si>
    <t>Softwarové práce na zařízení integračního koncentrátoru InK a integračního serveru InS DDTS ŽDC integrace TLS - úprava, doplnění, kontrola, zkouška nebo integrace jednoho rozváděče nebo ústředny z technologického systému integrované ŽST/Zast. (EOV, OSV, EPS, EZS, ASHS, EPZ, …) do InS</t>
  </si>
  <si>
    <t>180</t>
  </si>
  <si>
    <t>7593333990</t>
  </si>
  <si>
    <t>Hodinová zúčtovací sazba pro opravu elektronických prvků a zařízení</t>
  </si>
  <si>
    <t>hod</t>
  </si>
  <si>
    <t>1848069813</t>
  </si>
  <si>
    <t>176</t>
  </si>
  <si>
    <t>7598095653</t>
  </si>
  <si>
    <t>Vyhotovení revizní zprávy EPS - elektrická požární signalizace</t>
  </si>
  <si>
    <t>-312267884</t>
  </si>
  <si>
    <t>Vyhotovení revizní zprávy EPS - elektrická požární signalizace - vykonání prohlídky a zkoušky pro napájení elektrického zařízení včetně vyhotovení revizní zprávy podle vyhl. 100/1995 Sb. a norem ČSN</t>
  </si>
  <si>
    <t>177</t>
  </si>
  <si>
    <t>7598095655</t>
  </si>
  <si>
    <t>Vyhotovení revizní zprávy EZS - elektronická zabezpečovací signalizace</t>
  </si>
  <si>
    <t>-468907102</t>
  </si>
  <si>
    <t>Vyhotovení revizní zprávy EZS - elektronická zabezpečovací signalizace - vykonání prohlídky a zkoušky pro napájení elektrického zařízení včetně vyhotovení revizní zprávy podle vyhl. 100/1995 Sb. a norem ČSN</t>
  </si>
  <si>
    <t>178</t>
  </si>
  <si>
    <t>7598095663</t>
  </si>
  <si>
    <t>Vyhotovení revizní zprávy kabelová přípojka</t>
  </si>
  <si>
    <t>1498648684</t>
  </si>
  <si>
    <t>Vyhotovení revizní zprávy kabelová přípojka - vykonání prohlídky a zkoušky pro napájení elektrického zařízení včetně vyhotovení revizní zprávy podle vyhl. 100/1995 Sb. a norem ČSN</t>
  </si>
  <si>
    <t>179</t>
  </si>
  <si>
    <t>7498152752</t>
  </si>
  <si>
    <t>Vyhotovení pravidelné revizní zprávy pro jednotlivé technologie hodinová sazba revizního technika</t>
  </si>
  <si>
    <t>-484136650</t>
  </si>
  <si>
    <t>Vyhotovení pravidelné revizní zprávy pro jednotlivé technologie hodinová sazba revizního technika - celková prohlídka zařízení včetně měření, zkoušek zařízení tohoto provozního souboru nebo stavebního objektu revizním technikem na zařízení podle požadavku ČSN, včetně hodnocení a vyhotovení celkové revizní zprávy</t>
  </si>
  <si>
    <t xml:space="preserve">02 - VRN+VON Opravy a servis systémů EPS/LDP,  EZS/PZTS a ASHS</t>
  </si>
  <si>
    <t>VRN - Vedlejší rozpočtové náklady</t>
  </si>
  <si>
    <t>VRN</t>
  </si>
  <si>
    <t>Vedlejší rozpočtové náklady</t>
  </si>
  <si>
    <t>023121011</t>
  </si>
  <si>
    <t>Projektové práce Projektová dokumentace - přípravné práce Zjednodušený projekt opravy zabezpečovacích, sdělovacích, elektrických zařízení</t>
  </si>
  <si>
    <t>%</t>
  </si>
  <si>
    <t>-368314297</t>
  </si>
  <si>
    <t>Projektové práce Projektová dokumentace - přípravné práce Zjednodušený projekt opravy zabezpečovacích, sdělovacích, elektrických zařízení - V sazbě jsou započteny náklady na vyhotovení projektové dokumentace podle požadavku objednatele v rozsahu pro ohlášení podle požadavku objednatele.</t>
  </si>
  <si>
    <t>023122001</t>
  </si>
  <si>
    <t>Projektové práce Projektová dokumentace - přípravné práce Projekt opravy zabezpečovacích, sdělovacích, elektrických zařízení</t>
  </si>
  <si>
    <t>1792330799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</si>
  <si>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</si>
  <si>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023131011</t>
  </si>
  <si>
    <t>Projektové práce Dokumentace skutečného provedení zabezpečovacích, sdělovacích, elektrických zařízení</t>
  </si>
  <si>
    <t>565835227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</si>
  <si>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</si>
  <si>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024101401</t>
  </si>
  <si>
    <t>Inženýrská činnost koordinační a kompletační činnost</t>
  </si>
  <si>
    <t>-1800384583</t>
  </si>
  <si>
    <t xml:space="preserve">03 - Pravidelné prohlídky systémů EPS/LDP a EZS/PZTS  </t>
  </si>
  <si>
    <t>7598045005</t>
  </si>
  <si>
    <t>Měření smyčky systém EZS/PZTS</t>
  </si>
  <si>
    <t>-263285069</t>
  </si>
  <si>
    <t>Měření smyčky - přezkoušení funkce poplachové smyčky, všech koncových čidel, jejich nastavení i dovážení, odstranění případné poruchy, vystavení protokolu a odevzdání do provozu</t>
  </si>
  <si>
    <t>Poznámka k položce:_x000d_
pravidelné roční funkční zkoušky a kontroly proovozuschopnosti systémů EZS/PZTS - _x000d_
čtyřikrát za dobu platnosti rámcové dohody_x000d_
-(49+26)*4=300 prohlídek celkem</t>
  </si>
  <si>
    <t>7598045040</t>
  </si>
  <si>
    <t>Zařízení EZS/PZTS vyhotovení protokolu o funkční zkoušce</t>
  </si>
  <si>
    <t>-143536101</t>
  </si>
  <si>
    <t>Zařízení EZS vyhotovení protokolu o funkční zkoušce</t>
  </si>
  <si>
    <t>Poznámka k položce:_x000d_
pravidelné roční funkční zkoušky a kontroly proovozuschopnosti systémů EZS/PZTS - _x000d_
čtyřikrát za dobu platnosti rámcové dohody - (49+26)*4=300 prohlídek celkem</t>
  </si>
  <si>
    <t>7598045100</t>
  </si>
  <si>
    <t>Systém EPS vyhotovení protokolu o funkční zkoušce</t>
  </si>
  <si>
    <t>424298747</t>
  </si>
  <si>
    <t>Systém EPS vyhotovení protokolu o funkční zkoušce - podle technických podmínek a specifikací pro daný typ zařízení</t>
  </si>
  <si>
    <t>Poznámka k položce:_x000d_
pravidelné roční funkční zkoušky a kontroly proovozuschopnosti systémů EPS/LDP - _x000d_
čtyřikrát za dobu platnosti rámcové dohody - 51*4=204 prohlídek celkem</t>
  </si>
  <si>
    <t>VV</t>
  </si>
  <si>
    <t>51*4</t>
  </si>
  <si>
    <t>7598045105</t>
  </si>
  <si>
    <t>Revize požární ústředny 1 smyčka</t>
  </si>
  <si>
    <t>-1010602807</t>
  </si>
  <si>
    <t>Revize požární ústředny 1 smyčka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</si>
  <si>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 xml:space="preserve">Poznámka k položce:_x000d_
Pro požární ústředny s 1 požární jednoduchou smyčkou nebo 1 kruhovou linkou_x000d_
Pravidelné roční funkční zkoušky a kontroly proovozuschopnosti systémů EPS/LDP - _x000d_
čtyřikrát za dobu platnosti rámcové dohody - 48*4=192 prohlídek celkem_x000d_
</t>
  </si>
  <si>
    <t>7598045110</t>
  </si>
  <si>
    <t>Revize požární ústředny do 8 smyček</t>
  </si>
  <si>
    <t>-1045072819</t>
  </si>
  <si>
    <t>Revize požární ústředny do 8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</si>
  <si>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 xml:space="preserve">Poznámka k položce:_x000d_
Pro požární ústředny s dvěmi  a více požárními jednoduchými smyčkami nebo 2 kruhovými linkami _x000d_
Pravidelné roční funkční zkoušky a kontroly proovozuschopnosti systémů EPS/LDP - _x000d_
čtyřikrát za dobu platnosti rámcové dohody - 3*4=12 prohlídek celkem_x000d_
_x000d_
_x000d_
</t>
  </si>
  <si>
    <t>7598045155</t>
  </si>
  <si>
    <t>Revize signalizačního panelu do 8 smyček</t>
  </si>
  <si>
    <t>-1212552115</t>
  </si>
  <si>
    <t>Revize signalizačního panelu do 8 smyček - očištění panelu včetně vnitřku, vizuální kontrola tlačítek, přepínačů, vodičů a svorkovnice, elektrická kontrola světelných a zvukových signalizačních prostředků, kontrola přenosu signálů z PÚ na panel</t>
  </si>
  <si>
    <t xml:space="preserve">Poznámka k položce:_x000d_
signalizační panel :_x000d_
- displej požární ústředny _x000d_
- signalizační tablo požární ústředny_x000d_
Pravidelné roční funkční zkoušky a kontroly proovozuschopnosti systémů EPS/LDP - _x000d_
čtyřikrát za dobu platnosti rámcové dohody_x000d_
- 52*4=208 prohlídek celkem_x000d_
</t>
  </si>
  <si>
    <t>52*4</t>
  </si>
  <si>
    <t>9901000100</t>
  </si>
  <si>
    <t>Doprava materiálu lehkou mechanizací nosnosti do 3,5 t elektrosoučástek, montážního materiálu, kameniva, písku, dlažebních kostek, suti, atd. do 10 km</t>
  </si>
  <si>
    <t>-1443029072</t>
  </si>
  <si>
    <t>Doprava materiálu lehkou mechanizací nosnosti do 3,5 t elektrosoučástek, montážního materiálu, kameniva, písku, dlažebních kostek, suti, atd. do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</si>
  <si>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9901009200</t>
  </si>
  <si>
    <t>Doprava materiálu lehkou mechanizací nosnosti do 3,5 t elektrosoučástek, montážního materiálu, kameniva, písku, dlažebních kostek, suti, atd. příplatek za každých dalších 10 km</t>
  </si>
  <si>
    <t>-1047375367</t>
  </si>
  <si>
    <t>Doprava materiálu lehkou mechanizací nosnosti do 3,5 t elektrosoučástek, montážního materiálu, kameniva, písku, dlažebních kostek, suti, atd. příplatek za každých dalších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</si>
</sst>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27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36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05_2025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Oprava a revize EZS, EPS, ASHS u SSZT v obvodu OŘ Brno 2025-2029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 xml:space="preserve">Brno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9. 5. 2025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31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51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29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33</v>
      </c>
      <c r="AJ50" s="37"/>
      <c r="AK50" s="37"/>
      <c r="AL50" s="37"/>
      <c r="AM50" s="70" t="str">
        <f>IF(E20="","",E20)</f>
        <v>Jambor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52</v>
      </c>
      <c r="D52" s="84"/>
      <c r="E52" s="84"/>
      <c r="F52" s="84"/>
      <c r="G52" s="84"/>
      <c r="H52" s="85"/>
      <c r="I52" s="86" t="s">
        <v>53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54</v>
      </c>
      <c r="AH52" s="84"/>
      <c r="AI52" s="84"/>
      <c r="AJ52" s="84"/>
      <c r="AK52" s="84"/>
      <c r="AL52" s="84"/>
      <c r="AM52" s="84"/>
      <c r="AN52" s="86" t="s">
        <v>55</v>
      </c>
      <c r="AO52" s="84"/>
      <c r="AP52" s="84"/>
      <c r="AQ52" s="88" t="s">
        <v>56</v>
      </c>
      <c r="AR52" s="41"/>
      <c r="AS52" s="89" t="s">
        <v>57</v>
      </c>
      <c r="AT52" s="90" t="s">
        <v>58</v>
      </c>
      <c r="AU52" s="90" t="s">
        <v>59</v>
      </c>
      <c r="AV52" s="90" t="s">
        <v>60</v>
      </c>
      <c r="AW52" s="90" t="s">
        <v>61</v>
      </c>
      <c r="AX52" s="90" t="s">
        <v>62</v>
      </c>
      <c r="AY52" s="90" t="s">
        <v>63</v>
      </c>
      <c r="AZ52" s="90" t="s">
        <v>64</v>
      </c>
      <c r="BA52" s="90" t="s">
        <v>65</v>
      </c>
      <c r="BB52" s="90" t="s">
        <v>66</v>
      </c>
      <c r="BC52" s="90" t="s">
        <v>67</v>
      </c>
      <c r="BD52" s="91" t="s">
        <v>68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69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ROUND(SUM(AG55:AG57),2)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ROUND(SUM(AS55:AS57),2)</f>
        <v>0</v>
      </c>
      <c r="AT54" s="103">
        <f>ROUND(SUM(AV54:AW54),2)</f>
        <v>0</v>
      </c>
      <c r="AU54" s="104">
        <f>ROUND(SUM(AU55:AU57),5)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ROUND(SUM(AZ55:AZ57),2)</f>
        <v>0</v>
      </c>
      <c r="BA54" s="103">
        <f>ROUND(SUM(BA55:BA57),2)</f>
        <v>0</v>
      </c>
      <c r="BB54" s="103">
        <f>ROUND(SUM(BB55:BB57),2)</f>
        <v>0</v>
      </c>
      <c r="BC54" s="103">
        <f>ROUND(SUM(BC55:BC57),2)</f>
        <v>0</v>
      </c>
      <c r="BD54" s="105">
        <f>ROUND(SUM(BD55:BD57),2)</f>
        <v>0</v>
      </c>
      <c r="BE54" s="6"/>
      <c r="BS54" s="106" t="s">
        <v>70</v>
      </c>
      <c r="BT54" s="106" t="s">
        <v>71</v>
      </c>
      <c r="BU54" s="107" t="s">
        <v>72</v>
      </c>
      <c r="BV54" s="106" t="s">
        <v>73</v>
      </c>
      <c r="BW54" s="106" t="s">
        <v>5</v>
      </c>
      <c r="BX54" s="106" t="s">
        <v>74</v>
      </c>
      <c r="CL54" s="106" t="s">
        <v>19</v>
      </c>
    </row>
    <row r="55" s="7" customFormat="1" ht="24.75" customHeight="1">
      <c r="A55" s="108" t="s">
        <v>75</v>
      </c>
      <c r="B55" s="109"/>
      <c r="C55" s="110"/>
      <c r="D55" s="111" t="s">
        <v>76</v>
      </c>
      <c r="E55" s="111"/>
      <c r="F55" s="111"/>
      <c r="G55" s="111"/>
      <c r="H55" s="111"/>
      <c r="I55" s="112"/>
      <c r="J55" s="111" t="s">
        <v>77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'01 - Opravy a servis syst...'!J30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78</v>
      </c>
      <c r="AR55" s="115"/>
      <c r="AS55" s="116">
        <v>0</v>
      </c>
      <c r="AT55" s="117">
        <f>ROUND(SUM(AV55:AW55),2)</f>
        <v>0</v>
      </c>
      <c r="AU55" s="118">
        <f>'01 - Opravy a servis syst...'!P80</f>
        <v>0</v>
      </c>
      <c r="AV55" s="117">
        <f>'01 - Opravy a servis syst...'!J33</f>
        <v>0</v>
      </c>
      <c r="AW55" s="117">
        <f>'01 - Opravy a servis syst...'!J34</f>
        <v>0</v>
      </c>
      <c r="AX55" s="117">
        <f>'01 - Opravy a servis syst...'!J35</f>
        <v>0</v>
      </c>
      <c r="AY55" s="117">
        <f>'01 - Opravy a servis syst...'!J36</f>
        <v>0</v>
      </c>
      <c r="AZ55" s="117">
        <f>'01 - Opravy a servis syst...'!F33</f>
        <v>0</v>
      </c>
      <c r="BA55" s="117">
        <f>'01 - Opravy a servis syst...'!F34</f>
        <v>0</v>
      </c>
      <c r="BB55" s="117">
        <f>'01 - Opravy a servis syst...'!F35</f>
        <v>0</v>
      </c>
      <c r="BC55" s="117">
        <f>'01 - Opravy a servis syst...'!F36</f>
        <v>0</v>
      </c>
      <c r="BD55" s="119">
        <f>'01 - Opravy a servis syst...'!F37</f>
        <v>0</v>
      </c>
      <c r="BE55" s="7"/>
      <c r="BT55" s="120" t="s">
        <v>79</v>
      </c>
      <c r="BV55" s="120" t="s">
        <v>73</v>
      </c>
      <c r="BW55" s="120" t="s">
        <v>80</v>
      </c>
      <c r="BX55" s="120" t="s">
        <v>5</v>
      </c>
      <c r="CL55" s="120" t="s">
        <v>19</v>
      </c>
      <c r="CM55" s="120" t="s">
        <v>81</v>
      </c>
    </row>
    <row r="56" s="7" customFormat="1" ht="24.75" customHeight="1">
      <c r="A56" s="108" t="s">
        <v>75</v>
      </c>
      <c r="B56" s="109"/>
      <c r="C56" s="110"/>
      <c r="D56" s="111" t="s">
        <v>82</v>
      </c>
      <c r="E56" s="111"/>
      <c r="F56" s="111"/>
      <c r="G56" s="111"/>
      <c r="H56" s="111"/>
      <c r="I56" s="112"/>
      <c r="J56" s="111" t="s">
        <v>83</v>
      </c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3">
        <f>'02 - VRN+VON Opravy a ser...'!J30</f>
        <v>0</v>
      </c>
      <c r="AH56" s="112"/>
      <c r="AI56" s="112"/>
      <c r="AJ56" s="112"/>
      <c r="AK56" s="112"/>
      <c r="AL56" s="112"/>
      <c r="AM56" s="112"/>
      <c r="AN56" s="113">
        <f>SUM(AG56,AT56)</f>
        <v>0</v>
      </c>
      <c r="AO56" s="112"/>
      <c r="AP56" s="112"/>
      <c r="AQ56" s="114" t="s">
        <v>84</v>
      </c>
      <c r="AR56" s="115"/>
      <c r="AS56" s="116">
        <v>0</v>
      </c>
      <c r="AT56" s="117">
        <f>ROUND(SUM(AV56:AW56),2)</f>
        <v>0</v>
      </c>
      <c r="AU56" s="118">
        <f>'02 - VRN+VON Opravy a ser...'!P80</f>
        <v>0</v>
      </c>
      <c r="AV56" s="117">
        <f>'02 - VRN+VON Opravy a ser...'!J33</f>
        <v>0</v>
      </c>
      <c r="AW56" s="117">
        <f>'02 - VRN+VON Opravy a ser...'!J34</f>
        <v>0</v>
      </c>
      <c r="AX56" s="117">
        <f>'02 - VRN+VON Opravy a ser...'!J35</f>
        <v>0</v>
      </c>
      <c r="AY56" s="117">
        <f>'02 - VRN+VON Opravy a ser...'!J36</f>
        <v>0</v>
      </c>
      <c r="AZ56" s="117">
        <f>'02 - VRN+VON Opravy a ser...'!F33</f>
        <v>0</v>
      </c>
      <c r="BA56" s="117">
        <f>'02 - VRN+VON Opravy a ser...'!F34</f>
        <v>0</v>
      </c>
      <c r="BB56" s="117">
        <f>'02 - VRN+VON Opravy a ser...'!F35</f>
        <v>0</v>
      </c>
      <c r="BC56" s="117">
        <f>'02 - VRN+VON Opravy a ser...'!F36</f>
        <v>0</v>
      </c>
      <c r="BD56" s="119">
        <f>'02 - VRN+VON Opravy a ser...'!F37</f>
        <v>0</v>
      </c>
      <c r="BE56" s="7"/>
      <c r="BT56" s="120" t="s">
        <v>79</v>
      </c>
      <c r="BV56" s="120" t="s">
        <v>73</v>
      </c>
      <c r="BW56" s="120" t="s">
        <v>85</v>
      </c>
      <c r="BX56" s="120" t="s">
        <v>5</v>
      </c>
      <c r="CL56" s="120" t="s">
        <v>19</v>
      </c>
      <c r="CM56" s="120" t="s">
        <v>81</v>
      </c>
    </row>
    <row r="57" s="7" customFormat="1" ht="24.75" customHeight="1">
      <c r="A57" s="108" t="s">
        <v>75</v>
      </c>
      <c r="B57" s="109"/>
      <c r="C57" s="110"/>
      <c r="D57" s="111" t="s">
        <v>86</v>
      </c>
      <c r="E57" s="111"/>
      <c r="F57" s="111"/>
      <c r="G57" s="111"/>
      <c r="H57" s="111"/>
      <c r="I57" s="112"/>
      <c r="J57" s="111" t="s">
        <v>87</v>
      </c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3">
        <f>'03 - Pravidelné prohlídky...'!J30</f>
        <v>0</v>
      </c>
      <c r="AH57" s="112"/>
      <c r="AI57" s="112"/>
      <c r="AJ57" s="112"/>
      <c r="AK57" s="112"/>
      <c r="AL57" s="112"/>
      <c r="AM57" s="112"/>
      <c r="AN57" s="113">
        <f>SUM(AG57,AT57)</f>
        <v>0</v>
      </c>
      <c r="AO57" s="112"/>
      <c r="AP57" s="112"/>
      <c r="AQ57" s="114" t="s">
        <v>78</v>
      </c>
      <c r="AR57" s="115"/>
      <c r="AS57" s="121">
        <v>0</v>
      </c>
      <c r="AT57" s="122">
        <f>ROUND(SUM(AV57:AW57),2)</f>
        <v>0</v>
      </c>
      <c r="AU57" s="123">
        <f>'03 - Pravidelné prohlídky...'!P80</f>
        <v>0</v>
      </c>
      <c r="AV57" s="122">
        <f>'03 - Pravidelné prohlídky...'!J33</f>
        <v>0</v>
      </c>
      <c r="AW57" s="122">
        <f>'03 - Pravidelné prohlídky...'!J34</f>
        <v>0</v>
      </c>
      <c r="AX57" s="122">
        <f>'03 - Pravidelné prohlídky...'!J35</f>
        <v>0</v>
      </c>
      <c r="AY57" s="122">
        <f>'03 - Pravidelné prohlídky...'!J36</f>
        <v>0</v>
      </c>
      <c r="AZ57" s="122">
        <f>'03 - Pravidelné prohlídky...'!F33</f>
        <v>0</v>
      </c>
      <c r="BA57" s="122">
        <f>'03 - Pravidelné prohlídky...'!F34</f>
        <v>0</v>
      </c>
      <c r="BB57" s="122">
        <f>'03 - Pravidelné prohlídky...'!F35</f>
        <v>0</v>
      </c>
      <c r="BC57" s="122">
        <f>'03 - Pravidelné prohlídky...'!F36</f>
        <v>0</v>
      </c>
      <c r="BD57" s="124">
        <f>'03 - Pravidelné prohlídky...'!F37</f>
        <v>0</v>
      </c>
      <c r="BE57" s="7"/>
      <c r="BT57" s="120" t="s">
        <v>79</v>
      </c>
      <c r="BV57" s="120" t="s">
        <v>73</v>
      </c>
      <c r="BW57" s="120" t="s">
        <v>88</v>
      </c>
      <c r="BX57" s="120" t="s">
        <v>5</v>
      </c>
      <c r="CL57" s="120" t="s">
        <v>19</v>
      </c>
      <c r="CM57" s="120" t="s">
        <v>81</v>
      </c>
    </row>
    <row r="58" s="2" customFormat="1" ht="30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41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  <row r="59" s="2" customFormat="1" ht="6.96" customHeight="1">
      <c r="A59" s="35"/>
      <c r="B59" s="56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41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</sheetData>
  <sheetProtection sheet="1" formatColumns="0" formatRows="0" objects="1" scenarios="1" spinCount="100000" saltValue="qmkxJsEmvl2DOSWsfaHdja0F6AieZGU1oaxPe3S8+FWYLB1iUeZyiWUpwwsi6ZnwdyASfGx0Bc7PC332THeoyQ==" hashValue="6r1Q6GyLiYNTmQ114u7QcsGpDoPzj9Y8GqYqzzaC9XKyKYEj82wncYpcB5MyASP2bq/KdIhcaHQHRIB6Fgzul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Opravy a servis syst...'!C2" display="/"/>
    <hyperlink ref="A56" location="'02 - VRN+VON Opravy a ser...'!C2" display="/"/>
    <hyperlink ref="A57" location="'03 - Pravidelné prohlídky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80</v>
      </c>
    </row>
    <row r="3" hidden="1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81</v>
      </c>
    </row>
    <row r="4" hidden="1" s="1" customFormat="1" ht="24.96" customHeight="1">
      <c r="B4" s="17"/>
      <c r="D4" s="127" t="s">
        <v>89</v>
      </c>
      <c r="L4" s="17"/>
      <c r="M4" s="128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29" t="s">
        <v>16</v>
      </c>
      <c r="L6" s="17"/>
    </row>
    <row r="7" hidden="1" s="1" customFormat="1" ht="16.5" customHeight="1">
      <c r="B7" s="17"/>
      <c r="E7" s="130" t="str">
        <f>'Rekapitulace stavby'!K6</f>
        <v>Oprava a revize EZS, EPS, ASHS u SSZT v obvodu OŘ Brno 2025-2029</v>
      </c>
      <c r="F7" s="129"/>
      <c r="G7" s="129"/>
      <c r="H7" s="129"/>
      <c r="L7" s="17"/>
    </row>
    <row r="8" hidden="1" s="2" customFormat="1" ht="12" customHeight="1">
      <c r="A8" s="35"/>
      <c r="B8" s="41"/>
      <c r="C8" s="35"/>
      <c r="D8" s="129" t="s">
        <v>90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2" t="s">
        <v>91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9. 5. 2025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tr">
        <f>IF('Rekapitulace stavby'!AN10="","",'Rekapitulace stavby'!AN10)</f>
        <v/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3" t="str">
        <f>IF('Rekapitulace stavby'!E11="","",'Rekapitulace stavby'!E11)</f>
        <v xml:space="preserve"> </v>
      </c>
      <c r="F15" s="35"/>
      <c r="G15" s="35"/>
      <c r="H15" s="35"/>
      <c r="I15" s="129" t="s">
        <v>28</v>
      </c>
      <c r="J15" s="133" t="str">
        <f>IF('Rekapitulace stavby'!AN11="","",'Rekapitulace stavby'!AN11)</f>
        <v/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29" t="s">
        <v>31</v>
      </c>
      <c r="E20" s="35"/>
      <c r="F20" s="35"/>
      <c r="G20" s="35"/>
      <c r="H20" s="35"/>
      <c r="I20" s="129" t="s">
        <v>26</v>
      </c>
      <c r="J20" s="133" t="str">
        <f>IF('Rekapitulace stavby'!AN16="","",'Rekapitulace stavby'!AN16)</f>
        <v/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3" t="str">
        <f>IF('Rekapitulace stavby'!E17="","",'Rekapitulace stavby'!E17)</f>
        <v xml:space="preserve"> </v>
      </c>
      <c r="F21" s="35"/>
      <c r="G21" s="35"/>
      <c r="H21" s="35"/>
      <c r="I21" s="129" t="s">
        <v>28</v>
      </c>
      <c r="J21" s="133" t="str">
        <f>IF('Rekapitulace stavby'!AN17="","",'Rekapitulace stavby'!AN17)</f>
        <v/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29" t="s">
        <v>33</v>
      </c>
      <c r="E23" s="35"/>
      <c r="F23" s="35"/>
      <c r="G23" s="35"/>
      <c r="H23" s="35"/>
      <c r="I23" s="129" t="s">
        <v>26</v>
      </c>
      <c r="J23" s="133" t="s">
        <v>19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3" t="s">
        <v>34</v>
      </c>
      <c r="F24" s="35"/>
      <c r="G24" s="35"/>
      <c r="H24" s="35"/>
      <c r="I24" s="129" t="s">
        <v>28</v>
      </c>
      <c r="J24" s="133" t="s">
        <v>19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29" t="s">
        <v>35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0" t="s">
        <v>37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2" t="s">
        <v>39</v>
      </c>
      <c r="G32" s="35"/>
      <c r="H32" s="35"/>
      <c r="I32" s="142" t="s">
        <v>38</v>
      </c>
      <c r="J32" s="142" t="s">
        <v>40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43" t="s">
        <v>41</v>
      </c>
      <c r="E33" s="129" t="s">
        <v>42</v>
      </c>
      <c r="F33" s="144">
        <f>ROUND((SUM(BE80:BE412)),  2)</f>
        <v>0</v>
      </c>
      <c r="G33" s="35"/>
      <c r="H33" s="35"/>
      <c r="I33" s="145">
        <v>0.20999999999999999</v>
      </c>
      <c r="J33" s="144">
        <f>ROUND(((SUM(BE80:BE412))*I33),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29" t="s">
        <v>43</v>
      </c>
      <c r="F34" s="144">
        <f>ROUND((SUM(BF80:BF412)),  2)</f>
        <v>0</v>
      </c>
      <c r="G34" s="35"/>
      <c r="H34" s="35"/>
      <c r="I34" s="145">
        <v>0.12</v>
      </c>
      <c r="J34" s="144">
        <f>ROUND(((SUM(BF80:BF412))*I34),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44</v>
      </c>
      <c r="F35" s="144">
        <f>ROUND((SUM(BG80:BG412)),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45</v>
      </c>
      <c r="F36" s="144">
        <f>ROUND((SUM(BH80:BH412)),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46</v>
      </c>
      <c r="F37" s="144">
        <f>ROUND((SUM(BI80:BI412)),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46"/>
      <c r="D39" s="147" t="s">
        <v>47</v>
      </c>
      <c r="E39" s="148"/>
      <c r="F39" s="148"/>
      <c r="G39" s="149" t="s">
        <v>48</v>
      </c>
      <c r="H39" s="150" t="s">
        <v>49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92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Oprava a revize EZS, EPS, ASHS u SSZT v obvodu OŘ Brno 2025-2029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90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 xml:space="preserve">01 - Opravy a servis systémů EPS/LDP,  EZS/PZTS a ASHS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Brno </v>
      </c>
      <c r="G52" s="37"/>
      <c r="H52" s="37"/>
      <c r="I52" s="29" t="s">
        <v>23</v>
      </c>
      <c r="J52" s="69" t="str">
        <f>IF(J12="","",J12)</f>
        <v>9. 5. 2025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 xml:space="preserve"> </v>
      </c>
      <c r="G54" s="37"/>
      <c r="H54" s="37"/>
      <c r="I54" s="29" t="s">
        <v>31</v>
      </c>
      <c r="J54" s="33" t="str">
        <f>E21</f>
        <v xml:space="preserve"> 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33</v>
      </c>
      <c r="J55" s="33" t="str">
        <f>E24</f>
        <v>Jambor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93</v>
      </c>
      <c r="D57" s="159"/>
      <c r="E57" s="159"/>
      <c r="F57" s="159"/>
      <c r="G57" s="159"/>
      <c r="H57" s="159"/>
      <c r="I57" s="159"/>
      <c r="J57" s="160" t="s">
        <v>94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69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95</v>
      </c>
    </row>
    <row r="60" hidden="1" s="9" customFormat="1" ht="24.96" customHeight="1">
      <c r="A60" s="9"/>
      <c r="B60" s="162"/>
      <c r="C60" s="163"/>
      <c r="D60" s="164" t="s">
        <v>96</v>
      </c>
      <c r="E60" s="165"/>
      <c r="F60" s="165"/>
      <c r="G60" s="165"/>
      <c r="H60" s="165"/>
      <c r="I60" s="165"/>
      <c r="J60" s="166">
        <f>J384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/>
    <row r="64" hidden="1"/>
    <row r="65" hidden="1"/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97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7" t="str">
        <f>E7</f>
        <v>Oprava a revize EZS, EPS, ASHS u SSZT v obvodu OŘ Brno 2025-2029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90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 xml:space="preserve">01 - Opravy a servis systémů EPS/LDP,  EZS/PZTS a ASHS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 xml:space="preserve">Brno </v>
      </c>
      <c r="G74" s="37"/>
      <c r="H74" s="37"/>
      <c r="I74" s="29" t="s">
        <v>23</v>
      </c>
      <c r="J74" s="69" t="str">
        <f>IF(J12="","",J12)</f>
        <v>9. 5. 2025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25</v>
      </c>
      <c r="D76" s="37"/>
      <c r="E76" s="37"/>
      <c r="F76" s="24" t="str">
        <f>E15</f>
        <v xml:space="preserve"> </v>
      </c>
      <c r="G76" s="37"/>
      <c r="H76" s="37"/>
      <c r="I76" s="29" t="s">
        <v>31</v>
      </c>
      <c r="J76" s="33" t="str">
        <f>E21</f>
        <v xml:space="preserve"> 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29</v>
      </c>
      <c r="D77" s="37"/>
      <c r="E77" s="37"/>
      <c r="F77" s="24" t="str">
        <f>IF(E18="","",E18)</f>
        <v>Vyplň údaj</v>
      </c>
      <c r="G77" s="37"/>
      <c r="H77" s="37"/>
      <c r="I77" s="29" t="s">
        <v>33</v>
      </c>
      <c r="J77" s="33" t="str">
        <f>E24</f>
        <v>Jambor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8"/>
      <c r="B79" s="169"/>
      <c r="C79" s="170" t="s">
        <v>98</v>
      </c>
      <c r="D79" s="171" t="s">
        <v>56</v>
      </c>
      <c r="E79" s="171" t="s">
        <v>52</v>
      </c>
      <c r="F79" s="171" t="s">
        <v>53</v>
      </c>
      <c r="G79" s="171" t="s">
        <v>99</v>
      </c>
      <c r="H79" s="171" t="s">
        <v>100</v>
      </c>
      <c r="I79" s="171" t="s">
        <v>101</v>
      </c>
      <c r="J79" s="172" t="s">
        <v>94</v>
      </c>
      <c r="K79" s="173" t="s">
        <v>102</v>
      </c>
      <c r="L79" s="174"/>
      <c r="M79" s="89" t="s">
        <v>19</v>
      </c>
      <c r="N79" s="90" t="s">
        <v>41</v>
      </c>
      <c r="O79" s="90" t="s">
        <v>103</v>
      </c>
      <c r="P79" s="90" t="s">
        <v>104</v>
      </c>
      <c r="Q79" s="90" t="s">
        <v>105</v>
      </c>
      <c r="R79" s="90" t="s">
        <v>106</v>
      </c>
      <c r="S79" s="90" t="s">
        <v>107</v>
      </c>
      <c r="T79" s="91" t="s">
        <v>108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</row>
    <row r="80" s="2" customFormat="1" ht="22.8" customHeight="1">
      <c r="A80" s="35"/>
      <c r="B80" s="36"/>
      <c r="C80" s="96" t="s">
        <v>109</v>
      </c>
      <c r="D80" s="37"/>
      <c r="E80" s="37"/>
      <c r="F80" s="37"/>
      <c r="G80" s="37"/>
      <c r="H80" s="37"/>
      <c r="I80" s="37"/>
      <c r="J80" s="175">
        <f>BK80</f>
        <v>0</v>
      </c>
      <c r="K80" s="37"/>
      <c r="L80" s="41"/>
      <c r="M80" s="92"/>
      <c r="N80" s="176"/>
      <c r="O80" s="93"/>
      <c r="P80" s="177">
        <f>P81+SUM(P82:P384)</f>
        <v>0</v>
      </c>
      <c r="Q80" s="93"/>
      <c r="R80" s="177">
        <f>R81+SUM(R82:R384)</f>
        <v>0</v>
      </c>
      <c r="S80" s="93"/>
      <c r="T80" s="178">
        <f>T81+SUM(T82:T384)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70</v>
      </c>
      <c r="AU80" s="14" t="s">
        <v>95</v>
      </c>
      <c r="BK80" s="179">
        <f>BK81+SUM(BK82:BK384)</f>
        <v>0</v>
      </c>
    </row>
    <row r="81" s="2" customFormat="1" ht="37.8" customHeight="1">
      <c r="A81" s="35"/>
      <c r="B81" s="36"/>
      <c r="C81" s="180" t="s">
        <v>79</v>
      </c>
      <c r="D81" s="180" t="s">
        <v>110</v>
      </c>
      <c r="E81" s="181" t="s">
        <v>111</v>
      </c>
      <c r="F81" s="182" t="s">
        <v>112</v>
      </c>
      <c r="G81" s="183" t="s">
        <v>113</v>
      </c>
      <c r="H81" s="184">
        <v>1</v>
      </c>
      <c r="I81" s="185"/>
      <c r="J81" s="186">
        <f>ROUND(I81*H81,2)</f>
        <v>0</v>
      </c>
      <c r="K81" s="187"/>
      <c r="L81" s="188"/>
      <c r="M81" s="189" t="s">
        <v>19</v>
      </c>
      <c r="N81" s="190" t="s">
        <v>42</v>
      </c>
      <c r="O81" s="81"/>
      <c r="P81" s="191">
        <f>O81*H81</f>
        <v>0</v>
      </c>
      <c r="Q81" s="191">
        <v>0</v>
      </c>
      <c r="R81" s="191">
        <f>Q81*H81</f>
        <v>0</v>
      </c>
      <c r="S81" s="191">
        <v>0</v>
      </c>
      <c r="T81" s="192">
        <f>S81*H81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R81" s="193" t="s">
        <v>81</v>
      </c>
      <c r="AT81" s="193" t="s">
        <v>110</v>
      </c>
      <c r="AU81" s="193" t="s">
        <v>71</v>
      </c>
      <c r="AY81" s="14" t="s">
        <v>114</v>
      </c>
      <c r="BE81" s="194">
        <f>IF(N81="základní",J81,0)</f>
        <v>0</v>
      </c>
      <c r="BF81" s="194">
        <f>IF(N81="snížená",J81,0)</f>
        <v>0</v>
      </c>
      <c r="BG81" s="194">
        <f>IF(N81="zákl. přenesená",J81,0)</f>
        <v>0</v>
      </c>
      <c r="BH81" s="194">
        <f>IF(N81="sníž. přenesená",J81,0)</f>
        <v>0</v>
      </c>
      <c r="BI81" s="194">
        <f>IF(N81="nulová",J81,0)</f>
        <v>0</v>
      </c>
      <c r="BJ81" s="14" t="s">
        <v>79</v>
      </c>
      <c r="BK81" s="194">
        <f>ROUND(I81*H81,2)</f>
        <v>0</v>
      </c>
      <c r="BL81" s="14" t="s">
        <v>79</v>
      </c>
      <c r="BM81" s="193" t="s">
        <v>115</v>
      </c>
    </row>
    <row r="82" s="2" customFormat="1">
      <c r="A82" s="35"/>
      <c r="B82" s="36"/>
      <c r="C82" s="37"/>
      <c r="D82" s="195" t="s">
        <v>116</v>
      </c>
      <c r="E82" s="37"/>
      <c r="F82" s="196" t="s">
        <v>112</v>
      </c>
      <c r="G82" s="37"/>
      <c r="H82" s="37"/>
      <c r="I82" s="197"/>
      <c r="J82" s="37"/>
      <c r="K82" s="37"/>
      <c r="L82" s="41"/>
      <c r="M82" s="198"/>
      <c r="N82" s="199"/>
      <c r="O82" s="81"/>
      <c r="P82" s="81"/>
      <c r="Q82" s="81"/>
      <c r="R82" s="81"/>
      <c r="S82" s="81"/>
      <c r="T82" s="82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4" t="s">
        <v>116</v>
      </c>
      <c r="AU82" s="14" t="s">
        <v>71</v>
      </c>
    </row>
    <row r="83" s="2" customFormat="1" ht="24.15" customHeight="1">
      <c r="A83" s="35"/>
      <c r="B83" s="36"/>
      <c r="C83" s="180" t="s">
        <v>81</v>
      </c>
      <c r="D83" s="180" t="s">
        <v>110</v>
      </c>
      <c r="E83" s="181" t="s">
        <v>117</v>
      </c>
      <c r="F83" s="182" t="s">
        <v>118</v>
      </c>
      <c r="G83" s="183" t="s">
        <v>113</v>
      </c>
      <c r="H83" s="184">
        <v>1</v>
      </c>
      <c r="I83" s="185"/>
      <c r="J83" s="186">
        <f>ROUND(I83*H83,2)</f>
        <v>0</v>
      </c>
      <c r="K83" s="187"/>
      <c r="L83" s="188"/>
      <c r="M83" s="189" t="s">
        <v>19</v>
      </c>
      <c r="N83" s="190" t="s">
        <v>42</v>
      </c>
      <c r="O83" s="81"/>
      <c r="P83" s="191">
        <f>O83*H83</f>
        <v>0</v>
      </c>
      <c r="Q83" s="191">
        <v>0</v>
      </c>
      <c r="R83" s="191">
        <f>Q83*H83</f>
        <v>0</v>
      </c>
      <c r="S83" s="191">
        <v>0</v>
      </c>
      <c r="T83" s="192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93" t="s">
        <v>81</v>
      </c>
      <c r="AT83" s="193" t="s">
        <v>110</v>
      </c>
      <c r="AU83" s="193" t="s">
        <v>71</v>
      </c>
      <c r="AY83" s="14" t="s">
        <v>114</v>
      </c>
      <c r="BE83" s="194">
        <f>IF(N83="základní",J83,0)</f>
        <v>0</v>
      </c>
      <c r="BF83" s="194">
        <f>IF(N83="snížená",J83,0)</f>
        <v>0</v>
      </c>
      <c r="BG83" s="194">
        <f>IF(N83="zákl. přenesená",J83,0)</f>
        <v>0</v>
      </c>
      <c r="BH83" s="194">
        <f>IF(N83="sníž. přenesená",J83,0)</f>
        <v>0</v>
      </c>
      <c r="BI83" s="194">
        <f>IF(N83="nulová",J83,0)</f>
        <v>0</v>
      </c>
      <c r="BJ83" s="14" t="s">
        <v>79</v>
      </c>
      <c r="BK83" s="194">
        <f>ROUND(I83*H83,2)</f>
        <v>0</v>
      </c>
      <c r="BL83" s="14" t="s">
        <v>79</v>
      </c>
      <c r="BM83" s="193" t="s">
        <v>119</v>
      </c>
    </row>
    <row r="84" s="2" customFormat="1">
      <c r="A84" s="35"/>
      <c r="B84" s="36"/>
      <c r="C84" s="37"/>
      <c r="D84" s="195" t="s">
        <v>116</v>
      </c>
      <c r="E84" s="37"/>
      <c r="F84" s="196" t="s">
        <v>118</v>
      </c>
      <c r="G84" s="37"/>
      <c r="H84" s="37"/>
      <c r="I84" s="197"/>
      <c r="J84" s="37"/>
      <c r="K84" s="37"/>
      <c r="L84" s="41"/>
      <c r="M84" s="198"/>
      <c r="N84" s="199"/>
      <c r="O84" s="81"/>
      <c r="P84" s="81"/>
      <c r="Q84" s="81"/>
      <c r="R84" s="81"/>
      <c r="S84" s="81"/>
      <c r="T84" s="82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4" t="s">
        <v>116</v>
      </c>
      <c r="AU84" s="14" t="s">
        <v>71</v>
      </c>
    </row>
    <row r="85" s="2" customFormat="1" ht="24.15" customHeight="1">
      <c r="A85" s="35"/>
      <c r="B85" s="36"/>
      <c r="C85" s="180" t="s">
        <v>120</v>
      </c>
      <c r="D85" s="180" t="s">
        <v>110</v>
      </c>
      <c r="E85" s="181" t="s">
        <v>121</v>
      </c>
      <c r="F85" s="182" t="s">
        <v>122</v>
      </c>
      <c r="G85" s="183" t="s">
        <v>113</v>
      </c>
      <c r="H85" s="184">
        <v>1</v>
      </c>
      <c r="I85" s="185"/>
      <c r="J85" s="186">
        <f>ROUND(I85*H85,2)</f>
        <v>0</v>
      </c>
      <c r="K85" s="187"/>
      <c r="L85" s="188"/>
      <c r="M85" s="189" t="s">
        <v>19</v>
      </c>
      <c r="N85" s="190" t="s">
        <v>42</v>
      </c>
      <c r="O85" s="81"/>
      <c r="P85" s="191">
        <f>O85*H85</f>
        <v>0</v>
      </c>
      <c r="Q85" s="191">
        <v>0</v>
      </c>
      <c r="R85" s="191">
        <f>Q85*H85</f>
        <v>0</v>
      </c>
      <c r="S85" s="191">
        <v>0</v>
      </c>
      <c r="T85" s="192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93" t="s">
        <v>81</v>
      </c>
      <c r="AT85" s="193" t="s">
        <v>110</v>
      </c>
      <c r="AU85" s="193" t="s">
        <v>71</v>
      </c>
      <c r="AY85" s="14" t="s">
        <v>114</v>
      </c>
      <c r="BE85" s="194">
        <f>IF(N85="základní",J85,0)</f>
        <v>0</v>
      </c>
      <c r="BF85" s="194">
        <f>IF(N85="snížená",J85,0)</f>
        <v>0</v>
      </c>
      <c r="BG85" s="194">
        <f>IF(N85="zákl. přenesená",J85,0)</f>
        <v>0</v>
      </c>
      <c r="BH85" s="194">
        <f>IF(N85="sníž. přenesená",J85,0)</f>
        <v>0</v>
      </c>
      <c r="BI85" s="194">
        <f>IF(N85="nulová",J85,0)</f>
        <v>0</v>
      </c>
      <c r="BJ85" s="14" t="s">
        <v>79</v>
      </c>
      <c r="BK85" s="194">
        <f>ROUND(I85*H85,2)</f>
        <v>0</v>
      </c>
      <c r="BL85" s="14" t="s">
        <v>79</v>
      </c>
      <c r="BM85" s="193" t="s">
        <v>123</v>
      </c>
    </row>
    <row r="86" s="2" customFormat="1">
      <c r="A86" s="35"/>
      <c r="B86" s="36"/>
      <c r="C86" s="37"/>
      <c r="D86" s="195" t="s">
        <v>116</v>
      </c>
      <c r="E86" s="37"/>
      <c r="F86" s="196" t="s">
        <v>122</v>
      </c>
      <c r="G86" s="37"/>
      <c r="H86" s="37"/>
      <c r="I86" s="197"/>
      <c r="J86" s="37"/>
      <c r="K86" s="37"/>
      <c r="L86" s="41"/>
      <c r="M86" s="198"/>
      <c r="N86" s="199"/>
      <c r="O86" s="81"/>
      <c r="P86" s="81"/>
      <c r="Q86" s="81"/>
      <c r="R86" s="81"/>
      <c r="S86" s="81"/>
      <c r="T86" s="82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116</v>
      </c>
      <c r="AU86" s="14" t="s">
        <v>71</v>
      </c>
    </row>
    <row r="87" s="2" customFormat="1" ht="16.5" customHeight="1">
      <c r="A87" s="35"/>
      <c r="B87" s="36"/>
      <c r="C87" s="180" t="s">
        <v>124</v>
      </c>
      <c r="D87" s="180" t="s">
        <v>110</v>
      </c>
      <c r="E87" s="181" t="s">
        <v>125</v>
      </c>
      <c r="F87" s="182" t="s">
        <v>126</v>
      </c>
      <c r="G87" s="183" t="s">
        <v>113</v>
      </c>
      <c r="H87" s="184">
        <v>2</v>
      </c>
      <c r="I87" s="185"/>
      <c r="J87" s="186">
        <f>ROUND(I87*H87,2)</f>
        <v>0</v>
      </c>
      <c r="K87" s="187"/>
      <c r="L87" s="188"/>
      <c r="M87" s="189" t="s">
        <v>19</v>
      </c>
      <c r="N87" s="190" t="s">
        <v>42</v>
      </c>
      <c r="O87" s="81"/>
      <c r="P87" s="191">
        <f>O87*H87</f>
        <v>0</v>
      </c>
      <c r="Q87" s="191">
        <v>0</v>
      </c>
      <c r="R87" s="191">
        <f>Q87*H87</f>
        <v>0</v>
      </c>
      <c r="S87" s="191">
        <v>0</v>
      </c>
      <c r="T87" s="192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3" t="s">
        <v>81</v>
      </c>
      <c r="AT87" s="193" t="s">
        <v>110</v>
      </c>
      <c r="AU87" s="193" t="s">
        <v>71</v>
      </c>
      <c r="AY87" s="14" t="s">
        <v>114</v>
      </c>
      <c r="BE87" s="194">
        <f>IF(N87="základní",J87,0)</f>
        <v>0</v>
      </c>
      <c r="BF87" s="194">
        <f>IF(N87="snížená",J87,0)</f>
        <v>0</v>
      </c>
      <c r="BG87" s="194">
        <f>IF(N87="zákl. přenesená",J87,0)</f>
        <v>0</v>
      </c>
      <c r="BH87" s="194">
        <f>IF(N87="sníž. přenesená",J87,0)</f>
        <v>0</v>
      </c>
      <c r="BI87" s="194">
        <f>IF(N87="nulová",J87,0)</f>
        <v>0</v>
      </c>
      <c r="BJ87" s="14" t="s">
        <v>79</v>
      </c>
      <c r="BK87" s="194">
        <f>ROUND(I87*H87,2)</f>
        <v>0</v>
      </c>
      <c r="BL87" s="14" t="s">
        <v>79</v>
      </c>
      <c r="BM87" s="193" t="s">
        <v>127</v>
      </c>
    </row>
    <row r="88" s="2" customFormat="1">
      <c r="A88" s="35"/>
      <c r="B88" s="36"/>
      <c r="C88" s="37"/>
      <c r="D88" s="195" t="s">
        <v>116</v>
      </c>
      <c r="E88" s="37"/>
      <c r="F88" s="196" t="s">
        <v>126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116</v>
      </c>
      <c r="AU88" s="14" t="s">
        <v>71</v>
      </c>
    </row>
    <row r="89" s="2" customFormat="1" ht="16.5" customHeight="1">
      <c r="A89" s="35"/>
      <c r="B89" s="36"/>
      <c r="C89" s="180" t="s">
        <v>128</v>
      </c>
      <c r="D89" s="180" t="s">
        <v>110</v>
      </c>
      <c r="E89" s="181" t="s">
        <v>129</v>
      </c>
      <c r="F89" s="182" t="s">
        <v>130</v>
      </c>
      <c r="G89" s="183" t="s">
        <v>113</v>
      </c>
      <c r="H89" s="184">
        <v>2</v>
      </c>
      <c r="I89" s="185"/>
      <c r="J89" s="186">
        <f>ROUND(I89*H89,2)</f>
        <v>0</v>
      </c>
      <c r="K89" s="187"/>
      <c r="L89" s="188"/>
      <c r="M89" s="189" t="s">
        <v>19</v>
      </c>
      <c r="N89" s="190" t="s">
        <v>42</v>
      </c>
      <c r="O89" s="81"/>
      <c r="P89" s="191">
        <f>O89*H89</f>
        <v>0</v>
      </c>
      <c r="Q89" s="191">
        <v>0</v>
      </c>
      <c r="R89" s="191">
        <f>Q89*H89</f>
        <v>0</v>
      </c>
      <c r="S89" s="191">
        <v>0</v>
      </c>
      <c r="T89" s="19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3" t="s">
        <v>81</v>
      </c>
      <c r="AT89" s="193" t="s">
        <v>110</v>
      </c>
      <c r="AU89" s="193" t="s">
        <v>71</v>
      </c>
      <c r="AY89" s="14" t="s">
        <v>114</v>
      </c>
      <c r="BE89" s="194">
        <f>IF(N89="základní",J89,0)</f>
        <v>0</v>
      </c>
      <c r="BF89" s="194">
        <f>IF(N89="snížená",J89,0)</f>
        <v>0</v>
      </c>
      <c r="BG89" s="194">
        <f>IF(N89="zákl. přenesená",J89,0)</f>
        <v>0</v>
      </c>
      <c r="BH89" s="194">
        <f>IF(N89="sníž. přenesená",J89,0)</f>
        <v>0</v>
      </c>
      <c r="BI89" s="194">
        <f>IF(N89="nulová",J89,0)</f>
        <v>0</v>
      </c>
      <c r="BJ89" s="14" t="s">
        <v>79</v>
      </c>
      <c r="BK89" s="194">
        <f>ROUND(I89*H89,2)</f>
        <v>0</v>
      </c>
      <c r="BL89" s="14" t="s">
        <v>79</v>
      </c>
      <c r="BM89" s="193" t="s">
        <v>131</v>
      </c>
    </row>
    <row r="90" s="2" customFormat="1">
      <c r="A90" s="35"/>
      <c r="B90" s="36"/>
      <c r="C90" s="37"/>
      <c r="D90" s="195" t="s">
        <v>116</v>
      </c>
      <c r="E90" s="37"/>
      <c r="F90" s="196" t="s">
        <v>130</v>
      </c>
      <c r="G90" s="37"/>
      <c r="H90" s="37"/>
      <c r="I90" s="197"/>
      <c r="J90" s="37"/>
      <c r="K90" s="37"/>
      <c r="L90" s="41"/>
      <c r="M90" s="198"/>
      <c r="N90" s="199"/>
      <c r="O90" s="81"/>
      <c r="P90" s="81"/>
      <c r="Q90" s="81"/>
      <c r="R90" s="81"/>
      <c r="S90" s="81"/>
      <c r="T90" s="8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116</v>
      </c>
      <c r="AU90" s="14" t="s">
        <v>71</v>
      </c>
    </row>
    <row r="91" s="2" customFormat="1" ht="16.5" customHeight="1">
      <c r="A91" s="35"/>
      <c r="B91" s="36"/>
      <c r="C91" s="180" t="s">
        <v>132</v>
      </c>
      <c r="D91" s="180" t="s">
        <v>110</v>
      </c>
      <c r="E91" s="181" t="s">
        <v>133</v>
      </c>
      <c r="F91" s="182" t="s">
        <v>134</v>
      </c>
      <c r="G91" s="183" t="s">
        <v>113</v>
      </c>
      <c r="H91" s="184">
        <v>2</v>
      </c>
      <c r="I91" s="185"/>
      <c r="J91" s="186">
        <f>ROUND(I91*H91,2)</f>
        <v>0</v>
      </c>
      <c r="K91" s="187"/>
      <c r="L91" s="188"/>
      <c r="M91" s="189" t="s">
        <v>19</v>
      </c>
      <c r="N91" s="190" t="s">
        <v>42</v>
      </c>
      <c r="O91" s="81"/>
      <c r="P91" s="191">
        <f>O91*H91</f>
        <v>0</v>
      </c>
      <c r="Q91" s="191">
        <v>0</v>
      </c>
      <c r="R91" s="191">
        <f>Q91*H91</f>
        <v>0</v>
      </c>
      <c r="S91" s="191">
        <v>0</v>
      </c>
      <c r="T91" s="192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3" t="s">
        <v>81</v>
      </c>
      <c r="AT91" s="193" t="s">
        <v>110</v>
      </c>
      <c r="AU91" s="193" t="s">
        <v>71</v>
      </c>
      <c r="AY91" s="14" t="s">
        <v>114</v>
      </c>
      <c r="BE91" s="194">
        <f>IF(N91="základní",J91,0)</f>
        <v>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14" t="s">
        <v>79</v>
      </c>
      <c r="BK91" s="194">
        <f>ROUND(I91*H91,2)</f>
        <v>0</v>
      </c>
      <c r="BL91" s="14" t="s">
        <v>79</v>
      </c>
      <c r="BM91" s="193" t="s">
        <v>135</v>
      </c>
    </row>
    <row r="92" s="2" customFormat="1">
      <c r="A92" s="35"/>
      <c r="B92" s="36"/>
      <c r="C92" s="37"/>
      <c r="D92" s="195" t="s">
        <v>116</v>
      </c>
      <c r="E92" s="37"/>
      <c r="F92" s="196" t="s">
        <v>134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116</v>
      </c>
      <c r="AU92" s="14" t="s">
        <v>71</v>
      </c>
    </row>
    <row r="93" s="2" customFormat="1" ht="16.5" customHeight="1">
      <c r="A93" s="35"/>
      <c r="B93" s="36"/>
      <c r="C93" s="180" t="s">
        <v>136</v>
      </c>
      <c r="D93" s="180" t="s">
        <v>110</v>
      </c>
      <c r="E93" s="181" t="s">
        <v>137</v>
      </c>
      <c r="F93" s="182" t="s">
        <v>138</v>
      </c>
      <c r="G93" s="183" t="s">
        <v>113</v>
      </c>
      <c r="H93" s="184">
        <v>2</v>
      </c>
      <c r="I93" s="185"/>
      <c r="J93" s="186">
        <f>ROUND(I93*H93,2)</f>
        <v>0</v>
      </c>
      <c r="K93" s="187"/>
      <c r="L93" s="188"/>
      <c r="M93" s="189" t="s">
        <v>19</v>
      </c>
      <c r="N93" s="190" t="s">
        <v>42</v>
      </c>
      <c r="O93" s="81"/>
      <c r="P93" s="191">
        <f>O93*H93</f>
        <v>0</v>
      </c>
      <c r="Q93" s="191">
        <v>0</v>
      </c>
      <c r="R93" s="191">
        <f>Q93*H93</f>
        <v>0</v>
      </c>
      <c r="S93" s="191">
        <v>0</v>
      </c>
      <c r="T93" s="192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3" t="s">
        <v>81</v>
      </c>
      <c r="AT93" s="193" t="s">
        <v>110</v>
      </c>
      <c r="AU93" s="193" t="s">
        <v>71</v>
      </c>
      <c r="AY93" s="14" t="s">
        <v>114</v>
      </c>
      <c r="BE93" s="194">
        <f>IF(N93="základní",J93,0)</f>
        <v>0</v>
      </c>
      <c r="BF93" s="194">
        <f>IF(N93="snížená",J93,0)</f>
        <v>0</v>
      </c>
      <c r="BG93" s="194">
        <f>IF(N93="zákl. přenesená",J93,0)</f>
        <v>0</v>
      </c>
      <c r="BH93" s="194">
        <f>IF(N93="sníž. přenesená",J93,0)</f>
        <v>0</v>
      </c>
      <c r="BI93" s="194">
        <f>IF(N93="nulová",J93,0)</f>
        <v>0</v>
      </c>
      <c r="BJ93" s="14" t="s">
        <v>79</v>
      </c>
      <c r="BK93" s="194">
        <f>ROUND(I93*H93,2)</f>
        <v>0</v>
      </c>
      <c r="BL93" s="14" t="s">
        <v>79</v>
      </c>
      <c r="BM93" s="193" t="s">
        <v>139</v>
      </c>
    </row>
    <row r="94" s="2" customFormat="1">
      <c r="A94" s="35"/>
      <c r="B94" s="36"/>
      <c r="C94" s="37"/>
      <c r="D94" s="195" t="s">
        <v>116</v>
      </c>
      <c r="E94" s="37"/>
      <c r="F94" s="196" t="s">
        <v>138</v>
      </c>
      <c r="G94" s="37"/>
      <c r="H94" s="37"/>
      <c r="I94" s="197"/>
      <c r="J94" s="37"/>
      <c r="K94" s="37"/>
      <c r="L94" s="41"/>
      <c r="M94" s="198"/>
      <c r="N94" s="199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116</v>
      </c>
      <c r="AU94" s="14" t="s">
        <v>71</v>
      </c>
    </row>
    <row r="95" s="2" customFormat="1" ht="24.15" customHeight="1">
      <c r="A95" s="35"/>
      <c r="B95" s="36"/>
      <c r="C95" s="180" t="s">
        <v>140</v>
      </c>
      <c r="D95" s="180" t="s">
        <v>110</v>
      </c>
      <c r="E95" s="181" t="s">
        <v>141</v>
      </c>
      <c r="F95" s="182" t="s">
        <v>142</v>
      </c>
      <c r="G95" s="183" t="s">
        <v>113</v>
      </c>
      <c r="H95" s="184">
        <v>10</v>
      </c>
      <c r="I95" s="185"/>
      <c r="J95" s="186">
        <f>ROUND(I95*H95,2)</f>
        <v>0</v>
      </c>
      <c r="K95" s="187"/>
      <c r="L95" s="188"/>
      <c r="M95" s="189" t="s">
        <v>19</v>
      </c>
      <c r="N95" s="190" t="s">
        <v>42</v>
      </c>
      <c r="O95" s="81"/>
      <c r="P95" s="191">
        <f>O95*H95</f>
        <v>0</v>
      </c>
      <c r="Q95" s="191">
        <v>0</v>
      </c>
      <c r="R95" s="191">
        <f>Q95*H95</f>
        <v>0</v>
      </c>
      <c r="S95" s="191">
        <v>0</v>
      </c>
      <c r="T95" s="19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3" t="s">
        <v>81</v>
      </c>
      <c r="AT95" s="193" t="s">
        <v>110</v>
      </c>
      <c r="AU95" s="193" t="s">
        <v>71</v>
      </c>
      <c r="AY95" s="14" t="s">
        <v>114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4" t="s">
        <v>79</v>
      </c>
      <c r="BK95" s="194">
        <f>ROUND(I95*H95,2)</f>
        <v>0</v>
      </c>
      <c r="BL95" s="14" t="s">
        <v>79</v>
      </c>
      <c r="BM95" s="193" t="s">
        <v>143</v>
      </c>
    </row>
    <row r="96" s="2" customFormat="1">
      <c r="A96" s="35"/>
      <c r="B96" s="36"/>
      <c r="C96" s="37"/>
      <c r="D96" s="195" t="s">
        <v>116</v>
      </c>
      <c r="E96" s="37"/>
      <c r="F96" s="196" t="s">
        <v>142</v>
      </c>
      <c r="G96" s="37"/>
      <c r="H96" s="37"/>
      <c r="I96" s="197"/>
      <c r="J96" s="37"/>
      <c r="K96" s="37"/>
      <c r="L96" s="41"/>
      <c r="M96" s="198"/>
      <c r="N96" s="19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116</v>
      </c>
      <c r="AU96" s="14" t="s">
        <v>71</v>
      </c>
    </row>
    <row r="97" s="2" customFormat="1" ht="24.15" customHeight="1">
      <c r="A97" s="35"/>
      <c r="B97" s="36"/>
      <c r="C97" s="180" t="s">
        <v>144</v>
      </c>
      <c r="D97" s="180" t="s">
        <v>110</v>
      </c>
      <c r="E97" s="181" t="s">
        <v>145</v>
      </c>
      <c r="F97" s="182" t="s">
        <v>146</v>
      </c>
      <c r="G97" s="183" t="s">
        <v>113</v>
      </c>
      <c r="H97" s="184">
        <v>20</v>
      </c>
      <c r="I97" s="185"/>
      <c r="J97" s="186">
        <f>ROUND(I97*H97,2)</f>
        <v>0</v>
      </c>
      <c r="K97" s="187"/>
      <c r="L97" s="188"/>
      <c r="M97" s="189" t="s">
        <v>19</v>
      </c>
      <c r="N97" s="190" t="s">
        <v>42</v>
      </c>
      <c r="O97" s="81"/>
      <c r="P97" s="191">
        <f>O97*H97</f>
        <v>0</v>
      </c>
      <c r="Q97" s="191">
        <v>0</v>
      </c>
      <c r="R97" s="191">
        <f>Q97*H97</f>
        <v>0</v>
      </c>
      <c r="S97" s="191">
        <v>0</v>
      </c>
      <c r="T97" s="192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3" t="s">
        <v>81</v>
      </c>
      <c r="AT97" s="193" t="s">
        <v>110</v>
      </c>
      <c r="AU97" s="193" t="s">
        <v>71</v>
      </c>
      <c r="AY97" s="14" t="s">
        <v>114</v>
      </c>
      <c r="BE97" s="194">
        <f>IF(N97="základní",J97,0)</f>
        <v>0</v>
      </c>
      <c r="BF97" s="194">
        <f>IF(N97="snížená",J97,0)</f>
        <v>0</v>
      </c>
      <c r="BG97" s="194">
        <f>IF(N97="zákl. přenesená",J97,0)</f>
        <v>0</v>
      </c>
      <c r="BH97" s="194">
        <f>IF(N97="sníž. přenesená",J97,0)</f>
        <v>0</v>
      </c>
      <c r="BI97" s="194">
        <f>IF(N97="nulová",J97,0)</f>
        <v>0</v>
      </c>
      <c r="BJ97" s="14" t="s">
        <v>79</v>
      </c>
      <c r="BK97" s="194">
        <f>ROUND(I97*H97,2)</f>
        <v>0</v>
      </c>
      <c r="BL97" s="14" t="s">
        <v>79</v>
      </c>
      <c r="BM97" s="193" t="s">
        <v>147</v>
      </c>
    </row>
    <row r="98" s="2" customFormat="1">
      <c r="A98" s="35"/>
      <c r="B98" s="36"/>
      <c r="C98" s="37"/>
      <c r="D98" s="195" t="s">
        <v>116</v>
      </c>
      <c r="E98" s="37"/>
      <c r="F98" s="196" t="s">
        <v>146</v>
      </c>
      <c r="G98" s="37"/>
      <c r="H98" s="37"/>
      <c r="I98" s="197"/>
      <c r="J98" s="37"/>
      <c r="K98" s="37"/>
      <c r="L98" s="41"/>
      <c r="M98" s="198"/>
      <c r="N98" s="199"/>
      <c r="O98" s="81"/>
      <c r="P98" s="81"/>
      <c r="Q98" s="81"/>
      <c r="R98" s="81"/>
      <c r="S98" s="81"/>
      <c r="T98" s="82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4" t="s">
        <v>116</v>
      </c>
      <c r="AU98" s="14" t="s">
        <v>71</v>
      </c>
    </row>
    <row r="99" s="2" customFormat="1" ht="24.15" customHeight="1">
      <c r="A99" s="35"/>
      <c r="B99" s="36"/>
      <c r="C99" s="180" t="s">
        <v>148</v>
      </c>
      <c r="D99" s="180" t="s">
        <v>110</v>
      </c>
      <c r="E99" s="181" t="s">
        <v>149</v>
      </c>
      <c r="F99" s="182" t="s">
        <v>150</v>
      </c>
      <c r="G99" s="183" t="s">
        <v>113</v>
      </c>
      <c r="H99" s="184">
        <v>10</v>
      </c>
      <c r="I99" s="185"/>
      <c r="J99" s="186">
        <f>ROUND(I99*H99,2)</f>
        <v>0</v>
      </c>
      <c r="K99" s="187"/>
      <c r="L99" s="188"/>
      <c r="M99" s="189" t="s">
        <v>19</v>
      </c>
      <c r="N99" s="190" t="s">
        <v>42</v>
      </c>
      <c r="O99" s="81"/>
      <c r="P99" s="191">
        <f>O99*H99</f>
        <v>0</v>
      </c>
      <c r="Q99" s="191">
        <v>0</v>
      </c>
      <c r="R99" s="191">
        <f>Q99*H99</f>
        <v>0</v>
      </c>
      <c r="S99" s="191">
        <v>0</v>
      </c>
      <c r="T99" s="19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3" t="s">
        <v>81</v>
      </c>
      <c r="AT99" s="193" t="s">
        <v>110</v>
      </c>
      <c r="AU99" s="193" t="s">
        <v>71</v>
      </c>
      <c r="AY99" s="14" t="s">
        <v>114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14" t="s">
        <v>79</v>
      </c>
      <c r="BK99" s="194">
        <f>ROUND(I99*H99,2)</f>
        <v>0</v>
      </c>
      <c r="BL99" s="14" t="s">
        <v>79</v>
      </c>
      <c r="BM99" s="193" t="s">
        <v>151</v>
      </c>
    </row>
    <row r="100" s="2" customFormat="1">
      <c r="A100" s="35"/>
      <c r="B100" s="36"/>
      <c r="C100" s="37"/>
      <c r="D100" s="195" t="s">
        <v>116</v>
      </c>
      <c r="E100" s="37"/>
      <c r="F100" s="196" t="s">
        <v>150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116</v>
      </c>
      <c r="AU100" s="14" t="s">
        <v>71</v>
      </c>
    </row>
    <row r="101" s="2" customFormat="1" ht="24.15" customHeight="1">
      <c r="A101" s="35"/>
      <c r="B101" s="36"/>
      <c r="C101" s="180" t="s">
        <v>152</v>
      </c>
      <c r="D101" s="180" t="s">
        <v>110</v>
      </c>
      <c r="E101" s="181" t="s">
        <v>153</v>
      </c>
      <c r="F101" s="182" t="s">
        <v>154</v>
      </c>
      <c r="G101" s="183" t="s">
        <v>113</v>
      </c>
      <c r="H101" s="184">
        <v>20</v>
      </c>
      <c r="I101" s="185"/>
      <c r="J101" s="186">
        <f>ROUND(I101*H101,2)</f>
        <v>0</v>
      </c>
      <c r="K101" s="187"/>
      <c r="L101" s="188"/>
      <c r="M101" s="189" t="s">
        <v>19</v>
      </c>
      <c r="N101" s="190" t="s">
        <v>42</v>
      </c>
      <c r="O101" s="81"/>
      <c r="P101" s="191">
        <f>O101*H101</f>
        <v>0</v>
      </c>
      <c r="Q101" s="191">
        <v>0</v>
      </c>
      <c r="R101" s="191">
        <f>Q101*H101</f>
        <v>0</v>
      </c>
      <c r="S101" s="191">
        <v>0</v>
      </c>
      <c r="T101" s="192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3" t="s">
        <v>81</v>
      </c>
      <c r="AT101" s="193" t="s">
        <v>110</v>
      </c>
      <c r="AU101" s="193" t="s">
        <v>71</v>
      </c>
      <c r="AY101" s="14" t="s">
        <v>114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14" t="s">
        <v>79</v>
      </c>
      <c r="BK101" s="194">
        <f>ROUND(I101*H101,2)</f>
        <v>0</v>
      </c>
      <c r="BL101" s="14" t="s">
        <v>79</v>
      </c>
      <c r="BM101" s="193" t="s">
        <v>155</v>
      </c>
    </row>
    <row r="102" s="2" customFormat="1">
      <c r="A102" s="35"/>
      <c r="B102" s="36"/>
      <c r="C102" s="37"/>
      <c r="D102" s="195" t="s">
        <v>116</v>
      </c>
      <c r="E102" s="37"/>
      <c r="F102" s="196" t="s">
        <v>154</v>
      </c>
      <c r="G102" s="37"/>
      <c r="H102" s="37"/>
      <c r="I102" s="197"/>
      <c r="J102" s="37"/>
      <c r="K102" s="37"/>
      <c r="L102" s="41"/>
      <c r="M102" s="198"/>
      <c r="N102" s="199"/>
      <c r="O102" s="81"/>
      <c r="P102" s="81"/>
      <c r="Q102" s="81"/>
      <c r="R102" s="81"/>
      <c r="S102" s="81"/>
      <c r="T102" s="82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4" t="s">
        <v>116</v>
      </c>
      <c r="AU102" s="14" t="s">
        <v>71</v>
      </c>
    </row>
    <row r="103" s="2" customFormat="1" ht="24.15" customHeight="1">
      <c r="A103" s="35"/>
      <c r="B103" s="36"/>
      <c r="C103" s="180" t="s">
        <v>8</v>
      </c>
      <c r="D103" s="180" t="s">
        <v>110</v>
      </c>
      <c r="E103" s="181" t="s">
        <v>156</v>
      </c>
      <c r="F103" s="182" t="s">
        <v>157</v>
      </c>
      <c r="G103" s="183" t="s">
        <v>113</v>
      </c>
      <c r="H103" s="184">
        <v>10</v>
      </c>
      <c r="I103" s="185"/>
      <c r="J103" s="186">
        <f>ROUND(I103*H103,2)</f>
        <v>0</v>
      </c>
      <c r="K103" s="187"/>
      <c r="L103" s="188"/>
      <c r="M103" s="189" t="s">
        <v>19</v>
      </c>
      <c r="N103" s="190" t="s">
        <v>42</v>
      </c>
      <c r="O103" s="81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3" t="s">
        <v>81</v>
      </c>
      <c r="AT103" s="193" t="s">
        <v>110</v>
      </c>
      <c r="AU103" s="193" t="s">
        <v>71</v>
      </c>
      <c r="AY103" s="14" t="s">
        <v>114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4" t="s">
        <v>79</v>
      </c>
      <c r="BK103" s="194">
        <f>ROUND(I103*H103,2)</f>
        <v>0</v>
      </c>
      <c r="BL103" s="14" t="s">
        <v>79</v>
      </c>
      <c r="BM103" s="193" t="s">
        <v>158</v>
      </c>
    </row>
    <row r="104" s="2" customFormat="1">
      <c r="A104" s="35"/>
      <c r="B104" s="36"/>
      <c r="C104" s="37"/>
      <c r="D104" s="195" t="s">
        <v>116</v>
      </c>
      <c r="E104" s="37"/>
      <c r="F104" s="196" t="s">
        <v>157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116</v>
      </c>
      <c r="AU104" s="14" t="s">
        <v>71</v>
      </c>
    </row>
    <row r="105" s="2" customFormat="1" ht="24.15" customHeight="1">
      <c r="A105" s="35"/>
      <c r="B105" s="36"/>
      <c r="C105" s="180" t="s">
        <v>159</v>
      </c>
      <c r="D105" s="180" t="s">
        <v>110</v>
      </c>
      <c r="E105" s="181" t="s">
        <v>160</v>
      </c>
      <c r="F105" s="182" t="s">
        <v>161</v>
      </c>
      <c r="G105" s="183" t="s">
        <v>113</v>
      </c>
      <c r="H105" s="184">
        <v>2</v>
      </c>
      <c r="I105" s="185"/>
      <c r="J105" s="186">
        <f>ROUND(I105*H105,2)</f>
        <v>0</v>
      </c>
      <c r="K105" s="187"/>
      <c r="L105" s="188"/>
      <c r="M105" s="189" t="s">
        <v>19</v>
      </c>
      <c r="N105" s="190" t="s">
        <v>42</v>
      </c>
      <c r="O105" s="81"/>
      <c r="P105" s="191">
        <f>O105*H105</f>
        <v>0</v>
      </c>
      <c r="Q105" s="191">
        <v>0</v>
      </c>
      <c r="R105" s="191">
        <f>Q105*H105</f>
        <v>0</v>
      </c>
      <c r="S105" s="191">
        <v>0</v>
      </c>
      <c r="T105" s="192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3" t="s">
        <v>81</v>
      </c>
      <c r="AT105" s="193" t="s">
        <v>110</v>
      </c>
      <c r="AU105" s="193" t="s">
        <v>71</v>
      </c>
      <c r="AY105" s="14" t="s">
        <v>114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14" t="s">
        <v>79</v>
      </c>
      <c r="BK105" s="194">
        <f>ROUND(I105*H105,2)</f>
        <v>0</v>
      </c>
      <c r="BL105" s="14" t="s">
        <v>79</v>
      </c>
      <c r="BM105" s="193" t="s">
        <v>162</v>
      </c>
    </row>
    <row r="106" s="2" customFormat="1">
      <c r="A106" s="35"/>
      <c r="B106" s="36"/>
      <c r="C106" s="37"/>
      <c r="D106" s="195" t="s">
        <v>116</v>
      </c>
      <c r="E106" s="37"/>
      <c r="F106" s="196" t="s">
        <v>161</v>
      </c>
      <c r="G106" s="37"/>
      <c r="H106" s="37"/>
      <c r="I106" s="197"/>
      <c r="J106" s="37"/>
      <c r="K106" s="37"/>
      <c r="L106" s="41"/>
      <c r="M106" s="198"/>
      <c r="N106" s="199"/>
      <c r="O106" s="81"/>
      <c r="P106" s="81"/>
      <c r="Q106" s="81"/>
      <c r="R106" s="81"/>
      <c r="S106" s="81"/>
      <c r="T106" s="82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4" t="s">
        <v>116</v>
      </c>
      <c r="AU106" s="14" t="s">
        <v>71</v>
      </c>
    </row>
    <row r="107" s="2" customFormat="1" ht="16.5" customHeight="1">
      <c r="A107" s="35"/>
      <c r="B107" s="36"/>
      <c r="C107" s="180" t="s">
        <v>163</v>
      </c>
      <c r="D107" s="180" t="s">
        <v>110</v>
      </c>
      <c r="E107" s="181" t="s">
        <v>164</v>
      </c>
      <c r="F107" s="182" t="s">
        <v>165</v>
      </c>
      <c r="G107" s="183" t="s">
        <v>113</v>
      </c>
      <c r="H107" s="184">
        <v>3</v>
      </c>
      <c r="I107" s="185"/>
      <c r="J107" s="186">
        <f>ROUND(I107*H107,2)</f>
        <v>0</v>
      </c>
      <c r="K107" s="187"/>
      <c r="L107" s="188"/>
      <c r="M107" s="189" t="s">
        <v>19</v>
      </c>
      <c r="N107" s="190" t="s">
        <v>42</v>
      </c>
      <c r="O107" s="81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3" t="s">
        <v>81</v>
      </c>
      <c r="AT107" s="193" t="s">
        <v>110</v>
      </c>
      <c r="AU107" s="193" t="s">
        <v>71</v>
      </c>
      <c r="AY107" s="14" t="s">
        <v>114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14" t="s">
        <v>79</v>
      </c>
      <c r="BK107" s="194">
        <f>ROUND(I107*H107,2)</f>
        <v>0</v>
      </c>
      <c r="BL107" s="14" t="s">
        <v>79</v>
      </c>
      <c r="BM107" s="193" t="s">
        <v>166</v>
      </c>
    </row>
    <row r="108" s="2" customFormat="1">
      <c r="A108" s="35"/>
      <c r="B108" s="36"/>
      <c r="C108" s="37"/>
      <c r="D108" s="195" t="s">
        <v>116</v>
      </c>
      <c r="E108" s="37"/>
      <c r="F108" s="196" t="s">
        <v>165</v>
      </c>
      <c r="G108" s="37"/>
      <c r="H108" s="37"/>
      <c r="I108" s="197"/>
      <c r="J108" s="37"/>
      <c r="K108" s="37"/>
      <c r="L108" s="41"/>
      <c r="M108" s="198"/>
      <c r="N108" s="199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116</v>
      </c>
      <c r="AU108" s="14" t="s">
        <v>71</v>
      </c>
    </row>
    <row r="109" s="2" customFormat="1" ht="33" customHeight="1">
      <c r="A109" s="35"/>
      <c r="B109" s="36"/>
      <c r="C109" s="180" t="s">
        <v>167</v>
      </c>
      <c r="D109" s="180" t="s">
        <v>110</v>
      </c>
      <c r="E109" s="181" t="s">
        <v>168</v>
      </c>
      <c r="F109" s="182" t="s">
        <v>169</v>
      </c>
      <c r="G109" s="183" t="s">
        <v>113</v>
      </c>
      <c r="H109" s="184">
        <v>3</v>
      </c>
      <c r="I109" s="185"/>
      <c r="J109" s="186">
        <f>ROUND(I109*H109,2)</f>
        <v>0</v>
      </c>
      <c r="K109" s="187"/>
      <c r="L109" s="188"/>
      <c r="M109" s="189" t="s">
        <v>19</v>
      </c>
      <c r="N109" s="190" t="s">
        <v>42</v>
      </c>
      <c r="O109" s="81"/>
      <c r="P109" s="191">
        <f>O109*H109</f>
        <v>0</v>
      </c>
      <c r="Q109" s="191">
        <v>0</v>
      </c>
      <c r="R109" s="191">
        <f>Q109*H109</f>
        <v>0</v>
      </c>
      <c r="S109" s="191">
        <v>0</v>
      </c>
      <c r="T109" s="192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3" t="s">
        <v>81</v>
      </c>
      <c r="AT109" s="193" t="s">
        <v>110</v>
      </c>
      <c r="AU109" s="193" t="s">
        <v>71</v>
      </c>
      <c r="AY109" s="14" t="s">
        <v>114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14" t="s">
        <v>79</v>
      </c>
      <c r="BK109" s="194">
        <f>ROUND(I109*H109,2)</f>
        <v>0</v>
      </c>
      <c r="BL109" s="14" t="s">
        <v>79</v>
      </c>
      <c r="BM109" s="193" t="s">
        <v>170</v>
      </c>
    </row>
    <row r="110" s="2" customFormat="1">
      <c r="A110" s="35"/>
      <c r="B110" s="36"/>
      <c r="C110" s="37"/>
      <c r="D110" s="195" t="s">
        <v>116</v>
      </c>
      <c r="E110" s="37"/>
      <c r="F110" s="196" t="s">
        <v>169</v>
      </c>
      <c r="G110" s="37"/>
      <c r="H110" s="37"/>
      <c r="I110" s="197"/>
      <c r="J110" s="37"/>
      <c r="K110" s="37"/>
      <c r="L110" s="41"/>
      <c r="M110" s="198"/>
      <c r="N110" s="199"/>
      <c r="O110" s="81"/>
      <c r="P110" s="81"/>
      <c r="Q110" s="81"/>
      <c r="R110" s="81"/>
      <c r="S110" s="81"/>
      <c r="T110" s="82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4" t="s">
        <v>116</v>
      </c>
      <c r="AU110" s="14" t="s">
        <v>71</v>
      </c>
    </row>
    <row r="111" s="2" customFormat="1" ht="16.5" customHeight="1">
      <c r="A111" s="35"/>
      <c r="B111" s="36"/>
      <c r="C111" s="180" t="s">
        <v>171</v>
      </c>
      <c r="D111" s="180" t="s">
        <v>110</v>
      </c>
      <c r="E111" s="181" t="s">
        <v>172</v>
      </c>
      <c r="F111" s="182" t="s">
        <v>173</v>
      </c>
      <c r="G111" s="183" t="s">
        <v>113</v>
      </c>
      <c r="H111" s="184">
        <v>3</v>
      </c>
      <c r="I111" s="185"/>
      <c r="J111" s="186">
        <f>ROUND(I111*H111,2)</f>
        <v>0</v>
      </c>
      <c r="K111" s="187"/>
      <c r="L111" s="188"/>
      <c r="M111" s="189" t="s">
        <v>19</v>
      </c>
      <c r="N111" s="190" t="s">
        <v>42</v>
      </c>
      <c r="O111" s="81"/>
      <c r="P111" s="191">
        <f>O111*H111</f>
        <v>0</v>
      </c>
      <c r="Q111" s="191">
        <v>0</v>
      </c>
      <c r="R111" s="191">
        <f>Q111*H111</f>
        <v>0</v>
      </c>
      <c r="S111" s="191">
        <v>0</v>
      </c>
      <c r="T111" s="192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3" t="s">
        <v>81</v>
      </c>
      <c r="AT111" s="193" t="s">
        <v>110</v>
      </c>
      <c r="AU111" s="193" t="s">
        <v>71</v>
      </c>
      <c r="AY111" s="14" t="s">
        <v>114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14" t="s">
        <v>79</v>
      </c>
      <c r="BK111" s="194">
        <f>ROUND(I111*H111,2)</f>
        <v>0</v>
      </c>
      <c r="BL111" s="14" t="s">
        <v>79</v>
      </c>
      <c r="BM111" s="193" t="s">
        <v>174</v>
      </c>
    </row>
    <row r="112" s="2" customFormat="1">
      <c r="A112" s="35"/>
      <c r="B112" s="36"/>
      <c r="C112" s="37"/>
      <c r="D112" s="195" t="s">
        <v>116</v>
      </c>
      <c r="E112" s="37"/>
      <c r="F112" s="196" t="s">
        <v>173</v>
      </c>
      <c r="G112" s="37"/>
      <c r="H112" s="37"/>
      <c r="I112" s="197"/>
      <c r="J112" s="37"/>
      <c r="K112" s="37"/>
      <c r="L112" s="41"/>
      <c r="M112" s="198"/>
      <c r="N112" s="199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116</v>
      </c>
      <c r="AU112" s="14" t="s">
        <v>71</v>
      </c>
    </row>
    <row r="113" s="2" customFormat="1" ht="21.75" customHeight="1">
      <c r="A113" s="35"/>
      <c r="B113" s="36"/>
      <c r="C113" s="180" t="s">
        <v>175</v>
      </c>
      <c r="D113" s="180" t="s">
        <v>110</v>
      </c>
      <c r="E113" s="181" t="s">
        <v>176</v>
      </c>
      <c r="F113" s="182" t="s">
        <v>177</v>
      </c>
      <c r="G113" s="183" t="s">
        <v>113</v>
      </c>
      <c r="H113" s="184">
        <v>2</v>
      </c>
      <c r="I113" s="185"/>
      <c r="J113" s="186">
        <f>ROUND(I113*H113,2)</f>
        <v>0</v>
      </c>
      <c r="K113" s="187"/>
      <c r="L113" s="188"/>
      <c r="M113" s="189" t="s">
        <v>19</v>
      </c>
      <c r="N113" s="190" t="s">
        <v>42</v>
      </c>
      <c r="O113" s="81"/>
      <c r="P113" s="191">
        <f>O113*H113</f>
        <v>0</v>
      </c>
      <c r="Q113" s="191">
        <v>0</v>
      </c>
      <c r="R113" s="191">
        <f>Q113*H113</f>
        <v>0</v>
      </c>
      <c r="S113" s="191">
        <v>0</v>
      </c>
      <c r="T113" s="192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3" t="s">
        <v>81</v>
      </c>
      <c r="AT113" s="193" t="s">
        <v>110</v>
      </c>
      <c r="AU113" s="193" t="s">
        <v>71</v>
      </c>
      <c r="AY113" s="14" t="s">
        <v>114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14" t="s">
        <v>79</v>
      </c>
      <c r="BK113" s="194">
        <f>ROUND(I113*H113,2)</f>
        <v>0</v>
      </c>
      <c r="BL113" s="14" t="s">
        <v>79</v>
      </c>
      <c r="BM113" s="193" t="s">
        <v>178</v>
      </c>
    </row>
    <row r="114" s="2" customFormat="1">
      <c r="A114" s="35"/>
      <c r="B114" s="36"/>
      <c r="C114" s="37"/>
      <c r="D114" s="195" t="s">
        <v>116</v>
      </c>
      <c r="E114" s="37"/>
      <c r="F114" s="196" t="s">
        <v>177</v>
      </c>
      <c r="G114" s="37"/>
      <c r="H114" s="37"/>
      <c r="I114" s="197"/>
      <c r="J114" s="37"/>
      <c r="K114" s="37"/>
      <c r="L114" s="41"/>
      <c r="M114" s="198"/>
      <c r="N114" s="199"/>
      <c r="O114" s="81"/>
      <c r="P114" s="81"/>
      <c r="Q114" s="81"/>
      <c r="R114" s="81"/>
      <c r="S114" s="81"/>
      <c r="T114" s="82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4" t="s">
        <v>116</v>
      </c>
      <c r="AU114" s="14" t="s">
        <v>71</v>
      </c>
    </row>
    <row r="115" s="2" customFormat="1" ht="24.15" customHeight="1">
      <c r="A115" s="35"/>
      <c r="B115" s="36"/>
      <c r="C115" s="180" t="s">
        <v>179</v>
      </c>
      <c r="D115" s="180" t="s">
        <v>110</v>
      </c>
      <c r="E115" s="181" t="s">
        <v>180</v>
      </c>
      <c r="F115" s="182" t="s">
        <v>181</v>
      </c>
      <c r="G115" s="183" t="s">
        <v>113</v>
      </c>
      <c r="H115" s="184">
        <v>2</v>
      </c>
      <c r="I115" s="185"/>
      <c r="J115" s="186">
        <f>ROUND(I115*H115,2)</f>
        <v>0</v>
      </c>
      <c r="K115" s="187"/>
      <c r="L115" s="188"/>
      <c r="M115" s="189" t="s">
        <v>19</v>
      </c>
      <c r="N115" s="190" t="s">
        <v>42</v>
      </c>
      <c r="O115" s="81"/>
      <c r="P115" s="191">
        <f>O115*H115</f>
        <v>0</v>
      </c>
      <c r="Q115" s="191">
        <v>0</v>
      </c>
      <c r="R115" s="191">
        <f>Q115*H115</f>
        <v>0</v>
      </c>
      <c r="S115" s="191">
        <v>0</v>
      </c>
      <c r="T115" s="192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3" t="s">
        <v>81</v>
      </c>
      <c r="AT115" s="193" t="s">
        <v>110</v>
      </c>
      <c r="AU115" s="193" t="s">
        <v>71</v>
      </c>
      <c r="AY115" s="14" t="s">
        <v>114</v>
      </c>
      <c r="BE115" s="194">
        <f>IF(N115="základní",J115,0)</f>
        <v>0</v>
      </c>
      <c r="BF115" s="194">
        <f>IF(N115="snížená",J115,0)</f>
        <v>0</v>
      </c>
      <c r="BG115" s="194">
        <f>IF(N115="zákl. přenesená",J115,0)</f>
        <v>0</v>
      </c>
      <c r="BH115" s="194">
        <f>IF(N115="sníž. přenesená",J115,0)</f>
        <v>0</v>
      </c>
      <c r="BI115" s="194">
        <f>IF(N115="nulová",J115,0)</f>
        <v>0</v>
      </c>
      <c r="BJ115" s="14" t="s">
        <v>79</v>
      </c>
      <c r="BK115" s="194">
        <f>ROUND(I115*H115,2)</f>
        <v>0</v>
      </c>
      <c r="BL115" s="14" t="s">
        <v>79</v>
      </c>
      <c r="BM115" s="193" t="s">
        <v>182</v>
      </c>
    </row>
    <row r="116" s="2" customFormat="1">
      <c r="A116" s="35"/>
      <c r="B116" s="36"/>
      <c r="C116" s="37"/>
      <c r="D116" s="195" t="s">
        <v>116</v>
      </c>
      <c r="E116" s="37"/>
      <c r="F116" s="196" t="s">
        <v>181</v>
      </c>
      <c r="G116" s="37"/>
      <c r="H116" s="37"/>
      <c r="I116" s="197"/>
      <c r="J116" s="37"/>
      <c r="K116" s="37"/>
      <c r="L116" s="41"/>
      <c r="M116" s="198"/>
      <c r="N116" s="199"/>
      <c r="O116" s="81"/>
      <c r="P116" s="81"/>
      <c r="Q116" s="81"/>
      <c r="R116" s="81"/>
      <c r="S116" s="81"/>
      <c r="T116" s="82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116</v>
      </c>
      <c r="AU116" s="14" t="s">
        <v>71</v>
      </c>
    </row>
    <row r="117" s="2" customFormat="1" ht="21.75" customHeight="1">
      <c r="A117" s="35"/>
      <c r="B117" s="36"/>
      <c r="C117" s="180" t="s">
        <v>183</v>
      </c>
      <c r="D117" s="180" t="s">
        <v>110</v>
      </c>
      <c r="E117" s="181" t="s">
        <v>184</v>
      </c>
      <c r="F117" s="182" t="s">
        <v>185</v>
      </c>
      <c r="G117" s="183" t="s">
        <v>113</v>
      </c>
      <c r="H117" s="184">
        <v>2</v>
      </c>
      <c r="I117" s="185"/>
      <c r="J117" s="186">
        <f>ROUND(I117*H117,2)</f>
        <v>0</v>
      </c>
      <c r="K117" s="187"/>
      <c r="L117" s="188"/>
      <c r="M117" s="189" t="s">
        <v>19</v>
      </c>
      <c r="N117" s="190" t="s">
        <v>42</v>
      </c>
      <c r="O117" s="81"/>
      <c r="P117" s="191">
        <f>O117*H117</f>
        <v>0</v>
      </c>
      <c r="Q117" s="191">
        <v>0</v>
      </c>
      <c r="R117" s="191">
        <f>Q117*H117</f>
        <v>0</v>
      </c>
      <c r="S117" s="191">
        <v>0</v>
      </c>
      <c r="T117" s="192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3" t="s">
        <v>81</v>
      </c>
      <c r="AT117" s="193" t="s">
        <v>110</v>
      </c>
      <c r="AU117" s="193" t="s">
        <v>71</v>
      </c>
      <c r="AY117" s="14" t="s">
        <v>114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14" t="s">
        <v>79</v>
      </c>
      <c r="BK117" s="194">
        <f>ROUND(I117*H117,2)</f>
        <v>0</v>
      </c>
      <c r="BL117" s="14" t="s">
        <v>79</v>
      </c>
      <c r="BM117" s="193" t="s">
        <v>186</v>
      </c>
    </row>
    <row r="118" s="2" customFormat="1">
      <c r="A118" s="35"/>
      <c r="B118" s="36"/>
      <c r="C118" s="37"/>
      <c r="D118" s="195" t="s">
        <v>116</v>
      </c>
      <c r="E118" s="37"/>
      <c r="F118" s="196" t="s">
        <v>185</v>
      </c>
      <c r="G118" s="37"/>
      <c r="H118" s="37"/>
      <c r="I118" s="197"/>
      <c r="J118" s="37"/>
      <c r="K118" s="37"/>
      <c r="L118" s="41"/>
      <c r="M118" s="198"/>
      <c r="N118" s="199"/>
      <c r="O118" s="81"/>
      <c r="P118" s="81"/>
      <c r="Q118" s="81"/>
      <c r="R118" s="81"/>
      <c r="S118" s="81"/>
      <c r="T118" s="82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116</v>
      </c>
      <c r="AU118" s="14" t="s">
        <v>71</v>
      </c>
    </row>
    <row r="119" s="2" customFormat="1" ht="21.75" customHeight="1">
      <c r="A119" s="35"/>
      <c r="B119" s="36"/>
      <c r="C119" s="180" t="s">
        <v>187</v>
      </c>
      <c r="D119" s="180" t="s">
        <v>110</v>
      </c>
      <c r="E119" s="181" t="s">
        <v>188</v>
      </c>
      <c r="F119" s="182" t="s">
        <v>189</v>
      </c>
      <c r="G119" s="183" t="s">
        <v>113</v>
      </c>
      <c r="H119" s="184">
        <v>2</v>
      </c>
      <c r="I119" s="185"/>
      <c r="J119" s="186">
        <f>ROUND(I119*H119,2)</f>
        <v>0</v>
      </c>
      <c r="K119" s="187"/>
      <c r="L119" s="188"/>
      <c r="M119" s="189" t="s">
        <v>19</v>
      </c>
      <c r="N119" s="190" t="s">
        <v>42</v>
      </c>
      <c r="O119" s="81"/>
      <c r="P119" s="191">
        <f>O119*H119</f>
        <v>0</v>
      </c>
      <c r="Q119" s="191">
        <v>0</v>
      </c>
      <c r="R119" s="191">
        <f>Q119*H119</f>
        <v>0</v>
      </c>
      <c r="S119" s="191">
        <v>0</v>
      </c>
      <c r="T119" s="192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3" t="s">
        <v>81</v>
      </c>
      <c r="AT119" s="193" t="s">
        <v>110</v>
      </c>
      <c r="AU119" s="193" t="s">
        <v>71</v>
      </c>
      <c r="AY119" s="14" t="s">
        <v>114</v>
      </c>
      <c r="BE119" s="194">
        <f>IF(N119="základní",J119,0)</f>
        <v>0</v>
      </c>
      <c r="BF119" s="194">
        <f>IF(N119="snížená",J119,0)</f>
        <v>0</v>
      </c>
      <c r="BG119" s="194">
        <f>IF(N119="zákl. přenesená",J119,0)</f>
        <v>0</v>
      </c>
      <c r="BH119" s="194">
        <f>IF(N119="sníž. přenesená",J119,0)</f>
        <v>0</v>
      </c>
      <c r="BI119" s="194">
        <f>IF(N119="nulová",J119,0)</f>
        <v>0</v>
      </c>
      <c r="BJ119" s="14" t="s">
        <v>79</v>
      </c>
      <c r="BK119" s="194">
        <f>ROUND(I119*H119,2)</f>
        <v>0</v>
      </c>
      <c r="BL119" s="14" t="s">
        <v>79</v>
      </c>
      <c r="BM119" s="193" t="s">
        <v>190</v>
      </c>
    </row>
    <row r="120" s="2" customFormat="1">
      <c r="A120" s="35"/>
      <c r="B120" s="36"/>
      <c r="C120" s="37"/>
      <c r="D120" s="195" t="s">
        <v>116</v>
      </c>
      <c r="E120" s="37"/>
      <c r="F120" s="196" t="s">
        <v>189</v>
      </c>
      <c r="G120" s="37"/>
      <c r="H120" s="37"/>
      <c r="I120" s="197"/>
      <c r="J120" s="37"/>
      <c r="K120" s="37"/>
      <c r="L120" s="41"/>
      <c r="M120" s="198"/>
      <c r="N120" s="199"/>
      <c r="O120" s="81"/>
      <c r="P120" s="81"/>
      <c r="Q120" s="81"/>
      <c r="R120" s="81"/>
      <c r="S120" s="81"/>
      <c r="T120" s="82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116</v>
      </c>
      <c r="AU120" s="14" t="s">
        <v>71</v>
      </c>
    </row>
    <row r="121" s="2" customFormat="1" ht="21.75" customHeight="1">
      <c r="A121" s="35"/>
      <c r="B121" s="36"/>
      <c r="C121" s="180" t="s">
        <v>7</v>
      </c>
      <c r="D121" s="180" t="s">
        <v>110</v>
      </c>
      <c r="E121" s="181" t="s">
        <v>191</v>
      </c>
      <c r="F121" s="182" t="s">
        <v>192</v>
      </c>
      <c r="G121" s="183" t="s">
        <v>113</v>
      </c>
      <c r="H121" s="184">
        <v>2</v>
      </c>
      <c r="I121" s="185"/>
      <c r="J121" s="186">
        <f>ROUND(I121*H121,2)</f>
        <v>0</v>
      </c>
      <c r="K121" s="187"/>
      <c r="L121" s="188"/>
      <c r="M121" s="189" t="s">
        <v>19</v>
      </c>
      <c r="N121" s="190" t="s">
        <v>42</v>
      </c>
      <c r="O121" s="81"/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3" t="s">
        <v>81</v>
      </c>
      <c r="AT121" s="193" t="s">
        <v>110</v>
      </c>
      <c r="AU121" s="193" t="s">
        <v>71</v>
      </c>
      <c r="AY121" s="14" t="s">
        <v>114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14" t="s">
        <v>79</v>
      </c>
      <c r="BK121" s="194">
        <f>ROUND(I121*H121,2)</f>
        <v>0</v>
      </c>
      <c r="BL121" s="14" t="s">
        <v>79</v>
      </c>
      <c r="BM121" s="193" t="s">
        <v>193</v>
      </c>
    </row>
    <row r="122" s="2" customFormat="1">
      <c r="A122" s="35"/>
      <c r="B122" s="36"/>
      <c r="C122" s="37"/>
      <c r="D122" s="195" t="s">
        <v>116</v>
      </c>
      <c r="E122" s="37"/>
      <c r="F122" s="196" t="s">
        <v>192</v>
      </c>
      <c r="G122" s="37"/>
      <c r="H122" s="37"/>
      <c r="I122" s="197"/>
      <c r="J122" s="37"/>
      <c r="K122" s="37"/>
      <c r="L122" s="41"/>
      <c r="M122" s="198"/>
      <c r="N122" s="199"/>
      <c r="O122" s="81"/>
      <c r="P122" s="81"/>
      <c r="Q122" s="81"/>
      <c r="R122" s="81"/>
      <c r="S122" s="81"/>
      <c r="T122" s="82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116</v>
      </c>
      <c r="AU122" s="14" t="s">
        <v>71</v>
      </c>
    </row>
    <row r="123" s="2" customFormat="1" ht="16.5" customHeight="1">
      <c r="A123" s="35"/>
      <c r="B123" s="36"/>
      <c r="C123" s="180" t="s">
        <v>194</v>
      </c>
      <c r="D123" s="180" t="s">
        <v>110</v>
      </c>
      <c r="E123" s="181" t="s">
        <v>195</v>
      </c>
      <c r="F123" s="182" t="s">
        <v>196</v>
      </c>
      <c r="G123" s="183" t="s">
        <v>113</v>
      </c>
      <c r="H123" s="184">
        <v>2</v>
      </c>
      <c r="I123" s="185"/>
      <c r="J123" s="186">
        <f>ROUND(I123*H123,2)</f>
        <v>0</v>
      </c>
      <c r="K123" s="187"/>
      <c r="L123" s="188"/>
      <c r="M123" s="189" t="s">
        <v>19</v>
      </c>
      <c r="N123" s="190" t="s">
        <v>42</v>
      </c>
      <c r="O123" s="81"/>
      <c r="P123" s="191">
        <f>O123*H123</f>
        <v>0</v>
      </c>
      <c r="Q123" s="191">
        <v>0</v>
      </c>
      <c r="R123" s="191">
        <f>Q123*H123</f>
        <v>0</v>
      </c>
      <c r="S123" s="191">
        <v>0</v>
      </c>
      <c r="T123" s="192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3" t="s">
        <v>81</v>
      </c>
      <c r="AT123" s="193" t="s">
        <v>110</v>
      </c>
      <c r="AU123" s="193" t="s">
        <v>71</v>
      </c>
      <c r="AY123" s="14" t="s">
        <v>114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14" t="s">
        <v>79</v>
      </c>
      <c r="BK123" s="194">
        <f>ROUND(I123*H123,2)</f>
        <v>0</v>
      </c>
      <c r="BL123" s="14" t="s">
        <v>79</v>
      </c>
      <c r="BM123" s="193" t="s">
        <v>197</v>
      </c>
    </row>
    <row r="124" s="2" customFormat="1">
      <c r="A124" s="35"/>
      <c r="B124" s="36"/>
      <c r="C124" s="37"/>
      <c r="D124" s="195" t="s">
        <v>116</v>
      </c>
      <c r="E124" s="37"/>
      <c r="F124" s="196" t="s">
        <v>196</v>
      </c>
      <c r="G124" s="37"/>
      <c r="H124" s="37"/>
      <c r="I124" s="197"/>
      <c r="J124" s="37"/>
      <c r="K124" s="37"/>
      <c r="L124" s="41"/>
      <c r="M124" s="198"/>
      <c r="N124" s="199"/>
      <c r="O124" s="81"/>
      <c r="P124" s="81"/>
      <c r="Q124" s="81"/>
      <c r="R124" s="81"/>
      <c r="S124" s="81"/>
      <c r="T124" s="82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116</v>
      </c>
      <c r="AU124" s="14" t="s">
        <v>71</v>
      </c>
    </row>
    <row r="125" s="2" customFormat="1" ht="16.5" customHeight="1">
      <c r="A125" s="35"/>
      <c r="B125" s="36"/>
      <c r="C125" s="180" t="s">
        <v>198</v>
      </c>
      <c r="D125" s="180" t="s">
        <v>110</v>
      </c>
      <c r="E125" s="181" t="s">
        <v>199</v>
      </c>
      <c r="F125" s="182" t="s">
        <v>200</v>
      </c>
      <c r="G125" s="183" t="s">
        <v>113</v>
      </c>
      <c r="H125" s="184">
        <v>2</v>
      </c>
      <c r="I125" s="185"/>
      <c r="J125" s="186">
        <f>ROUND(I125*H125,2)</f>
        <v>0</v>
      </c>
      <c r="K125" s="187"/>
      <c r="L125" s="188"/>
      <c r="M125" s="189" t="s">
        <v>19</v>
      </c>
      <c r="N125" s="190" t="s">
        <v>42</v>
      </c>
      <c r="O125" s="81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3" t="s">
        <v>81</v>
      </c>
      <c r="AT125" s="193" t="s">
        <v>110</v>
      </c>
      <c r="AU125" s="193" t="s">
        <v>71</v>
      </c>
      <c r="AY125" s="14" t="s">
        <v>114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4" t="s">
        <v>79</v>
      </c>
      <c r="BK125" s="194">
        <f>ROUND(I125*H125,2)</f>
        <v>0</v>
      </c>
      <c r="BL125" s="14" t="s">
        <v>79</v>
      </c>
      <c r="BM125" s="193" t="s">
        <v>201</v>
      </c>
    </row>
    <row r="126" s="2" customFormat="1">
      <c r="A126" s="35"/>
      <c r="B126" s="36"/>
      <c r="C126" s="37"/>
      <c r="D126" s="195" t="s">
        <v>116</v>
      </c>
      <c r="E126" s="37"/>
      <c r="F126" s="196" t="s">
        <v>200</v>
      </c>
      <c r="G126" s="37"/>
      <c r="H126" s="37"/>
      <c r="I126" s="197"/>
      <c r="J126" s="37"/>
      <c r="K126" s="37"/>
      <c r="L126" s="41"/>
      <c r="M126" s="198"/>
      <c r="N126" s="199"/>
      <c r="O126" s="81"/>
      <c r="P126" s="81"/>
      <c r="Q126" s="81"/>
      <c r="R126" s="81"/>
      <c r="S126" s="81"/>
      <c r="T126" s="82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116</v>
      </c>
      <c r="AU126" s="14" t="s">
        <v>71</v>
      </c>
    </row>
    <row r="127" s="2" customFormat="1" ht="16.5" customHeight="1">
      <c r="A127" s="35"/>
      <c r="B127" s="36"/>
      <c r="C127" s="180" t="s">
        <v>202</v>
      </c>
      <c r="D127" s="180" t="s">
        <v>110</v>
      </c>
      <c r="E127" s="181" t="s">
        <v>203</v>
      </c>
      <c r="F127" s="182" t="s">
        <v>204</v>
      </c>
      <c r="G127" s="183" t="s">
        <v>113</v>
      </c>
      <c r="H127" s="184">
        <v>3</v>
      </c>
      <c r="I127" s="185"/>
      <c r="J127" s="186">
        <f>ROUND(I127*H127,2)</f>
        <v>0</v>
      </c>
      <c r="K127" s="187"/>
      <c r="L127" s="188"/>
      <c r="M127" s="189" t="s">
        <v>19</v>
      </c>
      <c r="N127" s="190" t="s">
        <v>42</v>
      </c>
      <c r="O127" s="81"/>
      <c r="P127" s="191">
        <f>O127*H127</f>
        <v>0</v>
      </c>
      <c r="Q127" s="191">
        <v>0</v>
      </c>
      <c r="R127" s="191">
        <f>Q127*H127</f>
        <v>0</v>
      </c>
      <c r="S127" s="191">
        <v>0</v>
      </c>
      <c r="T127" s="19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3" t="s">
        <v>81</v>
      </c>
      <c r="AT127" s="193" t="s">
        <v>110</v>
      </c>
      <c r="AU127" s="193" t="s">
        <v>71</v>
      </c>
      <c r="AY127" s="14" t="s">
        <v>114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14" t="s">
        <v>79</v>
      </c>
      <c r="BK127" s="194">
        <f>ROUND(I127*H127,2)</f>
        <v>0</v>
      </c>
      <c r="BL127" s="14" t="s">
        <v>79</v>
      </c>
      <c r="BM127" s="193" t="s">
        <v>205</v>
      </c>
    </row>
    <row r="128" s="2" customFormat="1">
      <c r="A128" s="35"/>
      <c r="B128" s="36"/>
      <c r="C128" s="37"/>
      <c r="D128" s="195" t="s">
        <v>116</v>
      </c>
      <c r="E128" s="37"/>
      <c r="F128" s="196" t="s">
        <v>204</v>
      </c>
      <c r="G128" s="37"/>
      <c r="H128" s="37"/>
      <c r="I128" s="197"/>
      <c r="J128" s="37"/>
      <c r="K128" s="37"/>
      <c r="L128" s="41"/>
      <c r="M128" s="198"/>
      <c r="N128" s="199"/>
      <c r="O128" s="81"/>
      <c r="P128" s="81"/>
      <c r="Q128" s="81"/>
      <c r="R128" s="81"/>
      <c r="S128" s="81"/>
      <c r="T128" s="82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116</v>
      </c>
      <c r="AU128" s="14" t="s">
        <v>71</v>
      </c>
    </row>
    <row r="129" s="2" customFormat="1" ht="16.5" customHeight="1">
      <c r="A129" s="35"/>
      <c r="B129" s="36"/>
      <c r="C129" s="180" t="s">
        <v>206</v>
      </c>
      <c r="D129" s="180" t="s">
        <v>110</v>
      </c>
      <c r="E129" s="181" t="s">
        <v>207</v>
      </c>
      <c r="F129" s="182" t="s">
        <v>208</v>
      </c>
      <c r="G129" s="183" t="s">
        <v>113</v>
      </c>
      <c r="H129" s="184">
        <v>3</v>
      </c>
      <c r="I129" s="185"/>
      <c r="J129" s="186">
        <f>ROUND(I129*H129,2)</f>
        <v>0</v>
      </c>
      <c r="K129" s="187"/>
      <c r="L129" s="188"/>
      <c r="M129" s="189" t="s">
        <v>19</v>
      </c>
      <c r="N129" s="190" t="s">
        <v>42</v>
      </c>
      <c r="O129" s="81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3" t="s">
        <v>81</v>
      </c>
      <c r="AT129" s="193" t="s">
        <v>110</v>
      </c>
      <c r="AU129" s="193" t="s">
        <v>71</v>
      </c>
      <c r="AY129" s="14" t="s">
        <v>114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4" t="s">
        <v>79</v>
      </c>
      <c r="BK129" s="194">
        <f>ROUND(I129*H129,2)</f>
        <v>0</v>
      </c>
      <c r="BL129" s="14" t="s">
        <v>79</v>
      </c>
      <c r="BM129" s="193" t="s">
        <v>209</v>
      </c>
    </row>
    <row r="130" s="2" customFormat="1">
      <c r="A130" s="35"/>
      <c r="B130" s="36"/>
      <c r="C130" s="37"/>
      <c r="D130" s="195" t="s">
        <v>116</v>
      </c>
      <c r="E130" s="37"/>
      <c r="F130" s="196" t="s">
        <v>208</v>
      </c>
      <c r="G130" s="37"/>
      <c r="H130" s="37"/>
      <c r="I130" s="197"/>
      <c r="J130" s="37"/>
      <c r="K130" s="37"/>
      <c r="L130" s="41"/>
      <c r="M130" s="198"/>
      <c r="N130" s="199"/>
      <c r="O130" s="81"/>
      <c r="P130" s="81"/>
      <c r="Q130" s="81"/>
      <c r="R130" s="81"/>
      <c r="S130" s="81"/>
      <c r="T130" s="82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116</v>
      </c>
      <c r="AU130" s="14" t="s">
        <v>71</v>
      </c>
    </row>
    <row r="131" s="2" customFormat="1" ht="16.5" customHeight="1">
      <c r="A131" s="35"/>
      <c r="B131" s="36"/>
      <c r="C131" s="180" t="s">
        <v>210</v>
      </c>
      <c r="D131" s="180" t="s">
        <v>110</v>
      </c>
      <c r="E131" s="181" t="s">
        <v>211</v>
      </c>
      <c r="F131" s="182" t="s">
        <v>212</v>
      </c>
      <c r="G131" s="183" t="s">
        <v>113</v>
      </c>
      <c r="H131" s="184">
        <v>3</v>
      </c>
      <c r="I131" s="185"/>
      <c r="J131" s="186">
        <f>ROUND(I131*H131,2)</f>
        <v>0</v>
      </c>
      <c r="K131" s="187"/>
      <c r="L131" s="188"/>
      <c r="M131" s="189" t="s">
        <v>19</v>
      </c>
      <c r="N131" s="190" t="s">
        <v>42</v>
      </c>
      <c r="O131" s="81"/>
      <c r="P131" s="191">
        <f>O131*H131</f>
        <v>0</v>
      </c>
      <c r="Q131" s="191">
        <v>0</v>
      </c>
      <c r="R131" s="191">
        <f>Q131*H131</f>
        <v>0</v>
      </c>
      <c r="S131" s="191">
        <v>0</v>
      </c>
      <c r="T131" s="19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3" t="s">
        <v>81</v>
      </c>
      <c r="AT131" s="193" t="s">
        <v>110</v>
      </c>
      <c r="AU131" s="193" t="s">
        <v>71</v>
      </c>
      <c r="AY131" s="14" t="s">
        <v>114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14" t="s">
        <v>79</v>
      </c>
      <c r="BK131" s="194">
        <f>ROUND(I131*H131,2)</f>
        <v>0</v>
      </c>
      <c r="BL131" s="14" t="s">
        <v>79</v>
      </c>
      <c r="BM131" s="193" t="s">
        <v>213</v>
      </c>
    </row>
    <row r="132" s="2" customFormat="1">
      <c r="A132" s="35"/>
      <c r="B132" s="36"/>
      <c r="C132" s="37"/>
      <c r="D132" s="195" t="s">
        <v>116</v>
      </c>
      <c r="E132" s="37"/>
      <c r="F132" s="196" t="s">
        <v>212</v>
      </c>
      <c r="G132" s="37"/>
      <c r="H132" s="37"/>
      <c r="I132" s="197"/>
      <c r="J132" s="37"/>
      <c r="K132" s="37"/>
      <c r="L132" s="41"/>
      <c r="M132" s="198"/>
      <c r="N132" s="199"/>
      <c r="O132" s="81"/>
      <c r="P132" s="81"/>
      <c r="Q132" s="81"/>
      <c r="R132" s="81"/>
      <c r="S132" s="81"/>
      <c r="T132" s="82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116</v>
      </c>
      <c r="AU132" s="14" t="s">
        <v>71</v>
      </c>
    </row>
    <row r="133" s="2" customFormat="1" ht="16.5" customHeight="1">
      <c r="A133" s="35"/>
      <c r="B133" s="36"/>
      <c r="C133" s="180" t="s">
        <v>214</v>
      </c>
      <c r="D133" s="180" t="s">
        <v>110</v>
      </c>
      <c r="E133" s="181" t="s">
        <v>215</v>
      </c>
      <c r="F133" s="182" t="s">
        <v>216</v>
      </c>
      <c r="G133" s="183" t="s">
        <v>113</v>
      </c>
      <c r="H133" s="184">
        <v>3</v>
      </c>
      <c r="I133" s="185"/>
      <c r="J133" s="186">
        <f>ROUND(I133*H133,2)</f>
        <v>0</v>
      </c>
      <c r="K133" s="187"/>
      <c r="L133" s="188"/>
      <c r="M133" s="189" t="s">
        <v>19</v>
      </c>
      <c r="N133" s="190" t="s">
        <v>42</v>
      </c>
      <c r="O133" s="81"/>
      <c r="P133" s="191">
        <f>O133*H133</f>
        <v>0</v>
      </c>
      <c r="Q133" s="191">
        <v>0</v>
      </c>
      <c r="R133" s="191">
        <f>Q133*H133</f>
        <v>0</v>
      </c>
      <c r="S133" s="191">
        <v>0</v>
      </c>
      <c r="T133" s="19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3" t="s">
        <v>81</v>
      </c>
      <c r="AT133" s="193" t="s">
        <v>110</v>
      </c>
      <c r="AU133" s="193" t="s">
        <v>71</v>
      </c>
      <c r="AY133" s="14" t="s">
        <v>114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14" t="s">
        <v>79</v>
      </c>
      <c r="BK133" s="194">
        <f>ROUND(I133*H133,2)</f>
        <v>0</v>
      </c>
      <c r="BL133" s="14" t="s">
        <v>79</v>
      </c>
      <c r="BM133" s="193" t="s">
        <v>217</v>
      </c>
    </row>
    <row r="134" s="2" customFormat="1">
      <c r="A134" s="35"/>
      <c r="B134" s="36"/>
      <c r="C134" s="37"/>
      <c r="D134" s="195" t="s">
        <v>116</v>
      </c>
      <c r="E134" s="37"/>
      <c r="F134" s="196" t="s">
        <v>216</v>
      </c>
      <c r="G134" s="37"/>
      <c r="H134" s="37"/>
      <c r="I134" s="197"/>
      <c r="J134" s="37"/>
      <c r="K134" s="37"/>
      <c r="L134" s="41"/>
      <c r="M134" s="198"/>
      <c r="N134" s="199"/>
      <c r="O134" s="81"/>
      <c r="P134" s="81"/>
      <c r="Q134" s="81"/>
      <c r="R134" s="81"/>
      <c r="S134" s="81"/>
      <c r="T134" s="82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116</v>
      </c>
      <c r="AU134" s="14" t="s">
        <v>71</v>
      </c>
    </row>
    <row r="135" s="2" customFormat="1" ht="16.5" customHeight="1">
      <c r="A135" s="35"/>
      <c r="B135" s="36"/>
      <c r="C135" s="180" t="s">
        <v>218</v>
      </c>
      <c r="D135" s="180" t="s">
        <v>110</v>
      </c>
      <c r="E135" s="181" t="s">
        <v>219</v>
      </c>
      <c r="F135" s="182" t="s">
        <v>220</v>
      </c>
      <c r="G135" s="183" t="s">
        <v>113</v>
      </c>
      <c r="H135" s="184">
        <v>3</v>
      </c>
      <c r="I135" s="185"/>
      <c r="J135" s="186">
        <f>ROUND(I135*H135,2)</f>
        <v>0</v>
      </c>
      <c r="K135" s="187"/>
      <c r="L135" s="188"/>
      <c r="M135" s="189" t="s">
        <v>19</v>
      </c>
      <c r="N135" s="190" t="s">
        <v>42</v>
      </c>
      <c r="O135" s="81"/>
      <c r="P135" s="191">
        <f>O135*H135</f>
        <v>0</v>
      </c>
      <c r="Q135" s="191">
        <v>0</v>
      </c>
      <c r="R135" s="191">
        <f>Q135*H135</f>
        <v>0</v>
      </c>
      <c r="S135" s="191">
        <v>0</v>
      </c>
      <c r="T135" s="19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3" t="s">
        <v>81</v>
      </c>
      <c r="AT135" s="193" t="s">
        <v>110</v>
      </c>
      <c r="AU135" s="193" t="s">
        <v>71</v>
      </c>
      <c r="AY135" s="14" t="s">
        <v>114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4" t="s">
        <v>79</v>
      </c>
      <c r="BK135" s="194">
        <f>ROUND(I135*H135,2)</f>
        <v>0</v>
      </c>
      <c r="BL135" s="14" t="s">
        <v>79</v>
      </c>
      <c r="BM135" s="193" t="s">
        <v>221</v>
      </c>
    </row>
    <row r="136" s="2" customFormat="1">
      <c r="A136" s="35"/>
      <c r="B136" s="36"/>
      <c r="C136" s="37"/>
      <c r="D136" s="195" t="s">
        <v>116</v>
      </c>
      <c r="E136" s="37"/>
      <c r="F136" s="196" t="s">
        <v>220</v>
      </c>
      <c r="G136" s="37"/>
      <c r="H136" s="37"/>
      <c r="I136" s="197"/>
      <c r="J136" s="37"/>
      <c r="K136" s="37"/>
      <c r="L136" s="41"/>
      <c r="M136" s="198"/>
      <c r="N136" s="199"/>
      <c r="O136" s="81"/>
      <c r="P136" s="81"/>
      <c r="Q136" s="81"/>
      <c r="R136" s="81"/>
      <c r="S136" s="81"/>
      <c r="T136" s="82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116</v>
      </c>
      <c r="AU136" s="14" t="s">
        <v>71</v>
      </c>
    </row>
    <row r="137" s="2" customFormat="1" ht="21.75" customHeight="1">
      <c r="A137" s="35"/>
      <c r="B137" s="36"/>
      <c r="C137" s="180" t="s">
        <v>222</v>
      </c>
      <c r="D137" s="180" t="s">
        <v>110</v>
      </c>
      <c r="E137" s="181" t="s">
        <v>223</v>
      </c>
      <c r="F137" s="182" t="s">
        <v>224</v>
      </c>
      <c r="G137" s="183" t="s">
        <v>113</v>
      </c>
      <c r="H137" s="184">
        <v>4</v>
      </c>
      <c r="I137" s="185"/>
      <c r="J137" s="186">
        <f>ROUND(I137*H137,2)</f>
        <v>0</v>
      </c>
      <c r="K137" s="187"/>
      <c r="L137" s="188"/>
      <c r="M137" s="189" t="s">
        <v>19</v>
      </c>
      <c r="N137" s="190" t="s">
        <v>42</v>
      </c>
      <c r="O137" s="81"/>
      <c r="P137" s="191">
        <f>O137*H137</f>
        <v>0</v>
      </c>
      <c r="Q137" s="191">
        <v>0</v>
      </c>
      <c r="R137" s="191">
        <f>Q137*H137</f>
        <v>0</v>
      </c>
      <c r="S137" s="191">
        <v>0</v>
      </c>
      <c r="T137" s="19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3" t="s">
        <v>81</v>
      </c>
      <c r="AT137" s="193" t="s">
        <v>110</v>
      </c>
      <c r="AU137" s="193" t="s">
        <v>71</v>
      </c>
      <c r="AY137" s="14" t="s">
        <v>114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4" t="s">
        <v>79</v>
      </c>
      <c r="BK137" s="194">
        <f>ROUND(I137*H137,2)</f>
        <v>0</v>
      </c>
      <c r="BL137" s="14" t="s">
        <v>79</v>
      </c>
      <c r="BM137" s="193" t="s">
        <v>225</v>
      </c>
    </row>
    <row r="138" s="2" customFormat="1">
      <c r="A138" s="35"/>
      <c r="B138" s="36"/>
      <c r="C138" s="37"/>
      <c r="D138" s="195" t="s">
        <v>116</v>
      </c>
      <c r="E138" s="37"/>
      <c r="F138" s="196" t="s">
        <v>224</v>
      </c>
      <c r="G138" s="37"/>
      <c r="H138" s="37"/>
      <c r="I138" s="197"/>
      <c r="J138" s="37"/>
      <c r="K138" s="37"/>
      <c r="L138" s="41"/>
      <c r="M138" s="198"/>
      <c r="N138" s="199"/>
      <c r="O138" s="81"/>
      <c r="P138" s="81"/>
      <c r="Q138" s="81"/>
      <c r="R138" s="81"/>
      <c r="S138" s="81"/>
      <c r="T138" s="82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116</v>
      </c>
      <c r="AU138" s="14" t="s">
        <v>71</v>
      </c>
    </row>
    <row r="139" s="2" customFormat="1" ht="24.15" customHeight="1">
      <c r="A139" s="35"/>
      <c r="B139" s="36"/>
      <c r="C139" s="180" t="s">
        <v>226</v>
      </c>
      <c r="D139" s="180" t="s">
        <v>110</v>
      </c>
      <c r="E139" s="181" t="s">
        <v>227</v>
      </c>
      <c r="F139" s="182" t="s">
        <v>228</v>
      </c>
      <c r="G139" s="183" t="s">
        <v>113</v>
      </c>
      <c r="H139" s="184">
        <v>4</v>
      </c>
      <c r="I139" s="185"/>
      <c r="J139" s="186">
        <f>ROUND(I139*H139,2)</f>
        <v>0</v>
      </c>
      <c r="K139" s="187"/>
      <c r="L139" s="188"/>
      <c r="M139" s="189" t="s">
        <v>19</v>
      </c>
      <c r="N139" s="190" t="s">
        <v>42</v>
      </c>
      <c r="O139" s="81"/>
      <c r="P139" s="191">
        <f>O139*H139</f>
        <v>0</v>
      </c>
      <c r="Q139" s="191">
        <v>0</v>
      </c>
      <c r="R139" s="191">
        <f>Q139*H139</f>
        <v>0</v>
      </c>
      <c r="S139" s="191">
        <v>0</v>
      </c>
      <c r="T139" s="19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3" t="s">
        <v>81</v>
      </c>
      <c r="AT139" s="193" t="s">
        <v>110</v>
      </c>
      <c r="AU139" s="193" t="s">
        <v>71</v>
      </c>
      <c r="AY139" s="14" t="s">
        <v>114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4" t="s">
        <v>79</v>
      </c>
      <c r="BK139" s="194">
        <f>ROUND(I139*H139,2)</f>
        <v>0</v>
      </c>
      <c r="BL139" s="14" t="s">
        <v>79</v>
      </c>
      <c r="BM139" s="193" t="s">
        <v>229</v>
      </c>
    </row>
    <row r="140" s="2" customFormat="1">
      <c r="A140" s="35"/>
      <c r="B140" s="36"/>
      <c r="C140" s="37"/>
      <c r="D140" s="195" t="s">
        <v>116</v>
      </c>
      <c r="E140" s="37"/>
      <c r="F140" s="196" t="s">
        <v>228</v>
      </c>
      <c r="G140" s="37"/>
      <c r="H140" s="37"/>
      <c r="I140" s="197"/>
      <c r="J140" s="37"/>
      <c r="K140" s="37"/>
      <c r="L140" s="41"/>
      <c r="M140" s="198"/>
      <c r="N140" s="199"/>
      <c r="O140" s="81"/>
      <c r="P140" s="81"/>
      <c r="Q140" s="81"/>
      <c r="R140" s="81"/>
      <c r="S140" s="81"/>
      <c r="T140" s="82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116</v>
      </c>
      <c r="AU140" s="14" t="s">
        <v>71</v>
      </c>
    </row>
    <row r="141" s="2" customFormat="1" ht="16.5" customHeight="1">
      <c r="A141" s="35"/>
      <c r="B141" s="36"/>
      <c r="C141" s="180" t="s">
        <v>230</v>
      </c>
      <c r="D141" s="180" t="s">
        <v>110</v>
      </c>
      <c r="E141" s="181" t="s">
        <v>231</v>
      </c>
      <c r="F141" s="182" t="s">
        <v>232</v>
      </c>
      <c r="G141" s="183" t="s">
        <v>113</v>
      </c>
      <c r="H141" s="184">
        <v>3</v>
      </c>
      <c r="I141" s="185"/>
      <c r="J141" s="186">
        <f>ROUND(I141*H141,2)</f>
        <v>0</v>
      </c>
      <c r="K141" s="187"/>
      <c r="L141" s="188"/>
      <c r="M141" s="189" t="s">
        <v>19</v>
      </c>
      <c r="N141" s="190" t="s">
        <v>42</v>
      </c>
      <c r="O141" s="81"/>
      <c r="P141" s="191">
        <f>O141*H141</f>
        <v>0</v>
      </c>
      <c r="Q141" s="191">
        <v>0</v>
      </c>
      <c r="R141" s="191">
        <f>Q141*H141</f>
        <v>0</v>
      </c>
      <c r="S141" s="191">
        <v>0</v>
      </c>
      <c r="T141" s="19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3" t="s">
        <v>81</v>
      </c>
      <c r="AT141" s="193" t="s">
        <v>110</v>
      </c>
      <c r="AU141" s="193" t="s">
        <v>71</v>
      </c>
      <c r="AY141" s="14" t="s">
        <v>114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4" t="s">
        <v>79</v>
      </c>
      <c r="BK141" s="194">
        <f>ROUND(I141*H141,2)</f>
        <v>0</v>
      </c>
      <c r="BL141" s="14" t="s">
        <v>79</v>
      </c>
      <c r="BM141" s="193" t="s">
        <v>233</v>
      </c>
    </row>
    <row r="142" s="2" customFormat="1">
      <c r="A142" s="35"/>
      <c r="B142" s="36"/>
      <c r="C142" s="37"/>
      <c r="D142" s="195" t="s">
        <v>116</v>
      </c>
      <c r="E142" s="37"/>
      <c r="F142" s="196" t="s">
        <v>232</v>
      </c>
      <c r="G142" s="37"/>
      <c r="H142" s="37"/>
      <c r="I142" s="197"/>
      <c r="J142" s="37"/>
      <c r="K142" s="37"/>
      <c r="L142" s="41"/>
      <c r="M142" s="198"/>
      <c r="N142" s="199"/>
      <c r="O142" s="81"/>
      <c r="P142" s="81"/>
      <c r="Q142" s="81"/>
      <c r="R142" s="81"/>
      <c r="S142" s="81"/>
      <c r="T142" s="82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116</v>
      </c>
      <c r="AU142" s="14" t="s">
        <v>71</v>
      </c>
    </row>
    <row r="143" s="2" customFormat="1" ht="16.5" customHeight="1">
      <c r="A143" s="35"/>
      <c r="B143" s="36"/>
      <c r="C143" s="180" t="s">
        <v>234</v>
      </c>
      <c r="D143" s="180" t="s">
        <v>110</v>
      </c>
      <c r="E143" s="181" t="s">
        <v>235</v>
      </c>
      <c r="F143" s="182" t="s">
        <v>236</v>
      </c>
      <c r="G143" s="183" t="s">
        <v>113</v>
      </c>
      <c r="H143" s="184">
        <v>40</v>
      </c>
      <c r="I143" s="185"/>
      <c r="J143" s="186">
        <f>ROUND(I143*H143,2)</f>
        <v>0</v>
      </c>
      <c r="K143" s="187"/>
      <c r="L143" s="188"/>
      <c r="M143" s="189" t="s">
        <v>19</v>
      </c>
      <c r="N143" s="190" t="s">
        <v>42</v>
      </c>
      <c r="O143" s="81"/>
      <c r="P143" s="191">
        <f>O143*H143</f>
        <v>0</v>
      </c>
      <c r="Q143" s="191">
        <v>0</v>
      </c>
      <c r="R143" s="191">
        <f>Q143*H143</f>
        <v>0</v>
      </c>
      <c r="S143" s="191">
        <v>0</v>
      </c>
      <c r="T143" s="19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3" t="s">
        <v>81</v>
      </c>
      <c r="AT143" s="193" t="s">
        <v>110</v>
      </c>
      <c r="AU143" s="193" t="s">
        <v>71</v>
      </c>
      <c r="AY143" s="14" t="s">
        <v>114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4" t="s">
        <v>79</v>
      </c>
      <c r="BK143" s="194">
        <f>ROUND(I143*H143,2)</f>
        <v>0</v>
      </c>
      <c r="BL143" s="14" t="s">
        <v>79</v>
      </c>
      <c r="BM143" s="193" t="s">
        <v>237</v>
      </c>
    </row>
    <row r="144" s="2" customFormat="1">
      <c r="A144" s="35"/>
      <c r="B144" s="36"/>
      <c r="C144" s="37"/>
      <c r="D144" s="195" t="s">
        <v>116</v>
      </c>
      <c r="E144" s="37"/>
      <c r="F144" s="196" t="s">
        <v>236</v>
      </c>
      <c r="G144" s="37"/>
      <c r="H144" s="37"/>
      <c r="I144" s="197"/>
      <c r="J144" s="37"/>
      <c r="K144" s="37"/>
      <c r="L144" s="41"/>
      <c r="M144" s="198"/>
      <c r="N144" s="199"/>
      <c r="O144" s="81"/>
      <c r="P144" s="81"/>
      <c r="Q144" s="81"/>
      <c r="R144" s="81"/>
      <c r="S144" s="81"/>
      <c r="T144" s="82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116</v>
      </c>
      <c r="AU144" s="14" t="s">
        <v>71</v>
      </c>
    </row>
    <row r="145" s="2" customFormat="1" ht="16.5" customHeight="1">
      <c r="A145" s="35"/>
      <c r="B145" s="36"/>
      <c r="C145" s="180" t="s">
        <v>238</v>
      </c>
      <c r="D145" s="180" t="s">
        <v>110</v>
      </c>
      <c r="E145" s="181" t="s">
        <v>239</v>
      </c>
      <c r="F145" s="182" t="s">
        <v>240</v>
      </c>
      <c r="G145" s="183" t="s">
        <v>113</v>
      </c>
      <c r="H145" s="184">
        <v>30</v>
      </c>
      <c r="I145" s="185"/>
      <c r="J145" s="186">
        <f>ROUND(I145*H145,2)</f>
        <v>0</v>
      </c>
      <c r="K145" s="187"/>
      <c r="L145" s="188"/>
      <c r="M145" s="189" t="s">
        <v>19</v>
      </c>
      <c r="N145" s="190" t="s">
        <v>42</v>
      </c>
      <c r="O145" s="81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3" t="s">
        <v>81</v>
      </c>
      <c r="AT145" s="193" t="s">
        <v>110</v>
      </c>
      <c r="AU145" s="193" t="s">
        <v>71</v>
      </c>
      <c r="AY145" s="14" t="s">
        <v>114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4" t="s">
        <v>79</v>
      </c>
      <c r="BK145" s="194">
        <f>ROUND(I145*H145,2)</f>
        <v>0</v>
      </c>
      <c r="BL145" s="14" t="s">
        <v>79</v>
      </c>
      <c r="BM145" s="193" t="s">
        <v>241</v>
      </c>
    </row>
    <row r="146" s="2" customFormat="1">
      <c r="A146" s="35"/>
      <c r="B146" s="36"/>
      <c r="C146" s="37"/>
      <c r="D146" s="195" t="s">
        <v>116</v>
      </c>
      <c r="E146" s="37"/>
      <c r="F146" s="196" t="s">
        <v>240</v>
      </c>
      <c r="G146" s="37"/>
      <c r="H146" s="37"/>
      <c r="I146" s="197"/>
      <c r="J146" s="37"/>
      <c r="K146" s="37"/>
      <c r="L146" s="41"/>
      <c r="M146" s="198"/>
      <c r="N146" s="199"/>
      <c r="O146" s="81"/>
      <c r="P146" s="81"/>
      <c r="Q146" s="81"/>
      <c r="R146" s="81"/>
      <c r="S146" s="81"/>
      <c r="T146" s="82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116</v>
      </c>
      <c r="AU146" s="14" t="s">
        <v>71</v>
      </c>
    </row>
    <row r="147" s="2" customFormat="1" ht="16.5" customHeight="1">
      <c r="A147" s="35"/>
      <c r="B147" s="36"/>
      <c r="C147" s="180" t="s">
        <v>242</v>
      </c>
      <c r="D147" s="180" t="s">
        <v>110</v>
      </c>
      <c r="E147" s="181" t="s">
        <v>243</v>
      </c>
      <c r="F147" s="182" t="s">
        <v>244</v>
      </c>
      <c r="G147" s="183" t="s">
        <v>113</v>
      </c>
      <c r="H147" s="184">
        <v>10</v>
      </c>
      <c r="I147" s="185"/>
      <c r="J147" s="186">
        <f>ROUND(I147*H147,2)</f>
        <v>0</v>
      </c>
      <c r="K147" s="187"/>
      <c r="L147" s="188"/>
      <c r="M147" s="189" t="s">
        <v>19</v>
      </c>
      <c r="N147" s="190" t="s">
        <v>42</v>
      </c>
      <c r="O147" s="81"/>
      <c r="P147" s="191">
        <f>O147*H147</f>
        <v>0</v>
      </c>
      <c r="Q147" s="191">
        <v>0</v>
      </c>
      <c r="R147" s="191">
        <f>Q147*H147</f>
        <v>0</v>
      </c>
      <c r="S147" s="191">
        <v>0</v>
      </c>
      <c r="T147" s="19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3" t="s">
        <v>81</v>
      </c>
      <c r="AT147" s="193" t="s">
        <v>110</v>
      </c>
      <c r="AU147" s="193" t="s">
        <v>71</v>
      </c>
      <c r="AY147" s="14" t="s">
        <v>114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14" t="s">
        <v>79</v>
      </c>
      <c r="BK147" s="194">
        <f>ROUND(I147*H147,2)</f>
        <v>0</v>
      </c>
      <c r="BL147" s="14" t="s">
        <v>79</v>
      </c>
      <c r="BM147" s="193" t="s">
        <v>245</v>
      </c>
    </row>
    <row r="148" s="2" customFormat="1">
      <c r="A148" s="35"/>
      <c r="B148" s="36"/>
      <c r="C148" s="37"/>
      <c r="D148" s="195" t="s">
        <v>116</v>
      </c>
      <c r="E148" s="37"/>
      <c r="F148" s="196" t="s">
        <v>244</v>
      </c>
      <c r="G148" s="37"/>
      <c r="H148" s="37"/>
      <c r="I148" s="197"/>
      <c r="J148" s="37"/>
      <c r="K148" s="37"/>
      <c r="L148" s="41"/>
      <c r="M148" s="198"/>
      <c r="N148" s="199"/>
      <c r="O148" s="81"/>
      <c r="P148" s="81"/>
      <c r="Q148" s="81"/>
      <c r="R148" s="81"/>
      <c r="S148" s="81"/>
      <c r="T148" s="82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116</v>
      </c>
      <c r="AU148" s="14" t="s">
        <v>71</v>
      </c>
    </row>
    <row r="149" s="2" customFormat="1" ht="16.5" customHeight="1">
      <c r="A149" s="35"/>
      <c r="B149" s="36"/>
      <c r="C149" s="180" t="s">
        <v>246</v>
      </c>
      <c r="D149" s="180" t="s">
        <v>110</v>
      </c>
      <c r="E149" s="181" t="s">
        <v>247</v>
      </c>
      <c r="F149" s="182" t="s">
        <v>248</v>
      </c>
      <c r="G149" s="183" t="s">
        <v>113</v>
      </c>
      <c r="H149" s="184">
        <v>5</v>
      </c>
      <c r="I149" s="185"/>
      <c r="J149" s="186">
        <f>ROUND(I149*H149,2)</f>
        <v>0</v>
      </c>
      <c r="K149" s="187"/>
      <c r="L149" s="188"/>
      <c r="M149" s="189" t="s">
        <v>19</v>
      </c>
      <c r="N149" s="190" t="s">
        <v>42</v>
      </c>
      <c r="O149" s="81"/>
      <c r="P149" s="191">
        <f>O149*H149</f>
        <v>0</v>
      </c>
      <c r="Q149" s="191">
        <v>0</v>
      </c>
      <c r="R149" s="191">
        <f>Q149*H149</f>
        <v>0</v>
      </c>
      <c r="S149" s="191">
        <v>0</v>
      </c>
      <c r="T149" s="19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3" t="s">
        <v>81</v>
      </c>
      <c r="AT149" s="193" t="s">
        <v>110</v>
      </c>
      <c r="AU149" s="193" t="s">
        <v>71</v>
      </c>
      <c r="AY149" s="14" t="s">
        <v>114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14" t="s">
        <v>79</v>
      </c>
      <c r="BK149" s="194">
        <f>ROUND(I149*H149,2)</f>
        <v>0</v>
      </c>
      <c r="BL149" s="14" t="s">
        <v>79</v>
      </c>
      <c r="BM149" s="193" t="s">
        <v>249</v>
      </c>
    </row>
    <row r="150" s="2" customFormat="1">
      <c r="A150" s="35"/>
      <c r="B150" s="36"/>
      <c r="C150" s="37"/>
      <c r="D150" s="195" t="s">
        <v>116</v>
      </c>
      <c r="E150" s="37"/>
      <c r="F150" s="196" t="s">
        <v>248</v>
      </c>
      <c r="G150" s="37"/>
      <c r="H150" s="37"/>
      <c r="I150" s="197"/>
      <c r="J150" s="37"/>
      <c r="K150" s="37"/>
      <c r="L150" s="41"/>
      <c r="M150" s="198"/>
      <c r="N150" s="199"/>
      <c r="O150" s="81"/>
      <c r="P150" s="81"/>
      <c r="Q150" s="81"/>
      <c r="R150" s="81"/>
      <c r="S150" s="81"/>
      <c r="T150" s="82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116</v>
      </c>
      <c r="AU150" s="14" t="s">
        <v>71</v>
      </c>
    </row>
    <row r="151" s="2" customFormat="1" ht="16.5" customHeight="1">
      <c r="A151" s="35"/>
      <c r="B151" s="36"/>
      <c r="C151" s="180" t="s">
        <v>250</v>
      </c>
      <c r="D151" s="180" t="s">
        <v>110</v>
      </c>
      <c r="E151" s="181" t="s">
        <v>251</v>
      </c>
      <c r="F151" s="182" t="s">
        <v>252</v>
      </c>
      <c r="G151" s="183" t="s">
        <v>113</v>
      </c>
      <c r="H151" s="184">
        <v>100</v>
      </c>
      <c r="I151" s="185"/>
      <c r="J151" s="186">
        <f>ROUND(I151*H151,2)</f>
        <v>0</v>
      </c>
      <c r="K151" s="187"/>
      <c r="L151" s="188"/>
      <c r="M151" s="189" t="s">
        <v>19</v>
      </c>
      <c r="N151" s="190" t="s">
        <v>42</v>
      </c>
      <c r="O151" s="81"/>
      <c r="P151" s="191">
        <f>O151*H151</f>
        <v>0</v>
      </c>
      <c r="Q151" s="191">
        <v>0</v>
      </c>
      <c r="R151" s="191">
        <f>Q151*H151</f>
        <v>0</v>
      </c>
      <c r="S151" s="191">
        <v>0</v>
      </c>
      <c r="T151" s="19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3" t="s">
        <v>81</v>
      </c>
      <c r="AT151" s="193" t="s">
        <v>110</v>
      </c>
      <c r="AU151" s="193" t="s">
        <v>71</v>
      </c>
      <c r="AY151" s="14" t="s">
        <v>114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4" t="s">
        <v>79</v>
      </c>
      <c r="BK151" s="194">
        <f>ROUND(I151*H151,2)</f>
        <v>0</v>
      </c>
      <c r="BL151" s="14" t="s">
        <v>79</v>
      </c>
      <c r="BM151" s="193" t="s">
        <v>253</v>
      </c>
    </row>
    <row r="152" s="2" customFormat="1">
      <c r="A152" s="35"/>
      <c r="B152" s="36"/>
      <c r="C152" s="37"/>
      <c r="D152" s="195" t="s">
        <v>116</v>
      </c>
      <c r="E152" s="37"/>
      <c r="F152" s="196" t="s">
        <v>252</v>
      </c>
      <c r="G152" s="37"/>
      <c r="H152" s="37"/>
      <c r="I152" s="197"/>
      <c r="J152" s="37"/>
      <c r="K152" s="37"/>
      <c r="L152" s="41"/>
      <c r="M152" s="198"/>
      <c r="N152" s="199"/>
      <c r="O152" s="81"/>
      <c r="P152" s="81"/>
      <c r="Q152" s="81"/>
      <c r="R152" s="81"/>
      <c r="S152" s="81"/>
      <c r="T152" s="82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116</v>
      </c>
      <c r="AU152" s="14" t="s">
        <v>71</v>
      </c>
    </row>
    <row r="153" s="2" customFormat="1" ht="16.5" customHeight="1">
      <c r="A153" s="35"/>
      <c r="B153" s="36"/>
      <c r="C153" s="180" t="s">
        <v>254</v>
      </c>
      <c r="D153" s="180" t="s">
        <v>110</v>
      </c>
      <c r="E153" s="181" t="s">
        <v>255</v>
      </c>
      <c r="F153" s="182" t="s">
        <v>256</v>
      </c>
      <c r="G153" s="183" t="s">
        <v>113</v>
      </c>
      <c r="H153" s="184">
        <v>1</v>
      </c>
      <c r="I153" s="185"/>
      <c r="J153" s="186">
        <f>ROUND(I153*H153,2)</f>
        <v>0</v>
      </c>
      <c r="K153" s="187"/>
      <c r="L153" s="188"/>
      <c r="M153" s="189" t="s">
        <v>19</v>
      </c>
      <c r="N153" s="190" t="s">
        <v>42</v>
      </c>
      <c r="O153" s="81"/>
      <c r="P153" s="191">
        <f>O153*H153</f>
        <v>0</v>
      </c>
      <c r="Q153" s="191">
        <v>0</v>
      </c>
      <c r="R153" s="191">
        <f>Q153*H153</f>
        <v>0</v>
      </c>
      <c r="S153" s="191">
        <v>0</v>
      </c>
      <c r="T153" s="19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3" t="s">
        <v>81</v>
      </c>
      <c r="AT153" s="193" t="s">
        <v>110</v>
      </c>
      <c r="AU153" s="193" t="s">
        <v>71</v>
      </c>
      <c r="AY153" s="14" t="s">
        <v>114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14" t="s">
        <v>79</v>
      </c>
      <c r="BK153" s="194">
        <f>ROUND(I153*H153,2)</f>
        <v>0</v>
      </c>
      <c r="BL153" s="14" t="s">
        <v>79</v>
      </c>
      <c r="BM153" s="193" t="s">
        <v>257</v>
      </c>
    </row>
    <row r="154" s="2" customFormat="1">
      <c r="A154" s="35"/>
      <c r="B154" s="36"/>
      <c r="C154" s="37"/>
      <c r="D154" s="195" t="s">
        <v>116</v>
      </c>
      <c r="E154" s="37"/>
      <c r="F154" s="196" t="s">
        <v>256</v>
      </c>
      <c r="G154" s="37"/>
      <c r="H154" s="37"/>
      <c r="I154" s="197"/>
      <c r="J154" s="37"/>
      <c r="K154" s="37"/>
      <c r="L154" s="41"/>
      <c r="M154" s="198"/>
      <c r="N154" s="199"/>
      <c r="O154" s="81"/>
      <c r="P154" s="81"/>
      <c r="Q154" s="81"/>
      <c r="R154" s="81"/>
      <c r="S154" s="81"/>
      <c r="T154" s="82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116</v>
      </c>
      <c r="AU154" s="14" t="s">
        <v>71</v>
      </c>
    </row>
    <row r="155" s="2" customFormat="1" ht="16.5" customHeight="1">
      <c r="A155" s="35"/>
      <c r="B155" s="36"/>
      <c r="C155" s="180" t="s">
        <v>258</v>
      </c>
      <c r="D155" s="180" t="s">
        <v>110</v>
      </c>
      <c r="E155" s="181" t="s">
        <v>259</v>
      </c>
      <c r="F155" s="182" t="s">
        <v>260</v>
      </c>
      <c r="G155" s="183" t="s">
        <v>113</v>
      </c>
      <c r="H155" s="184">
        <v>1</v>
      </c>
      <c r="I155" s="185"/>
      <c r="J155" s="186">
        <f>ROUND(I155*H155,2)</f>
        <v>0</v>
      </c>
      <c r="K155" s="187"/>
      <c r="L155" s="188"/>
      <c r="M155" s="189" t="s">
        <v>19</v>
      </c>
      <c r="N155" s="190" t="s">
        <v>42</v>
      </c>
      <c r="O155" s="81"/>
      <c r="P155" s="191">
        <f>O155*H155</f>
        <v>0</v>
      </c>
      <c r="Q155" s="191">
        <v>0</v>
      </c>
      <c r="R155" s="191">
        <f>Q155*H155</f>
        <v>0</v>
      </c>
      <c r="S155" s="191">
        <v>0</v>
      </c>
      <c r="T155" s="19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3" t="s">
        <v>81</v>
      </c>
      <c r="AT155" s="193" t="s">
        <v>110</v>
      </c>
      <c r="AU155" s="193" t="s">
        <v>71</v>
      </c>
      <c r="AY155" s="14" t="s">
        <v>114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14" t="s">
        <v>79</v>
      </c>
      <c r="BK155" s="194">
        <f>ROUND(I155*H155,2)</f>
        <v>0</v>
      </c>
      <c r="BL155" s="14" t="s">
        <v>79</v>
      </c>
      <c r="BM155" s="193" t="s">
        <v>261</v>
      </c>
    </row>
    <row r="156" s="2" customFormat="1">
      <c r="A156" s="35"/>
      <c r="B156" s="36"/>
      <c r="C156" s="37"/>
      <c r="D156" s="195" t="s">
        <v>116</v>
      </c>
      <c r="E156" s="37"/>
      <c r="F156" s="196" t="s">
        <v>260</v>
      </c>
      <c r="G156" s="37"/>
      <c r="H156" s="37"/>
      <c r="I156" s="197"/>
      <c r="J156" s="37"/>
      <c r="K156" s="37"/>
      <c r="L156" s="41"/>
      <c r="M156" s="198"/>
      <c r="N156" s="199"/>
      <c r="O156" s="81"/>
      <c r="P156" s="81"/>
      <c r="Q156" s="81"/>
      <c r="R156" s="81"/>
      <c r="S156" s="81"/>
      <c r="T156" s="82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116</v>
      </c>
      <c r="AU156" s="14" t="s">
        <v>71</v>
      </c>
    </row>
    <row r="157" s="2" customFormat="1" ht="16.5" customHeight="1">
      <c r="A157" s="35"/>
      <c r="B157" s="36"/>
      <c r="C157" s="180" t="s">
        <v>262</v>
      </c>
      <c r="D157" s="180" t="s">
        <v>110</v>
      </c>
      <c r="E157" s="181" t="s">
        <v>263</v>
      </c>
      <c r="F157" s="182" t="s">
        <v>264</v>
      </c>
      <c r="G157" s="183" t="s">
        <v>113</v>
      </c>
      <c r="H157" s="184">
        <v>2</v>
      </c>
      <c r="I157" s="185"/>
      <c r="J157" s="186">
        <f>ROUND(I157*H157,2)</f>
        <v>0</v>
      </c>
      <c r="K157" s="187"/>
      <c r="L157" s="188"/>
      <c r="M157" s="189" t="s">
        <v>19</v>
      </c>
      <c r="N157" s="190" t="s">
        <v>42</v>
      </c>
      <c r="O157" s="81"/>
      <c r="P157" s="191">
        <f>O157*H157</f>
        <v>0</v>
      </c>
      <c r="Q157" s="191">
        <v>0</v>
      </c>
      <c r="R157" s="191">
        <f>Q157*H157</f>
        <v>0</v>
      </c>
      <c r="S157" s="191">
        <v>0</v>
      </c>
      <c r="T157" s="19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3" t="s">
        <v>81</v>
      </c>
      <c r="AT157" s="193" t="s">
        <v>110</v>
      </c>
      <c r="AU157" s="193" t="s">
        <v>71</v>
      </c>
      <c r="AY157" s="14" t="s">
        <v>114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14" t="s">
        <v>79</v>
      </c>
      <c r="BK157" s="194">
        <f>ROUND(I157*H157,2)</f>
        <v>0</v>
      </c>
      <c r="BL157" s="14" t="s">
        <v>79</v>
      </c>
      <c r="BM157" s="193" t="s">
        <v>265</v>
      </c>
    </row>
    <row r="158" s="2" customFormat="1">
      <c r="A158" s="35"/>
      <c r="B158" s="36"/>
      <c r="C158" s="37"/>
      <c r="D158" s="195" t="s">
        <v>116</v>
      </c>
      <c r="E158" s="37"/>
      <c r="F158" s="196" t="s">
        <v>264</v>
      </c>
      <c r="G158" s="37"/>
      <c r="H158" s="37"/>
      <c r="I158" s="197"/>
      <c r="J158" s="37"/>
      <c r="K158" s="37"/>
      <c r="L158" s="41"/>
      <c r="M158" s="198"/>
      <c r="N158" s="199"/>
      <c r="O158" s="81"/>
      <c r="P158" s="81"/>
      <c r="Q158" s="81"/>
      <c r="R158" s="81"/>
      <c r="S158" s="81"/>
      <c r="T158" s="82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116</v>
      </c>
      <c r="AU158" s="14" t="s">
        <v>71</v>
      </c>
    </row>
    <row r="159" s="2" customFormat="1" ht="16.5" customHeight="1">
      <c r="A159" s="35"/>
      <c r="B159" s="36"/>
      <c r="C159" s="180" t="s">
        <v>266</v>
      </c>
      <c r="D159" s="180" t="s">
        <v>110</v>
      </c>
      <c r="E159" s="181" t="s">
        <v>267</v>
      </c>
      <c r="F159" s="182" t="s">
        <v>268</v>
      </c>
      <c r="G159" s="183" t="s">
        <v>113</v>
      </c>
      <c r="H159" s="184">
        <v>2</v>
      </c>
      <c r="I159" s="185"/>
      <c r="J159" s="186">
        <f>ROUND(I159*H159,2)</f>
        <v>0</v>
      </c>
      <c r="K159" s="187"/>
      <c r="L159" s="188"/>
      <c r="M159" s="189" t="s">
        <v>19</v>
      </c>
      <c r="N159" s="190" t="s">
        <v>42</v>
      </c>
      <c r="O159" s="81"/>
      <c r="P159" s="191">
        <f>O159*H159</f>
        <v>0</v>
      </c>
      <c r="Q159" s="191">
        <v>0</v>
      </c>
      <c r="R159" s="191">
        <f>Q159*H159</f>
        <v>0</v>
      </c>
      <c r="S159" s="191">
        <v>0</v>
      </c>
      <c r="T159" s="19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3" t="s">
        <v>81</v>
      </c>
      <c r="AT159" s="193" t="s">
        <v>110</v>
      </c>
      <c r="AU159" s="193" t="s">
        <v>71</v>
      </c>
      <c r="AY159" s="14" t="s">
        <v>114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14" t="s">
        <v>79</v>
      </c>
      <c r="BK159" s="194">
        <f>ROUND(I159*H159,2)</f>
        <v>0</v>
      </c>
      <c r="BL159" s="14" t="s">
        <v>79</v>
      </c>
      <c r="BM159" s="193" t="s">
        <v>269</v>
      </c>
    </row>
    <row r="160" s="2" customFormat="1">
      <c r="A160" s="35"/>
      <c r="B160" s="36"/>
      <c r="C160" s="37"/>
      <c r="D160" s="195" t="s">
        <v>116</v>
      </c>
      <c r="E160" s="37"/>
      <c r="F160" s="196" t="s">
        <v>268</v>
      </c>
      <c r="G160" s="37"/>
      <c r="H160" s="37"/>
      <c r="I160" s="197"/>
      <c r="J160" s="37"/>
      <c r="K160" s="37"/>
      <c r="L160" s="41"/>
      <c r="M160" s="198"/>
      <c r="N160" s="199"/>
      <c r="O160" s="81"/>
      <c r="P160" s="81"/>
      <c r="Q160" s="81"/>
      <c r="R160" s="81"/>
      <c r="S160" s="81"/>
      <c r="T160" s="82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116</v>
      </c>
      <c r="AU160" s="14" t="s">
        <v>71</v>
      </c>
    </row>
    <row r="161" s="2" customFormat="1" ht="16.5" customHeight="1">
      <c r="A161" s="35"/>
      <c r="B161" s="36"/>
      <c r="C161" s="180" t="s">
        <v>270</v>
      </c>
      <c r="D161" s="180" t="s">
        <v>110</v>
      </c>
      <c r="E161" s="181" t="s">
        <v>271</v>
      </c>
      <c r="F161" s="182" t="s">
        <v>272</v>
      </c>
      <c r="G161" s="183" t="s">
        <v>113</v>
      </c>
      <c r="H161" s="184">
        <v>10</v>
      </c>
      <c r="I161" s="185"/>
      <c r="J161" s="186">
        <f>ROUND(I161*H161,2)</f>
        <v>0</v>
      </c>
      <c r="K161" s="187"/>
      <c r="L161" s="188"/>
      <c r="M161" s="189" t="s">
        <v>19</v>
      </c>
      <c r="N161" s="190" t="s">
        <v>42</v>
      </c>
      <c r="O161" s="81"/>
      <c r="P161" s="191">
        <f>O161*H161</f>
        <v>0</v>
      </c>
      <c r="Q161" s="191">
        <v>0</v>
      </c>
      <c r="R161" s="191">
        <f>Q161*H161</f>
        <v>0</v>
      </c>
      <c r="S161" s="191">
        <v>0</v>
      </c>
      <c r="T161" s="19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3" t="s">
        <v>81</v>
      </c>
      <c r="AT161" s="193" t="s">
        <v>110</v>
      </c>
      <c r="AU161" s="193" t="s">
        <v>71</v>
      </c>
      <c r="AY161" s="14" t="s">
        <v>114</v>
      </c>
      <c r="BE161" s="194">
        <f>IF(N161="základní",J161,0)</f>
        <v>0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14" t="s">
        <v>79</v>
      </c>
      <c r="BK161" s="194">
        <f>ROUND(I161*H161,2)</f>
        <v>0</v>
      </c>
      <c r="BL161" s="14" t="s">
        <v>79</v>
      </c>
      <c r="BM161" s="193" t="s">
        <v>273</v>
      </c>
    </row>
    <row r="162" s="2" customFormat="1">
      <c r="A162" s="35"/>
      <c r="B162" s="36"/>
      <c r="C162" s="37"/>
      <c r="D162" s="195" t="s">
        <v>116</v>
      </c>
      <c r="E162" s="37"/>
      <c r="F162" s="196" t="s">
        <v>272</v>
      </c>
      <c r="G162" s="37"/>
      <c r="H162" s="37"/>
      <c r="I162" s="197"/>
      <c r="J162" s="37"/>
      <c r="K162" s="37"/>
      <c r="L162" s="41"/>
      <c r="M162" s="198"/>
      <c r="N162" s="199"/>
      <c r="O162" s="81"/>
      <c r="P162" s="81"/>
      <c r="Q162" s="81"/>
      <c r="R162" s="81"/>
      <c r="S162" s="81"/>
      <c r="T162" s="82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116</v>
      </c>
      <c r="AU162" s="14" t="s">
        <v>71</v>
      </c>
    </row>
    <row r="163" s="2" customFormat="1" ht="16.5" customHeight="1">
      <c r="A163" s="35"/>
      <c r="B163" s="36"/>
      <c r="C163" s="180" t="s">
        <v>274</v>
      </c>
      <c r="D163" s="180" t="s">
        <v>110</v>
      </c>
      <c r="E163" s="181" t="s">
        <v>275</v>
      </c>
      <c r="F163" s="182" t="s">
        <v>276</v>
      </c>
      <c r="G163" s="183" t="s">
        <v>113</v>
      </c>
      <c r="H163" s="184">
        <v>10</v>
      </c>
      <c r="I163" s="185"/>
      <c r="J163" s="186">
        <f>ROUND(I163*H163,2)</f>
        <v>0</v>
      </c>
      <c r="K163" s="187"/>
      <c r="L163" s="188"/>
      <c r="M163" s="189" t="s">
        <v>19</v>
      </c>
      <c r="N163" s="190" t="s">
        <v>42</v>
      </c>
      <c r="O163" s="81"/>
      <c r="P163" s="191">
        <f>O163*H163</f>
        <v>0</v>
      </c>
      <c r="Q163" s="191">
        <v>0</v>
      </c>
      <c r="R163" s="191">
        <f>Q163*H163</f>
        <v>0</v>
      </c>
      <c r="S163" s="191">
        <v>0</v>
      </c>
      <c r="T163" s="19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3" t="s">
        <v>81</v>
      </c>
      <c r="AT163" s="193" t="s">
        <v>110</v>
      </c>
      <c r="AU163" s="193" t="s">
        <v>71</v>
      </c>
      <c r="AY163" s="14" t="s">
        <v>114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14" t="s">
        <v>79</v>
      </c>
      <c r="BK163" s="194">
        <f>ROUND(I163*H163,2)</f>
        <v>0</v>
      </c>
      <c r="BL163" s="14" t="s">
        <v>79</v>
      </c>
      <c r="BM163" s="193" t="s">
        <v>277</v>
      </c>
    </row>
    <row r="164" s="2" customFormat="1">
      <c r="A164" s="35"/>
      <c r="B164" s="36"/>
      <c r="C164" s="37"/>
      <c r="D164" s="195" t="s">
        <v>116</v>
      </c>
      <c r="E164" s="37"/>
      <c r="F164" s="196" t="s">
        <v>276</v>
      </c>
      <c r="G164" s="37"/>
      <c r="H164" s="37"/>
      <c r="I164" s="197"/>
      <c r="J164" s="37"/>
      <c r="K164" s="37"/>
      <c r="L164" s="41"/>
      <c r="M164" s="198"/>
      <c r="N164" s="199"/>
      <c r="O164" s="81"/>
      <c r="P164" s="81"/>
      <c r="Q164" s="81"/>
      <c r="R164" s="81"/>
      <c r="S164" s="81"/>
      <c r="T164" s="82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116</v>
      </c>
      <c r="AU164" s="14" t="s">
        <v>71</v>
      </c>
    </row>
    <row r="165" s="2" customFormat="1" ht="16.5" customHeight="1">
      <c r="A165" s="35"/>
      <c r="B165" s="36"/>
      <c r="C165" s="180" t="s">
        <v>278</v>
      </c>
      <c r="D165" s="180" t="s">
        <v>110</v>
      </c>
      <c r="E165" s="181" t="s">
        <v>279</v>
      </c>
      <c r="F165" s="182" t="s">
        <v>280</v>
      </c>
      <c r="G165" s="183" t="s">
        <v>113</v>
      </c>
      <c r="H165" s="184">
        <v>5</v>
      </c>
      <c r="I165" s="185"/>
      <c r="J165" s="186">
        <f>ROUND(I165*H165,2)</f>
        <v>0</v>
      </c>
      <c r="K165" s="187"/>
      <c r="L165" s="188"/>
      <c r="M165" s="189" t="s">
        <v>19</v>
      </c>
      <c r="N165" s="190" t="s">
        <v>42</v>
      </c>
      <c r="O165" s="81"/>
      <c r="P165" s="191">
        <f>O165*H165</f>
        <v>0</v>
      </c>
      <c r="Q165" s="191">
        <v>0</v>
      </c>
      <c r="R165" s="191">
        <f>Q165*H165</f>
        <v>0</v>
      </c>
      <c r="S165" s="191">
        <v>0</v>
      </c>
      <c r="T165" s="19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3" t="s">
        <v>81</v>
      </c>
      <c r="AT165" s="193" t="s">
        <v>110</v>
      </c>
      <c r="AU165" s="193" t="s">
        <v>71</v>
      </c>
      <c r="AY165" s="14" t="s">
        <v>114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14" t="s">
        <v>79</v>
      </c>
      <c r="BK165" s="194">
        <f>ROUND(I165*H165,2)</f>
        <v>0</v>
      </c>
      <c r="BL165" s="14" t="s">
        <v>79</v>
      </c>
      <c r="BM165" s="193" t="s">
        <v>281</v>
      </c>
    </row>
    <row r="166" s="2" customFormat="1">
      <c r="A166" s="35"/>
      <c r="B166" s="36"/>
      <c r="C166" s="37"/>
      <c r="D166" s="195" t="s">
        <v>116</v>
      </c>
      <c r="E166" s="37"/>
      <c r="F166" s="196" t="s">
        <v>280</v>
      </c>
      <c r="G166" s="37"/>
      <c r="H166" s="37"/>
      <c r="I166" s="197"/>
      <c r="J166" s="37"/>
      <c r="K166" s="37"/>
      <c r="L166" s="41"/>
      <c r="M166" s="198"/>
      <c r="N166" s="199"/>
      <c r="O166" s="81"/>
      <c r="P166" s="81"/>
      <c r="Q166" s="81"/>
      <c r="R166" s="81"/>
      <c r="S166" s="81"/>
      <c r="T166" s="82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116</v>
      </c>
      <c r="AU166" s="14" t="s">
        <v>71</v>
      </c>
    </row>
    <row r="167" s="2" customFormat="1" ht="16.5" customHeight="1">
      <c r="A167" s="35"/>
      <c r="B167" s="36"/>
      <c r="C167" s="180" t="s">
        <v>282</v>
      </c>
      <c r="D167" s="180" t="s">
        <v>110</v>
      </c>
      <c r="E167" s="181" t="s">
        <v>283</v>
      </c>
      <c r="F167" s="182" t="s">
        <v>284</v>
      </c>
      <c r="G167" s="183" t="s">
        <v>113</v>
      </c>
      <c r="H167" s="184">
        <v>5</v>
      </c>
      <c r="I167" s="185"/>
      <c r="J167" s="186">
        <f>ROUND(I167*H167,2)</f>
        <v>0</v>
      </c>
      <c r="K167" s="187"/>
      <c r="L167" s="188"/>
      <c r="M167" s="189" t="s">
        <v>19</v>
      </c>
      <c r="N167" s="190" t="s">
        <v>42</v>
      </c>
      <c r="O167" s="81"/>
      <c r="P167" s="191">
        <f>O167*H167</f>
        <v>0</v>
      </c>
      <c r="Q167" s="191">
        <v>0</v>
      </c>
      <c r="R167" s="191">
        <f>Q167*H167</f>
        <v>0</v>
      </c>
      <c r="S167" s="191">
        <v>0</v>
      </c>
      <c r="T167" s="19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3" t="s">
        <v>81</v>
      </c>
      <c r="AT167" s="193" t="s">
        <v>110</v>
      </c>
      <c r="AU167" s="193" t="s">
        <v>71</v>
      </c>
      <c r="AY167" s="14" t="s">
        <v>114</v>
      </c>
      <c r="BE167" s="194">
        <f>IF(N167="základní",J167,0)</f>
        <v>0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14" t="s">
        <v>79</v>
      </c>
      <c r="BK167" s="194">
        <f>ROUND(I167*H167,2)</f>
        <v>0</v>
      </c>
      <c r="BL167" s="14" t="s">
        <v>79</v>
      </c>
      <c r="BM167" s="193" t="s">
        <v>285</v>
      </c>
    </row>
    <row r="168" s="2" customFormat="1">
      <c r="A168" s="35"/>
      <c r="B168" s="36"/>
      <c r="C168" s="37"/>
      <c r="D168" s="195" t="s">
        <v>116</v>
      </c>
      <c r="E168" s="37"/>
      <c r="F168" s="196" t="s">
        <v>284</v>
      </c>
      <c r="G168" s="37"/>
      <c r="H168" s="37"/>
      <c r="I168" s="197"/>
      <c r="J168" s="37"/>
      <c r="K168" s="37"/>
      <c r="L168" s="41"/>
      <c r="M168" s="198"/>
      <c r="N168" s="199"/>
      <c r="O168" s="81"/>
      <c r="P168" s="81"/>
      <c r="Q168" s="81"/>
      <c r="R168" s="81"/>
      <c r="S168" s="81"/>
      <c r="T168" s="82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116</v>
      </c>
      <c r="AU168" s="14" t="s">
        <v>71</v>
      </c>
    </row>
    <row r="169" s="2" customFormat="1" ht="16.5" customHeight="1">
      <c r="A169" s="35"/>
      <c r="B169" s="36"/>
      <c r="C169" s="180" t="s">
        <v>286</v>
      </c>
      <c r="D169" s="180" t="s">
        <v>110</v>
      </c>
      <c r="E169" s="181" t="s">
        <v>287</v>
      </c>
      <c r="F169" s="182" t="s">
        <v>288</v>
      </c>
      <c r="G169" s="183" t="s">
        <v>113</v>
      </c>
      <c r="H169" s="184">
        <v>5</v>
      </c>
      <c r="I169" s="185"/>
      <c r="J169" s="186">
        <f>ROUND(I169*H169,2)</f>
        <v>0</v>
      </c>
      <c r="K169" s="187"/>
      <c r="L169" s="188"/>
      <c r="M169" s="189" t="s">
        <v>19</v>
      </c>
      <c r="N169" s="190" t="s">
        <v>42</v>
      </c>
      <c r="O169" s="81"/>
      <c r="P169" s="191">
        <f>O169*H169</f>
        <v>0</v>
      </c>
      <c r="Q169" s="191">
        <v>0</v>
      </c>
      <c r="R169" s="191">
        <f>Q169*H169</f>
        <v>0</v>
      </c>
      <c r="S169" s="191">
        <v>0</v>
      </c>
      <c r="T169" s="19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3" t="s">
        <v>81</v>
      </c>
      <c r="AT169" s="193" t="s">
        <v>110</v>
      </c>
      <c r="AU169" s="193" t="s">
        <v>71</v>
      </c>
      <c r="AY169" s="14" t="s">
        <v>114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14" t="s">
        <v>79</v>
      </c>
      <c r="BK169" s="194">
        <f>ROUND(I169*H169,2)</f>
        <v>0</v>
      </c>
      <c r="BL169" s="14" t="s">
        <v>79</v>
      </c>
      <c r="BM169" s="193" t="s">
        <v>289</v>
      </c>
    </row>
    <row r="170" s="2" customFormat="1">
      <c r="A170" s="35"/>
      <c r="B170" s="36"/>
      <c r="C170" s="37"/>
      <c r="D170" s="195" t="s">
        <v>116</v>
      </c>
      <c r="E170" s="37"/>
      <c r="F170" s="196" t="s">
        <v>288</v>
      </c>
      <c r="G170" s="37"/>
      <c r="H170" s="37"/>
      <c r="I170" s="197"/>
      <c r="J170" s="37"/>
      <c r="K170" s="37"/>
      <c r="L170" s="41"/>
      <c r="M170" s="198"/>
      <c r="N170" s="199"/>
      <c r="O170" s="81"/>
      <c r="P170" s="81"/>
      <c r="Q170" s="81"/>
      <c r="R170" s="81"/>
      <c r="S170" s="81"/>
      <c r="T170" s="82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116</v>
      </c>
      <c r="AU170" s="14" t="s">
        <v>71</v>
      </c>
    </row>
    <row r="171" s="2" customFormat="1" ht="16.5" customHeight="1">
      <c r="A171" s="35"/>
      <c r="B171" s="36"/>
      <c r="C171" s="180" t="s">
        <v>290</v>
      </c>
      <c r="D171" s="180" t="s">
        <v>110</v>
      </c>
      <c r="E171" s="181" t="s">
        <v>291</v>
      </c>
      <c r="F171" s="182" t="s">
        <v>292</v>
      </c>
      <c r="G171" s="183" t="s">
        <v>113</v>
      </c>
      <c r="H171" s="184">
        <v>5</v>
      </c>
      <c r="I171" s="185"/>
      <c r="J171" s="186">
        <f>ROUND(I171*H171,2)</f>
        <v>0</v>
      </c>
      <c r="K171" s="187"/>
      <c r="L171" s="188"/>
      <c r="M171" s="189" t="s">
        <v>19</v>
      </c>
      <c r="N171" s="190" t="s">
        <v>42</v>
      </c>
      <c r="O171" s="81"/>
      <c r="P171" s="191">
        <f>O171*H171</f>
        <v>0</v>
      </c>
      <c r="Q171" s="191">
        <v>0</v>
      </c>
      <c r="R171" s="191">
        <f>Q171*H171</f>
        <v>0</v>
      </c>
      <c r="S171" s="191">
        <v>0</v>
      </c>
      <c r="T171" s="19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3" t="s">
        <v>81</v>
      </c>
      <c r="AT171" s="193" t="s">
        <v>110</v>
      </c>
      <c r="AU171" s="193" t="s">
        <v>71</v>
      </c>
      <c r="AY171" s="14" t="s">
        <v>114</v>
      </c>
      <c r="BE171" s="194">
        <f>IF(N171="základní",J171,0)</f>
        <v>0</v>
      </c>
      <c r="BF171" s="194">
        <f>IF(N171="snížená",J171,0)</f>
        <v>0</v>
      </c>
      <c r="BG171" s="194">
        <f>IF(N171="zákl. přenesená",J171,0)</f>
        <v>0</v>
      </c>
      <c r="BH171" s="194">
        <f>IF(N171="sníž. přenesená",J171,0)</f>
        <v>0</v>
      </c>
      <c r="BI171" s="194">
        <f>IF(N171="nulová",J171,0)</f>
        <v>0</v>
      </c>
      <c r="BJ171" s="14" t="s">
        <v>79</v>
      </c>
      <c r="BK171" s="194">
        <f>ROUND(I171*H171,2)</f>
        <v>0</v>
      </c>
      <c r="BL171" s="14" t="s">
        <v>79</v>
      </c>
      <c r="BM171" s="193" t="s">
        <v>293</v>
      </c>
    </row>
    <row r="172" s="2" customFormat="1">
      <c r="A172" s="35"/>
      <c r="B172" s="36"/>
      <c r="C172" s="37"/>
      <c r="D172" s="195" t="s">
        <v>116</v>
      </c>
      <c r="E172" s="37"/>
      <c r="F172" s="196" t="s">
        <v>292</v>
      </c>
      <c r="G172" s="37"/>
      <c r="H172" s="37"/>
      <c r="I172" s="197"/>
      <c r="J172" s="37"/>
      <c r="K172" s="37"/>
      <c r="L172" s="41"/>
      <c r="M172" s="198"/>
      <c r="N172" s="199"/>
      <c r="O172" s="81"/>
      <c r="P172" s="81"/>
      <c r="Q172" s="81"/>
      <c r="R172" s="81"/>
      <c r="S172" s="81"/>
      <c r="T172" s="82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116</v>
      </c>
      <c r="AU172" s="14" t="s">
        <v>71</v>
      </c>
    </row>
    <row r="173" s="2" customFormat="1" ht="16.5" customHeight="1">
      <c r="A173" s="35"/>
      <c r="B173" s="36"/>
      <c r="C173" s="180" t="s">
        <v>294</v>
      </c>
      <c r="D173" s="180" t="s">
        <v>110</v>
      </c>
      <c r="E173" s="181" t="s">
        <v>295</v>
      </c>
      <c r="F173" s="182" t="s">
        <v>296</v>
      </c>
      <c r="G173" s="183" t="s">
        <v>113</v>
      </c>
      <c r="H173" s="184">
        <v>10</v>
      </c>
      <c r="I173" s="185"/>
      <c r="J173" s="186">
        <f>ROUND(I173*H173,2)</f>
        <v>0</v>
      </c>
      <c r="K173" s="187"/>
      <c r="L173" s="188"/>
      <c r="M173" s="189" t="s">
        <v>19</v>
      </c>
      <c r="N173" s="190" t="s">
        <v>42</v>
      </c>
      <c r="O173" s="81"/>
      <c r="P173" s="191">
        <f>O173*H173</f>
        <v>0</v>
      </c>
      <c r="Q173" s="191">
        <v>0</v>
      </c>
      <c r="R173" s="191">
        <f>Q173*H173</f>
        <v>0</v>
      </c>
      <c r="S173" s="191">
        <v>0</v>
      </c>
      <c r="T173" s="19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3" t="s">
        <v>81</v>
      </c>
      <c r="AT173" s="193" t="s">
        <v>110</v>
      </c>
      <c r="AU173" s="193" t="s">
        <v>71</v>
      </c>
      <c r="AY173" s="14" t="s">
        <v>114</v>
      </c>
      <c r="BE173" s="194">
        <f>IF(N173="základní",J173,0)</f>
        <v>0</v>
      </c>
      <c r="BF173" s="194">
        <f>IF(N173="snížená",J173,0)</f>
        <v>0</v>
      </c>
      <c r="BG173" s="194">
        <f>IF(N173="zákl. přenesená",J173,0)</f>
        <v>0</v>
      </c>
      <c r="BH173" s="194">
        <f>IF(N173="sníž. přenesená",J173,0)</f>
        <v>0</v>
      </c>
      <c r="BI173" s="194">
        <f>IF(N173="nulová",J173,0)</f>
        <v>0</v>
      </c>
      <c r="BJ173" s="14" t="s">
        <v>79</v>
      </c>
      <c r="BK173" s="194">
        <f>ROUND(I173*H173,2)</f>
        <v>0</v>
      </c>
      <c r="BL173" s="14" t="s">
        <v>79</v>
      </c>
      <c r="BM173" s="193" t="s">
        <v>297</v>
      </c>
    </row>
    <row r="174" s="2" customFormat="1">
      <c r="A174" s="35"/>
      <c r="B174" s="36"/>
      <c r="C174" s="37"/>
      <c r="D174" s="195" t="s">
        <v>116</v>
      </c>
      <c r="E174" s="37"/>
      <c r="F174" s="196" t="s">
        <v>296</v>
      </c>
      <c r="G174" s="37"/>
      <c r="H174" s="37"/>
      <c r="I174" s="197"/>
      <c r="J174" s="37"/>
      <c r="K174" s="37"/>
      <c r="L174" s="41"/>
      <c r="M174" s="198"/>
      <c r="N174" s="199"/>
      <c r="O174" s="81"/>
      <c r="P174" s="81"/>
      <c r="Q174" s="81"/>
      <c r="R174" s="81"/>
      <c r="S174" s="81"/>
      <c r="T174" s="82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116</v>
      </c>
      <c r="AU174" s="14" t="s">
        <v>71</v>
      </c>
    </row>
    <row r="175" s="2" customFormat="1" ht="16.5" customHeight="1">
      <c r="A175" s="35"/>
      <c r="B175" s="36"/>
      <c r="C175" s="180" t="s">
        <v>298</v>
      </c>
      <c r="D175" s="180" t="s">
        <v>110</v>
      </c>
      <c r="E175" s="181" t="s">
        <v>299</v>
      </c>
      <c r="F175" s="182" t="s">
        <v>300</v>
      </c>
      <c r="G175" s="183" t="s">
        <v>113</v>
      </c>
      <c r="H175" s="184">
        <v>3</v>
      </c>
      <c r="I175" s="185"/>
      <c r="J175" s="186">
        <f>ROUND(I175*H175,2)</f>
        <v>0</v>
      </c>
      <c r="K175" s="187"/>
      <c r="L175" s="188"/>
      <c r="M175" s="189" t="s">
        <v>19</v>
      </c>
      <c r="N175" s="190" t="s">
        <v>42</v>
      </c>
      <c r="O175" s="81"/>
      <c r="P175" s="191">
        <f>O175*H175</f>
        <v>0</v>
      </c>
      <c r="Q175" s="191">
        <v>0</v>
      </c>
      <c r="R175" s="191">
        <f>Q175*H175</f>
        <v>0</v>
      </c>
      <c r="S175" s="191">
        <v>0</v>
      </c>
      <c r="T175" s="19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3" t="s">
        <v>81</v>
      </c>
      <c r="AT175" s="193" t="s">
        <v>110</v>
      </c>
      <c r="AU175" s="193" t="s">
        <v>71</v>
      </c>
      <c r="AY175" s="14" t="s">
        <v>114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14" t="s">
        <v>79</v>
      </c>
      <c r="BK175" s="194">
        <f>ROUND(I175*H175,2)</f>
        <v>0</v>
      </c>
      <c r="BL175" s="14" t="s">
        <v>79</v>
      </c>
      <c r="BM175" s="193" t="s">
        <v>301</v>
      </c>
    </row>
    <row r="176" s="2" customFormat="1">
      <c r="A176" s="35"/>
      <c r="B176" s="36"/>
      <c r="C176" s="37"/>
      <c r="D176" s="195" t="s">
        <v>116</v>
      </c>
      <c r="E176" s="37"/>
      <c r="F176" s="196" t="s">
        <v>300</v>
      </c>
      <c r="G176" s="37"/>
      <c r="H176" s="37"/>
      <c r="I176" s="197"/>
      <c r="J176" s="37"/>
      <c r="K176" s="37"/>
      <c r="L176" s="41"/>
      <c r="M176" s="198"/>
      <c r="N176" s="199"/>
      <c r="O176" s="81"/>
      <c r="P176" s="81"/>
      <c r="Q176" s="81"/>
      <c r="R176" s="81"/>
      <c r="S176" s="81"/>
      <c r="T176" s="82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116</v>
      </c>
      <c r="AU176" s="14" t="s">
        <v>71</v>
      </c>
    </row>
    <row r="177" s="2" customFormat="1" ht="16.5" customHeight="1">
      <c r="A177" s="35"/>
      <c r="B177" s="36"/>
      <c r="C177" s="180" t="s">
        <v>302</v>
      </c>
      <c r="D177" s="180" t="s">
        <v>110</v>
      </c>
      <c r="E177" s="181" t="s">
        <v>303</v>
      </c>
      <c r="F177" s="182" t="s">
        <v>304</v>
      </c>
      <c r="G177" s="183" t="s">
        <v>113</v>
      </c>
      <c r="H177" s="184">
        <v>3</v>
      </c>
      <c r="I177" s="185"/>
      <c r="J177" s="186">
        <f>ROUND(I177*H177,2)</f>
        <v>0</v>
      </c>
      <c r="K177" s="187"/>
      <c r="L177" s="188"/>
      <c r="M177" s="189" t="s">
        <v>19</v>
      </c>
      <c r="N177" s="190" t="s">
        <v>42</v>
      </c>
      <c r="O177" s="81"/>
      <c r="P177" s="191">
        <f>O177*H177</f>
        <v>0</v>
      </c>
      <c r="Q177" s="191">
        <v>0</v>
      </c>
      <c r="R177" s="191">
        <f>Q177*H177</f>
        <v>0</v>
      </c>
      <c r="S177" s="191">
        <v>0</v>
      </c>
      <c r="T177" s="19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3" t="s">
        <v>81</v>
      </c>
      <c r="AT177" s="193" t="s">
        <v>110</v>
      </c>
      <c r="AU177" s="193" t="s">
        <v>71</v>
      </c>
      <c r="AY177" s="14" t="s">
        <v>114</v>
      </c>
      <c r="BE177" s="194">
        <f>IF(N177="základní",J177,0)</f>
        <v>0</v>
      </c>
      <c r="BF177" s="194">
        <f>IF(N177="snížená",J177,0)</f>
        <v>0</v>
      </c>
      <c r="BG177" s="194">
        <f>IF(N177="zákl. přenesená",J177,0)</f>
        <v>0</v>
      </c>
      <c r="BH177" s="194">
        <f>IF(N177="sníž. přenesená",J177,0)</f>
        <v>0</v>
      </c>
      <c r="BI177" s="194">
        <f>IF(N177="nulová",J177,0)</f>
        <v>0</v>
      </c>
      <c r="BJ177" s="14" t="s">
        <v>79</v>
      </c>
      <c r="BK177" s="194">
        <f>ROUND(I177*H177,2)</f>
        <v>0</v>
      </c>
      <c r="BL177" s="14" t="s">
        <v>79</v>
      </c>
      <c r="BM177" s="193" t="s">
        <v>305</v>
      </c>
    </row>
    <row r="178" s="2" customFormat="1">
      <c r="A178" s="35"/>
      <c r="B178" s="36"/>
      <c r="C178" s="37"/>
      <c r="D178" s="195" t="s">
        <v>116</v>
      </c>
      <c r="E178" s="37"/>
      <c r="F178" s="196" t="s">
        <v>304</v>
      </c>
      <c r="G178" s="37"/>
      <c r="H178" s="37"/>
      <c r="I178" s="197"/>
      <c r="J178" s="37"/>
      <c r="K178" s="37"/>
      <c r="L178" s="41"/>
      <c r="M178" s="198"/>
      <c r="N178" s="199"/>
      <c r="O178" s="81"/>
      <c r="P178" s="81"/>
      <c r="Q178" s="81"/>
      <c r="R178" s="81"/>
      <c r="S178" s="81"/>
      <c r="T178" s="82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116</v>
      </c>
      <c r="AU178" s="14" t="s">
        <v>71</v>
      </c>
    </row>
    <row r="179" s="2" customFormat="1" ht="16.5" customHeight="1">
      <c r="A179" s="35"/>
      <c r="B179" s="36"/>
      <c r="C179" s="180" t="s">
        <v>306</v>
      </c>
      <c r="D179" s="180" t="s">
        <v>110</v>
      </c>
      <c r="E179" s="181" t="s">
        <v>307</v>
      </c>
      <c r="F179" s="182" t="s">
        <v>308</v>
      </c>
      <c r="G179" s="183" t="s">
        <v>113</v>
      </c>
      <c r="H179" s="184">
        <v>2</v>
      </c>
      <c r="I179" s="185"/>
      <c r="J179" s="186">
        <f>ROUND(I179*H179,2)</f>
        <v>0</v>
      </c>
      <c r="K179" s="187"/>
      <c r="L179" s="188"/>
      <c r="M179" s="189" t="s">
        <v>19</v>
      </c>
      <c r="N179" s="190" t="s">
        <v>42</v>
      </c>
      <c r="O179" s="81"/>
      <c r="P179" s="191">
        <f>O179*H179</f>
        <v>0</v>
      </c>
      <c r="Q179" s="191">
        <v>0</v>
      </c>
      <c r="R179" s="191">
        <f>Q179*H179</f>
        <v>0</v>
      </c>
      <c r="S179" s="191">
        <v>0</v>
      </c>
      <c r="T179" s="19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3" t="s">
        <v>81</v>
      </c>
      <c r="AT179" s="193" t="s">
        <v>110</v>
      </c>
      <c r="AU179" s="193" t="s">
        <v>71</v>
      </c>
      <c r="AY179" s="14" t="s">
        <v>114</v>
      </c>
      <c r="BE179" s="194">
        <f>IF(N179="základní",J179,0)</f>
        <v>0</v>
      </c>
      <c r="BF179" s="194">
        <f>IF(N179="snížená",J179,0)</f>
        <v>0</v>
      </c>
      <c r="BG179" s="194">
        <f>IF(N179="zákl. přenesená",J179,0)</f>
        <v>0</v>
      </c>
      <c r="BH179" s="194">
        <f>IF(N179="sníž. přenesená",J179,0)</f>
        <v>0</v>
      </c>
      <c r="BI179" s="194">
        <f>IF(N179="nulová",J179,0)</f>
        <v>0</v>
      </c>
      <c r="BJ179" s="14" t="s">
        <v>79</v>
      </c>
      <c r="BK179" s="194">
        <f>ROUND(I179*H179,2)</f>
        <v>0</v>
      </c>
      <c r="BL179" s="14" t="s">
        <v>79</v>
      </c>
      <c r="BM179" s="193" t="s">
        <v>309</v>
      </c>
    </row>
    <row r="180" s="2" customFormat="1">
      <c r="A180" s="35"/>
      <c r="B180" s="36"/>
      <c r="C180" s="37"/>
      <c r="D180" s="195" t="s">
        <v>116</v>
      </c>
      <c r="E180" s="37"/>
      <c r="F180" s="196" t="s">
        <v>308</v>
      </c>
      <c r="G180" s="37"/>
      <c r="H180" s="37"/>
      <c r="I180" s="197"/>
      <c r="J180" s="37"/>
      <c r="K180" s="37"/>
      <c r="L180" s="41"/>
      <c r="M180" s="198"/>
      <c r="N180" s="199"/>
      <c r="O180" s="81"/>
      <c r="P180" s="81"/>
      <c r="Q180" s="81"/>
      <c r="R180" s="81"/>
      <c r="S180" s="81"/>
      <c r="T180" s="82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116</v>
      </c>
      <c r="AU180" s="14" t="s">
        <v>71</v>
      </c>
    </row>
    <row r="181" s="2" customFormat="1" ht="16.5" customHeight="1">
      <c r="A181" s="35"/>
      <c r="B181" s="36"/>
      <c r="C181" s="180" t="s">
        <v>310</v>
      </c>
      <c r="D181" s="180" t="s">
        <v>110</v>
      </c>
      <c r="E181" s="181" t="s">
        <v>311</v>
      </c>
      <c r="F181" s="182" t="s">
        <v>312</v>
      </c>
      <c r="G181" s="183" t="s">
        <v>113</v>
      </c>
      <c r="H181" s="184">
        <v>1</v>
      </c>
      <c r="I181" s="185"/>
      <c r="J181" s="186">
        <f>ROUND(I181*H181,2)</f>
        <v>0</v>
      </c>
      <c r="K181" s="187"/>
      <c r="L181" s="188"/>
      <c r="M181" s="189" t="s">
        <v>19</v>
      </c>
      <c r="N181" s="190" t="s">
        <v>42</v>
      </c>
      <c r="O181" s="81"/>
      <c r="P181" s="191">
        <f>O181*H181</f>
        <v>0</v>
      </c>
      <c r="Q181" s="191">
        <v>0</v>
      </c>
      <c r="R181" s="191">
        <f>Q181*H181</f>
        <v>0</v>
      </c>
      <c r="S181" s="191">
        <v>0</v>
      </c>
      <c r="T181" s="19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3" t="s">
        <v>81</v>
      </c>
      <c r="AT181" s="193" t="s">
        <v>110</v>
      </c>
      <c r="AU181" s="193" t="s">
        <v>71</v>
      </c>
      <c r="AY181" s="14" t="s">
        <v>114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14" t="s">
        <v>79</v>
      </c>
      <c r="BK181" s="194">
        <f>ROUND(I181*H181,2)</f>
        <v>0</v>
      </c>
      <c r="BL181" s="14" t="s">
        <v>79</v>
      </c>
      <c r="BM181" s="193" t="s">
        <v>313</v>
      </c>
    </row>
    <row r="182" s="2" customFormat="1">
      <c r="A182" s="35"/>
      <c r="B182" s="36"/>
      <c r="C182" s="37"/>
      <c r="D182" s="195" t="s">
        <v>116</v>
      </c>
      <c r="E182" s="37"/>
      <c r="F182" s="196" t="s">
        <v>312</v>
      </c>
      <c r="G182" s="37"/>
      <c r="H182" s="37"/>
      <c r="I182" s="197"/>
      <c r="J182" s="37"/>
      <c r="K182" s="37"/>
      <c r="L182" s="41"/>
      <c r="M182" s="198"/>
      <c r="N182" s="199"/>
      <c r="O182" s="81"/>
      <c r="P182" s="81"/>
      <c r="Q182" s="81"/>
      <c r="R182" s="81"/>
      <c r="S182" s="81"/>
      <c r="T182" s="82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116</v>
      </c>
      <c r="AU182" s="14" t="s">
        <v>71</v>
      </c>
    </row>
    <row r="183" s="2" customFormat="1" ht="16.5" customHeight="1">
      <c r="A183" s="35"/>
      <c r="B183" s="36"/>
      <c r="C183" s="180" t="s">
        <v>314</v>
      </c>
      <c r="D183" s="180" t="s">
        <v>110</v>
      </c>
      <c r="E183" s="181" t="s">
        <v>315</v>
      </c>
      <c r="F183" s="182" t="s">
        <v>316</v>
      </c>
      <c r="G183" s="183" t="s">
        <v>113</v>
      </c>
      <c r="H183" s="184">
        <v>50</v>
      </c>
      <c r="I183" s="185"/>
      <c r="J183" s="186">
        <f>ROUND(I183*H183,2)</f>
        <v>0</v>
      </c>
      <c r="K183" s="187"/>
      <c r="L183" s="188"/>
      <c r="M183" s="189" t="s">
        <v>19</v>
      </c>
      <c r="N183" s="190" t="s">
        <v>42</v>
      </c>
      <c r="O183" s="81"/>
      <c r="P183" s="191">
        <f>O183*H183</f>
        <v>0</v>
      </c>
      <c r="Q183" s="191">
        <v>0</v>
      </c>
      <c r="R183" s="191">
        <f>Q183*H183</f>
        <v>0</v>
      </c>
      <c r="S183" s="191">
        <v>0</v>
      </c>
      <c r="T183" s="19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3" t="s">
        <v>81</v>
      </c>
      <c r="AT183" s="193" t="s">
        <v>110</v>
      </c>
      <c r="AU183" s="193" t="s">
        <v>71</v>
      </c>
      <c r="AY183" s="14" t="s">
        <v>114</v>
      </c>
      <c r="BE183" s="194">
        <f>IF(N183="základní",J183,0)</f>
        <v>0</v>
      </c>
      <c r="BF183" s="194">
        <f>IF(N183="snížená",J183,0)</f>
        <v>0</v>
      </c>
      <c r="BG183" s="194">
        <f>IF(N183="zákl. přenesená",J183,0)</f>
        <v>0</v>
      </c>
      <c r="BH183" s="194">
        <f>IF(N183="sníž. přenesená",J183,0)</f>
        <v>0</v>
      </c>
      <c r="BI183" s="194">
        <f>IF(N183="nulová",J183,0)</f>
        <v>0</v>
      </c>
      <c r="BJ183" s="14" t="s">
        <v>79</v>
      </c>
      <c r="BK183" s="194">
        <f>ROUND(I183*H183,2)</f>
        <v>0</v>
      </c>
      <c r="BL183" s="14" t="s">
        <v>79</v>
      </c>
      <c r="BM183" s="193" t="s">
        <v>317</v>
      </c>
    </row>
    <row r="184" s="2" customFormat="1">
      <c r="A184" s="35"/>
      <c r="B184" s="36"/>
      <c r="C184" s="37"/>
      <c r="D184" s="195" t="s">
        <v>116</v>
      </c>
      <c r="E184" s="37"/>
      <c r="F184" s="196" t="s">
        <v>316</v>
      </c>
      <c r="G184" s="37"/>
      <c r="H184" s="37"/>
      <c r="I184" s="197"/>
      <c r="J184" s="37"/>
      <c r="K184" s="37"/>
      <c r="L184" s="41"/>
      <c r="M184" s="198"/>
      <c r="N184" s="199"/>
      <c r="O184" s="81"/>
      <c r="P184" s="81"/>
      <c r="Q184" s="81"/>
      <c r="R184" s="81"/>
      <c r="S184" s="81"/>
      <c r="T184" s="82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116</v>
      </c>
      <c r="AU184" s="14" t="s">
        <v>71</v>
      </c>
    </row>
    <row r="185" s="2" customFormat="1" ht="16.5" customHeight="1">
      <c r="A185" s="35"/>
      <c r="B185" s="36"/>
      <c r="C185" s="180" t="s">
        <v>318</v>
      </c>
      <c r="D185" s="180" t="s">
        <v>110</v>
      </c>
      <c r="E185" s="181" t="s">
        <v>319</v>
      </c>
      <c r="F185" s="182" t="s">
        <v>320</v>
      </c>
      <c r="G185" s="183" t="s">
        <v>113</v>
      </c>
      <c r="H185" s="184">
        <v>5</v>
      </c>
      <c r="I185" s="185"/>
      <c r="J185" s="186">
        <f>ROUND(I185*H185,2)</f>
        <v>0</v>
      </c>
      <c r="K185" s="187"/>
      <c r="L185" s="188"/>
      <c r="M185" s="189" t="s">
        <v>19</v>
      </c>
      <c r="N185" s="190" t="s">
        <v>42</v>
      </c>
      <c r="O185" s="81"/>
      <c r="P185" s="191">
        <f>O185*H185</f>
        <v>0</v>
      </c>
      <c r="Q185" s="191">
        <v>0</v>
      </c>
      <c r="R185" s="191">
        <f>Q185*H185</f>
        <v>0</v>
      </c>
      <c r="S185" s="191">
        <v>0</v>
      </c>
      <c r="T185" s="19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3" t="s">
        <v>81</v>
      </c>
      <c r="AT185" s="193" t="s">
        <v>110</v>
      </c>
      <c r="AU185" s="193" t="s">
        <v>71</v>
      </c>
      <c r="AY185" s="14" t="s">
        <v>114</v>
      </c>
      <c r="BE185" s="194">
        <f>IF(N185="základní",J185,0)</f>
        <v>0</v>
      </c>
      <c r="BF185" s="194">
        <f>IF(N185="snížená",J185,0)</f>
        <v>0</v>
      </c>
      <c r="BG185" s="194">
        <f>IF(N185="zákl. přenesená",J185,0)</f>
        <v>0</v>
      </c>
      <c r="BH185" s="194">
        <f>IF(N185="sníž. přenesená",J185,0)</f>
        <v>0</v>
      </c>
      <c r="BI185" s="194">
        <f>IF(N185="nulová",J185,0)</f>
        <v>0</v>
      </c>
      <c r="BJ185" s="14" t="s">
        <v>79</v>
      </c>
      <c r="BK185" s="194">
        <f>ROUND(I185*H185,2)</f>
        <v>0</v>
      </c>
      <c r="BL185" s="14" t="s">
        <v>79</v>
      </c>
      <c r="BM185" s="193" t="s">
        <v>321</v>
      </c>
    </row>
    <row r="186" s="2" customFormat="1">
      <c r="A186" s="35"/>
      <c r="B186" s="36"/>
      <c r="C186" s="37"/>
      <c r="D186" s="195" t="s">
        <v>116</v>
      </c>
      <c r="E186" s="37"/>
      <c r="F186" s="196" t="s">
        <v>320</v>
      </c>
      <c r="G186" s="37"/>
      <c r="H186" s="37"/>
      <c r="I186" s="197"/>
      <c r="J186" s="37"/>
      <c r="K186" s="37"/>
      <c r="L186" s="41"/>
      <c r="M186" s="198"/>
      <c r="N186" s="199"/>
      <c r="O186" s="81"/>
      <c r="P186" s="81"/>
      <c r="Q186" s="81"/>
      <c r="R186" s="81"/>
      <c r="S186" s="81"/>
      <c r="T186" s="82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116</v>
      </c>
      <c r="AU186" s="14" t="s">
        <v>71</v>
      </c>
    </row>
    <row r="187" s="2" customFormat="1">
      <c r="A187" s="35"/>
      <c r="B187" s="36"/>
      <c r="C187" s="37"/>
      <c r="D187" s="195" t="s">
        <v>322</v>
      </c>
      <c r="E187" s="37"/>
      <c r="F187" s="200" t="s">
        <v>323</v>
      </c>
      <c r="G187" s="37"/>
      <c r="H187" s="37"/>
      <c r="I187" s="197"/>
      <c r="J187" s="37"/>
      <c r="K187" s="37"/>
      <c r="L187" s="41"/>
      <c r="M187" s="198"/>
      <c r="N187" s="199"/>
      <c r="O187" s="81"/>
      <c r="P187" s="81"/>
      <c r="Q187" s="81"/>
      <c r="R187" s="81"/>
      <c r="S187" s="81"/>
      <c r="T187" s="82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322</v>
      </c>
      <c r="AU187" s="14" t="s">
        <v>71</v>
      </c>
    </row>
    <row r="188" s="2" customFormat="1" ht="24.15" customHeight="1">
      <c r="A188" s="35"/>
      <c r="B188" s="36"/>
      <c r="C188" s="180" t="s">
        <v>324</v>
      </c>
      <c r="D188" s="180" t="s">
        <v>110</v>
      </c>
      <c r="E188" s="181" t="s">
        <v>325</v>
      </c>
      <c r="F188" s="182" t="s">
        <v>326</v>
      </c>
      <c r="G188" s="183" t="s">
        <v>113</v>
      </c>
      <c r="H188" s="184">
        <v>2</v>
      </c>
      <c r="I188" s="185"/>
      <c r="J188" s="186">
        <f>ROUND(I188*H188,2)</f>
        <v>0</v>
      </c>
      <c r="K188" s="187"/>
      <c r="L188" s="188"/>
      <c r="M188" s="189" t="s">
        <v>19</v>
      </c>
      <c r="N188" s="190" t="s">
        <v>42</v>
      </c>
      <c r="O188" s="81"/>
      <c r="P188" s="191">
        <f>O188*H188</f>
        <v>0</v>
      </c>
      <c r="Q188" s="191">
        <v>0</v>
      </c>
      <c r="R188" s="191">
        <f>Q188*H188</f>
        <v>0</v>
      </c>
      <c r="S188" s="191">
        <v>0</v>
      </c>
      <c r="T188" s="19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3" t="s">
        <v>81</v>
      </c>
      <c r="AT188" s="193" t="s">
        <v>110</v>
      </c>
      <c r="AU188" s="193" t="s">
        <v>71</v>
      </c>
      <c r="AY188" s="14" t="s">
        <v>114</v>
      </c>
      <c r="BE188" s="194">
        <f>IF(N188="základní",J188,0)</f>
        <v>0</v>
      </c>
      <c r="BF188" s="194">
        <f>IF(N188="snížená",J188,0)</f>
        <v>0</v>
      </c>
      <c r="BG188" s="194">
        <f>IF(N188="zákl. přenesená",J188,0)</f>
        <v>0</v>
      </c>
      <c r="BH188" s="194">
        <f>IF(N188="sníž. přenesená",J188,0)</f>
        <v>0</v>
      </c>
      <c r="BI188" s="194">
        <f>IF(N188="nulová",J188,0)</f>
        <v>0</v>
      </c>
      <c r="BJ188" s="14" t="s">
        <v>79</v>
      </c>
      <c r="BK188" s="194">
        <f>ROUND(I188*H188,2)</f>
        <v>0</v>
      </c>
      <c r="BL188" s="14" t="s">
        <v>79</v>
      </c>
      <c r="BM188" s="193" t="s">
        <v>327</v>
      </c>
    </row>
    <row r="189" s="2" customFormat="1">
      <c r="A189" s="35"/>
      <c r="B189" s="36"/>
      <c r="C189" s="37"/>
      <c r="D189" s="195" t="s">
        <v>116</v>
      </c>
      <c r="E189" s="37"/>
      <c r="F189" s="196" t="s">
        <v>326</v>
      </c>
      <c r="G189" s="37"/>
      <c r="H189" s="37"/>
      <c r="I189" s="197"/>
      <c r="J189" s="37"/>
      <c r="K189" s="37"/>
      <c r="L189" s="41"/>
      <c r="M189" s="198"/>
      <c r="N189" s="199"/>
      <c r="O189" s="81"/>
      <c r="P189" s="81"/>
      <c r="Q189" s="81"/>
      <c r="R189" s="81"/>
      <c r="S189" s="81"/>
      <c r="T189" s="82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116</v>
      </c>
      <c r="AU189" s="14" t="s">
        <v>71</v>
      </c>
    </row>
    <row r="190" s="2" customFormat="1" ht="16.5" customHeight="1">
      <c r="A190" s="35"/>
      <c r="B190" s="36"/>
      <c r="C190" s="180" t="s">
        <v>328</v>
      </c>
      <c r="D190" s="180" t="s">
        <v>110</v>
      </c>
      <c r="E190" s="181" t="s">
        <v>329</v>
      </c>
      <c r="F190" s="182" t="s">
        <v>330</v>
      </c>
      <c r="G190" s="183" t="s">
        <v>113</v>
      </c>
      <c r="H190" s="184">
        <v>20</v>
      </c>
      <c r="I190" s="185"/>
      <c r="J190" s="186">
        <f>ROUND(I190*H190,2)</f>
        <v>0</v>
      </c>
      <c r="K190" s="187"/>
      <c r="L190" s="188"/>
      <c r="M190" s="189" t="s">
        <v>19</v>
      </c>
      <c r="N190" s="190" t="s">
        <v>42</v>
      </c>
      <c r="O190" s="81"/>
      <c r="P190" s="191">
        <f>O190*H190</f>
        <v>0</v>
      </c>
      <c r="Q190" s="191">
        <v>0</v>
      </c>
      <c r="R190" s="191">
        <f>Q190*H190</f>
        <v>0</v>
      </c>
      <c r="S190" s="191">
        <v>0</v>
      </c>
      <c r="T190" s="19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3" t="s">
        <v>81</v>
      </c>
      <c r="AT190" s="193" t="s">
        <v>110</v>
      </c>
      <c r="AU190" s="193" t="s">
        <v>71</v>
      </c>
      <c r="AY190" s="14" t="s">
        <v>114</v>
      </c>
      <c r="BE190" s="194">
        <f>IF(N190="základní",J190,0)</f>
        <v>0</v>
      </c>
      <c r="BF190" s="194">
        <f>IF(N190="snížená",J190,0)</f>
        <v>0</v>
      </c>
      <c r="BG190" s="194">
        <f>IF(N190="zákl. přenesená",J190,0)</f>
        <v>0</v>
      </c>
      <c r="BH190" s="194">
        <f>IF(N190="sníž. přenesená",J190,0)</f>
        <v>0</v>
      </c>
      <c r="BI190" s="194">
        <f>IF(N190="nulová",J190,0)</f>
        <v>0</v>
      </c>
      <c r="BJ190" s="14" t="s">
        <v>79</v>
      </c>
      <c r="BK190" s="194">
        <f>ROUND(I190*H190,2)</f>
        <v>0</v>
      </c>
      <c r="BL190" s="14" t="s">
        <v>79</v>
      </c>
      <c r="BM190" s="193" t="s">
        <v>331</v>
      </c>
    </row>
    <row r="191" s="2" customFormat="1">
      <c r="A191" s="35"/>
      <c r="B191" s="36"/>
      <c r="C191" s="37"/>
      <c r="D191" s="195" t="s">
        <v>116</v>
      </c>
      <c r="E191" s="37"/>
      <c r="F191" s="196" t="s">
        <v>330</v>
      </c>
      <c r="G191" s="37"/>
      <c r="H191" s="37"/>
      <c r="I191" s="197"/>
      <c r="J191" s="37"/>
      <c r="K191" s="37"/>
      <c r="L191" s="41"/>
      <c r="M191" s="198"/>
      <c r="N191" s="199"/>
      <c r="O191" s="81"/>
      <c r="P191" s="81"/>
      <c r="Q191" s="81"/>
      <c r="R191" s="81"/>
      <c r="S191" s="81"/>
      <c r="T191" s="82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116</v>
      </c>
      <c r="AU191" s="14" t="s">
        <v>71</v>
      </c>
    </row>
    <row r="192" s="2" customFormat="1" ht="16.5" customHeight="1">
      <c r="A192" s="35"/>
      <c r="B192" s="36"/>
      <c r="C192" s="180" t="s">
        <v>332</v>
      </c>
      <c r="D192" s="180" t="s">
        <v>110</v>
      </c>
      <c r="E192" s="181" t="s">
        <v>333</v>
      </c>
      <c r="F192" s="182" t="s">
        <v>334</v>
      </c>
      <c r="G192" s="183" t="s">
        <v>113</v>
      </c>
      <c r="H192" s="184">
        <v>20</v>
      </c>
      <c r="I192" s="185"/>
      <c r="J192" s="186">
        <f>ROUND(I192*H192,2)</f>
        <v>0</v>
      </c>
      <c r="K192" s="187"/>
      <c r="L192" s="188"/>
      <c r="M192" s="189" t="s">
        <v>19</v>
      </c>
      <c r="N192" s="190" t="s">
        <v>42</v>
      </c>
      <c r="O192" s="81"/>
      <c r="P192" s="191">
        <f>O192*H192</f>
        <v>0</v>
      </c>
      <c r="Q192" s="191">
        <v>0</v>
      </c>
      <c r="R192" s="191">
        <f>Q192*H192</f>
        <v>0</v>
      </c>
      <c r="S192" s="191">
        <v>0</v>
      </c>
      <c r="T192" s="19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3" t="s">
        <v>81</v>
      </c>
      <c r="AT192" s="193" t="s">
        <v>110</v>
      </c>
      <c r="AU192" s="193" t="s">
        <v>71</v>
      </c>
      <c r="AY192" s="14" t="s">
        <v>114</v>
      </c>
      <c r="BE192" s="194">
        <f>IF(N192="základní",J192,0)</f>
        <v>0</v>
      </c>
      <c r="BF192" s="194">
        <f>IF(N192="snížená",J192,0)</f>
        <v>0</v>
      </c>
      <c r="BG192" s="194">
        <f>IF(N192="zákl. přenesená",J192,0)</f>
        <v>0</v>
      </c>
      <c r="BH192" s="194">
        <f>IF(N192="sníž. přenesená",J192,0)</f>
        <v>0</v>
      </c>
      <c r="BI192" s="194">
        <f>IF(N192="nulová",J192,0)</f>
        <v>0</v>
      </c>
      <c r="BJ192" s="14" t="s">
        <v>79</v>
      </c>
      <c r="BK192" s="194">
        <f>ROUND(I192*H192,2)</f>
        <v>0</v>
      </c>
      <c r="BL192" s="14" t="s">
        <v>79</v>
      </c>
      <c r="BM192" s="193" t="s">
        <v>335</v>
      </c>
    </row>
    <row r="193" s="2" customFormat="1">
      <c r="A193" s="35"/>
      <c r="B193" s="36"/>
      <c r="C193" s="37"/>
      <c r="D193" s="195" t="s">
        <v>116</v>
      </c>
      <c r="E193" s="37"/>
      <c r="F193" s="196" t="s">
        <v>334</v>
      </c>
      <c r="G193" s="37"/>
      <c r="H193" s="37"/>
      <c r="I193" s="197"/>
      <c r="J193" s="37"/>
      <c r="K193" s="37"/>
      <c r="L193" s="41"/>
      <c r="M193" s="198"/>
      <c r="N193" s="199"/>
      <c r="O193" s="81"/>
      <c r="P193" s="81"/>
      <c r="Q193" s="81"/>
      <c r="R193" s="81"/>
      <c r="S193" s="81"/>
      <c r="T193" s="82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116</v>
      </c>
      <c r="AU193" s="14" t="s">
        <v>71</v>
      </c>
    </row>
    <row r="194" s="2" customFormat="1" ht="24.15" customHeight="1">
      <c r="A194" s="35"/>
      <c r="B194" s="36"/>
      <c r="C194" s="180" t="s">
        <v>336</v>
      </c>
      <c r="D194" s="180" t="s">
        <v>110</v>
      </c>
      <c r="E194" s="181" t="s">
        <v>337</v>
      </c>
      <c r="F194" s="182" t="s">
        <v>338</v>
      </c>
      <c r="G194" s="183" t="s">
        <v>113</v>
      </c>
      <c r="H194" s="184">
        <v>1</v>
      </c>
      <c r="I194" s="185"/>
      <c r="J194" s="186">
        <f>ROUND(I194*H194,2)</f>
        <v>0</v>
      </c>
      <c r="K194" s="187"/>
      <c r="L194" s="188"/>
      <c r="M194" s="189" t="s">
        <v>19</v>
      </c>
      <c r="N194" s="190" t="s">
        <v>42</v>
      </c>
      <c r="O194" s="81"/>
      <c r="P194" s="191">
        <f>O194*H194</f>
        <v>0</v>
      </c>
      <c r="Q194" s="191">
        <v>0</v>
      </c>
      <c r="R194" s="191">
        <f>Q194*H194</f>
        <v>0</v>
      </c>
      <c r="S194" s="191">
        <v>0</v>
      </c>
      <c r="T194" s="19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3" t="s">
        <v>81</v>
      </c>
      <c r="AT194" s="193" t="s">
        <v>110</v>
      </c>
      <c r="AU194" s="193" t="s">
        <v>71</v>
      </c>
      <c r="AY194" s="14" t="s">
        <v>114</v>
      </c>
      <c r="BE194" s="194">
        <f>IF(N194="základní",J194,0)</f>
        <v>0</v>
      </c>
      <c r="BF194" s="194">
        <f>IF(N194="snížená",J194,0)</f>
        <v>0</v>
      </c>
      <c r="BG194" s="194">
        <f>IF(N194="zákl. přenesená",J194,0)</f>
        <v>0</v>
      </c>
      <c r="BH194" s="194">
        <f>IF(N194="sníž. přenesená",J194,0)</f>
        <v>0</v>
      </c>
      <c r="BI194" s="194">
        <f>IF(N194="nulová",J194,0)</f>
        <v>0</v>
      </c>
      <c r="BJ194" s="14" t="s">
        <v>79</v>
      </c>
      <c r="BK194" s="194">
        <f>ROUND(I194*H194,2)</f>
        <v>0</v>
      </c>
      <c r="BL194" s="14" t="s">
        <v>79</v>
      </c>
      <c r="BM194" s="193" t="s">
        <v>339</v>
      </c>
    </row>
    <row r="195" s="2" customFormat="1">
      <c r="A195" s="35"/>
      <c r="B195" s="36"/>
      <c r="C195" s="37"/>
      <c r="D195" s="195" t="s">
        <v>116</v>
      </c>
      <c r="E195" s="37"/>
      <c r="F195" s="196" t="s">
        <v>338</v>
      </c>
      <c r="G195" s="37"/>
      <c r="H195" s="37"/>
      <c r="I195" s="197"/>
      <c r="J195" s="37"/>
      <c r="K195" s="37"/>
      <c r="L195" s="41"/>
      <c r="M195" s="198"/>
      <c r="N195" s="199"/>
      <c r="O195" s="81"/>
      <c r="P195" s="81"/>
      <c r="Q195" s="81"/>
      <c r="R195" s="81"/>
      <c r="S195" s="81"/>
      <c r="T195" s="82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116</v>
      </c>
      <c r="AU195" s="14" t="s">
        <v>71</v>
      </c>
    </row>
    <row r="196" s="2" customFormat="1" ht="16.5" customHeight="1">
      <c r="A196" s="35"/>
      <c r="B196" s="36"/>
      <c r="C196" s="180" t="s">
        <v>340</v>
      </c>
      <c r="D196" s="180" t="s">
        <v>110</v>
      </c>
      <c r="E196" s="181" t="s">
        <v>341</v>
      </c>
      <c r="F196" s="182" t="s">
        <v>342</v>
      </c>
      <c r="G196" s="183" t="s">
        <v>113</v>
      </c>
      <c r="H196" s="184">
        <v>1</v>
      </c>
      <c r="I196" s="185"/>
      <c r="J196" s="186">
        <f>ROUND(I196*H196,2)</f>
        <v>0</v>
      </c>
      <c r="K196" s="187"/>
      <c r="L196" s="188"/>
      <c r="M196" s="189" t="s">
        <v>19</v>
      </c>
      <c r="N196" s="190" t="s">
        <v>42</v>
      </c>
      <c r="O196" s="81"/>
      <c r="P196" s="191">
        <f>O196*H196</f>
        <v>0</v>
      </c>
      <c r="Q196" s="191">
        <v>0</v>
      </c>
      <c r="R196" s="191">
        <f>Q196*H196</f>
        <v>0</v>
      </c>
      <c r="S196" s="191">
        <v>0</v>
      </c>
      <c r="T196" s="19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3" t="s">
        <v>81</v>
      </c>
      <c r="AT196" s="193" t="s">
        <v>110</v>
      </c>
      <c r="AU196" s="193" t="s">
        <v>71</v>
      </c>
      <c r="AY196" s="14" t="s">
        <v>114</v>
      </c>
      <c r="BE196" s="194">
        <f>IF(N196="základní",J196,0)</f>
        <v>0</v>
      </c>
      <c r="BF196" s="194">
        <f>IF(N196="snížená",J196,0)</f>
        <v>0</v>
      </c>
      <c r="BG196" s="194">
        <f>IF(N196="zákl. přenesená",J196,0)</f>
        <v>0</v>
      </c>
      <c r="BH196" s="194">
        <f>IF(N196="sníž. přenesená",J196,0)</f>
        <v>0</v>
      </c>
      <c r="BI196" s="194">
        <f>IF(N196="nulová",J196,0)</f>
        <v>0</v>
      </c>
      <c r="BJ196" s="14" t="s">
        <v>79</v>
      </c>
      <c r="BK196" s="194">
        <f>ROUND(I196*H196,2)</f>
        <v>0</v>
      </c>
      <c r="BL196" s="14" t="s">
        <v>79</v>
      </c>
      <c r="BM196" s="193" t="s">
        <v>343</v>
      </c>
    </row>
    <row r="197" s="2" customFormat="1">
      <c r="A197" s="35"/>
      <c r="B197" s="36"/>
      <c r="C197" s="37"/>
      <c r="D197" s="195" t="s">
        <v>116</v>
      </c>
      <c r="E197" s="37"/>
      <c r="F197" s="196" t="s">
        <v>342</v>
      </c>
      <c r="G197" s="37"/>
      <c r="H197" s="37"/>
      <c r="I197" s="197"/>
      <c r="J197" s="37"/>
      <c r="K197" s="37"/>
      <c r="L197" s="41"/>
      <c r="M197" s="198"/>
      <c r="N197" s="199"/>
      <c r="O197" s="81"/>
      <c r="P197" s="81"/>
      <c r="Q197" s="81"/>
      <c r="R197" s="81"/>
      <c r="S197" s="81"/>
      <c r="T197" s="82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116</v>
      </c>
      <c r="AU197" s="14" t="s">
        <v>71</v>
      </c>
    </row>
    <row r="198" s="2" customFormat="1" ht="21.75" customHeight="1">
      <c r="A198" s="35"/>
      <c r="B198" s="36"/>
      <c r="C198" s="180" t="s">
        <v>344</v>
      </c>
      <c r="D198" s="180" t="s">
        <v>110</v>
      </c>
      <c r="E198" s="181" t="s">
        <v>345</v>
      </c>
      <c r="F198" s="182" t="s">
        <v>346</v>
      </c>
      <c r="G198" s="183" t="s">
        <v>113</v>
      </c>
      <c r="H198" s="184">
        <v>5</v>
      </c>
      <c r="I198" s="185"/>
      <c r="J198" s="186">
        <f>ROUND(I198*H198,2)</f>
        <v>0</v>
      </c>
      <c r="K198" s="187"/>
      <c r="L198" s="188"/>
      <c r="M198" s="189" t="s">
        <v>19</v>
      </c>
      <c r="N198" s="190" t="s">
        <v>42</v>
      </c>
      <c r="O198" s="81"/>
      <c r="P198" s="191">
        <f>O198*H198</f>
        <v>0</v>
      </c>
      <c r="Q198" s="191">
        <v>0</v>
      </c>
      <c r="R198" s="191">
        <f>Q198*H198</f>
        <v>0</v>
      </c>
      <c r="S198" s="191">
        <v>0</v>
      </c>
      <c r="T198" s="192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3" t="s">
        <v>81</v>
      </c>
      <c r="AT198" s="193" t="s">
        <v>110</v>
      </c>
      <c r="AU198" s="193" t="s">
        <v>71</v>
      </c>
      <c r="AY198" s="14" t="s">
        <v>114</v>
      </c>
      <c r="BE198" s="194">
        <f>IF(N198="základní",J198,0)</f>
        <v>0</v>
      </c>
      <c r="BF198" s="194">
        <f>IF(N198="snížená",J198,0)</f>
        <v>0</v>
      </c>
      <c r="BG198" s="194">
        <f>IF(N198="zákl. přenesená",J198,0)</f>
        <v>0</v>
      </c>
      <c r="BH198" s="194">
        <f>IF(N198="sníž. přenesená",J198,0)</f>
        <v>0</v>
      </c>
      <c r="BI198" s="194">
        <f>IF(N198="nulová",J198,0)</f>
        <v>0</v>
      </c>
      <c r="BJ198" s="14" t="s">
        <v>79</v>
      </c>
      <c r="BK198" s="194">
        <f>ROUND(I198*H198,2)</f>
        <v>0</v>
      </c>
      <c r="BL198" s="14" t="s">
        <v>79</v>
      </c>
      <c r="BM198" s="193" t="s">
        <v>347</v>
      </c>
    </row>
    <row r="199" s="2" customFormat="1">
      <c r="A199" s="35"/>
      <c r="B199" s="36"/>
      <c r="C199" s="37"/>
      <c r="D199" s="195" t="s">
        <v>116</v>
      </c>
      <c r="E199" s="37"/>
      <c r="F199" s="196" t="s">
        <v>346</v>
      </c>
      <c r="G199" s="37"/>
      <c r="H199" s="37"/>
      <c r="I199" s="197"/>
      <c r="J199" s="37"/>
      <c r="K199" s="37"/>
      <c r="L199" s="41"/>
      <c r="M199" s="198"/>
      <c r="N199" s="199"/>
      <c r="O199" s="81"/>
      <c r="P199" s="81"/>
      <c r="Q199" s="81"/>
      <c r="R199" s="81"/>
      <c r="S199" s="81"/>
      <c r="T199" s="82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116</v>
      </c>
      <c r="AU199" s="14" t="s">
        <v>71</v>
      </c>
    </row>
    <row r="200" s="2" customFormat="1" ht="16.5" customHeight="1">
      <c r="A200" s="35"/>
      <c r="B200" s="36"/>
      <c r="C200" s="180" t="s">
        <v>348</v>
      </c>
      <c r="D200" s="180" t="s">
        <v>110</v>
      </c>
      <c r="E200" s="181" t="s">
        <v>349</v>
      </c>
      <c r="F200" s="182" t="s">
        <v>350</v>
      </c>
      <c r="G200" s="183" t="s">
        <v>113</v>
      </c>
      <c r="H200" s="184">
        <v>5</v>
      </c>
      <c r="I200" s="185"/>
      <c r="J200" s="186">
        <f>ROUND(I200*H200,2)</f>
        <v>0</v>
      </c>
      <c r="K200" s="187"/>
      <c r="L200" s="188"/>
      <c r="M200" s="189" t="s">
        <v>19</v>
      </c>
      <c r="N200" s="190" t="s">
        <v>42</v>
      </c>
      <c r="O200" s="81"/>
      <c r="P200" s="191">
        <f>O200*H200</f>
        <v>0</v>
      </c>
      <c r="Q200" s="191">
        <v>0</v>
      </c>
      <c r="R200" s="191">
        <f>Q200*H200</f>
        <v>0</v>
      </c>
      <c r="S200" s="191">
        <v>0</v>
      </c>
      <c r="T200" s="192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3" t="s">
        <v>81</v>
      </c>
      <c r="AT200" s="193" t="s">
        <v>110</v>
      </c>
      <c r="AU200" s="193" t="s">
        <v>71</v>
      </c>
      <c r="AY200" s="14" t="s">
        <v>114</v>
      </c>
      <c r="BE200" s="194">
        <f>IF(N200="základní",J200,0)</f>
        <v>0</v>
      </c>
      <c r="BF200" s="194">
        <f>IF(N200="snížená",J200,0)</f>
        <v>0</v>
      </c>
      <c r="BG200" s="194">
        <f>IF(N200="zákl. přenesená",J200,0)</f>
        <v>0</v>
      </c>
      <c r="BH200" s="194">
        <f>IF(N200="sníž. přenesená",J200,0)</f>
        <v>0</v>
      </c>
      <c r="BI200" s="194">
        <f>IF(N200="nulová",J200,0)</f>
        <v>0</v>
      </c>
      <c r="BJ200" s="14" t="s">
        <v>79</v>
      </c>
      <c r="BK200" s="194">
        <f>ROUND(I200*H200,2)</f>
        <v>0</v>
      </c>
      <c r="BL200" s="14" t="s">
        <v>79</v>
      </c>
      <c r="BM200" s="193" t="s">
        <v>351</v>
      </c>
    </row>
    <row r="201" s="2" customFormat="1">
      <c r="A201" s="35"/>
      <c r="B201" s="36"/>
      <c r="C201" s="37"/>
      <c r="D201" s="195" t="s">
        <v>116</v>
      </c>
      <c r="E201" s="37"/>
      <c r="F201" s="196" t="s">
        <v>350</v>
      </c>
      <c r="G201" s="37"/>
      <c r="H201" s="37"/>
      <c r="I201" s="197"/>
      <c r="J201" s="37"/>
      <c r="K201" s="37"/>
      <c r="L201" s="41"/>
      <c r="M201" s="198"/>
      <c r="N201" s="199"/>
      <c r="O201" s="81"/>
      <c r="P201" s="81"/>
      <c r="Q201" s="81"/>
      <c r="R201" s="81"/>
      <c r="S201" s="81"/>
      <c r="T201" s="82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116</v>
      </c>
      <c r="AU201" s="14" t="s">
        <v>71</v>
      </c>
    </row>
    <row r="202" s="2" customFormat="1" ht="16.5" customHeight="1">
      <c r="A202" s="35"/>
      <c r="B202" s="36"/>
      <c r="C202" s="180" t="s">
        <v>352</v>
      </c>
      <c r="D202" s="180" t="s">
        <v>110</v>
      </c>
      <c r="E202" s="181" t="s">
        <v>353</v>
      </c>
      <c r="F202" s="182" t="s">
        <v>354</v>
      </c>
      <c r="G202" s="183" t="s">
        <v>113</v>
      </c>
      <c r="H202" s="184">
        <v>5</v>
      </c>
      <c r="I202" s="185"/>
      <c r="J202" s="186">
        <f>ROUND(I202*H202,2)</f>
        <v>0</v>
      </c>
      <c r="K202" s="187"/>
      <c r="L202" s="188"/>
      <c r="M202" s="189" t="s">
        <v>19</v>
      </c>
      <c r="N202" s="190" t="s">
        <v>42</v>
      </c>
      <c r="O202" s="81"/>
      <c r="P202" s="191">
        <f>O202*H202</f>
        <v>0</v>
      </c>
      <c r="Q202" s="191">
        <v>0</v>
      </c>
      <c r="R202" s="191">
        <f>Q202*H202</f>
        <v>0</v>
      </c>
      <c r="S202" s="191">
        <v>0</v>
      </c>
      <c r="T202" s="19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3" t="s">
        <v>81</v>
      </c>
      <c r="AT202" s="193" t="s">
        <v>110</v>
      </c>
      <c r="AU202" s="193" t="s">
        <v>71</v>
      </c>
      <c r="AY202" s="14" t="s">
        <v>114</v>
      </c>
      <c r="BE202" s="194">
        <f>IF(N202="základní",J202,0)</f>
        <v>0</v>
      </c>
      <c r="BF202" s="194">
        <f>IF(N202="snížená",J202,0)</f>
        <v>0</v>
      </c>
      <c r="BG202" s="194">
        <f>IF(N202="zákl. přenesená",J202,0)</f>
        <v>0</v>
      </c>
      <c r="BH202" s="194">
        <f>IF(N202="sníž. přenesená",J202,0)</f>
        <v>0</v>
      </c>
      <c r="BI202" s="194">
        <f>IF(N202="nulová",J202,0)</f>
        <v>0</v>
      </c>
      <c r="BJ202" s="14" t="s">
        <v>79</v>
      </c>
      <c r="BK202" s="194">
        <f>ROUND(I202*H202,2)</f>
        <v>0</v>
      </c>
      <c r="BL202" s="14" t="s">
        <v>79</v>
      </c>
      <c r="BM202" s="193" t="s">
        <v>355</v>
      </c>
    </row>
    <row r="203" s="2" customFormat="1">
      <c r="A203" s="35"/>
      <c r="B203" s="36"/>
      <c r="C203" s="37"/>
      <c r="D203" s="195" t="s">
        <v>116</v>
      </c>
      <c r="E203" s="37"/>
      <c r="F203" s="196" t="s">
        <v>354</v>
      </c>
      <c r="G203" s="37"/>
      <c r="H203" s="37"/>
      <c r="I203" s="197"/>
      <c r="J203" s="37"/>
      <c r="K203" s="37"/>
      <c r="L203" s="41"/>
      <c r="M203" s="198"/>
      <c r="N203" s="199"/>
      <c r="O203" s="81"/>
      <c r="P203" s="81"/>
      <c r="Q203" s="81"/>
      <c r="R203" s="81"/>
      <c r="S203" s="81"/>
      <c r="T203" s="82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116</v>
      </c>
      <c r="AU203" s="14" t="s">
        <v>71</v>
      </c>
    </row>
    <row r="204" s="2" customFormat="1" ht="16.5" customHeight="1">
      <c r="A204" s="35"/>
      <c r="B204" s="36"/>
      <c r="C204" s="180" t="s">
        <v>356</v>
      </c>
      <c r="D204" s="180" t="s">
        <v>110</v>
      </c>
      <c r="E204" s="181" t="s">
        <v>357</v>
      </c>
      <c r="F204" s="182" t="s">
        <v>358</v>
      </c>
      <c r="G204" s="183" t="s">
        <v>113</v>
      </c>
      <c r="H204" s="184">
        <v>5</v>
      </c>
      <c r="I204" s="185"/>
      <c r="J204" s="186">
        <f>ROUND(I204*H204,2)</f>
        <v>0</v>
      </c>
      <c r="K204" s="187"/>
      <c r="L204" s="188"/>
      <c r="M204" s="189" t="s">
        <v>19</v>
      </c>
      <c r="N204" s="190" t="s">
        <v>42</v>
      </c>
      <c r="O204" s="81"/>
      <c r="P204" s="191">
        <f>O204*H204</f>
        <v>0</v>
      </c>
      <c r="Q204" s="191">
        <v>0</v>
      </c>
      <c r="R204" s="191">
        <f>Q204*H204</f>
        <v>0</v>
      </c>
      <c r="S204" s="191">
        <v>0</v>
      </c>
      <c r="T204" s="19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3" t="s">
        <v>81</v>
      </c>
      <c r="AT204" s="193" t="s">
        <v>110</v>
      </c>
      <c r="AU204" s="193" t="s">
        <v>71</v>
      </c>
      <c r="AY204" s="14" t="s">
        <v>114</v>
      </c>
      <c r="BE204" s="194">
        <f>IF(N204="základní",J204,0)</f>
        <v>0</v>
      </c>
      <c r="BF204" s="194">
        <f>IF(N204="snížená",J204,0)</f>
        <v>0</v>
      </c>
      <c r="BG204" s="194">
        <f>IF(N204="zákl. přenesená",J204,0)</f>
        <v>0</v>
      </c>
      <c r="BH204" s="194">
        <f>IF(N204="sníž. přenesená",J204,0)</f>
        <v>0</v>
      </c>
      <c r="BI204" s="194">
        <f>IF(N204="nulová",J204,0)</f>
        <v>0</v>
      </c>
      <c r="BJ204" s="14" t="s">
        <v>79</v>
      </c>
      <c r="BK204" s="194">
        <f>ROUND(I204*H204,2)</f>
        <v>0</v>
      </c>
      <c r="BL204" s="14" t="s">
        <v>79</v>
      </c>
      <c r="BM204" s="193" t="s">
        <v>359</v>
      </c>
    </row>
    <row r="205" s="2" customFormat="1">
      <c r="A205" s="35"/>
      <c r="B205" s="36"/>
      <c r="C205" s="37"/>
      <c r="D205" s="195" t="s">
        <v>116</v>
      </c>
      <c r="E205" s="37"/>
      <c r="F205" s="196" t="s">
        <v>358</v>
      </c>
      <c r="G205" s="37"/>
      <c r="H205" s="37"/>
      <c r="I205" s="197"/>
      <c r="J205" s="37"/>
      <c r="K205" s="37"/>
      <c r="L205" s="41"/>
      <c r="M205" s="198"/>
      <c r="N205" s="199"/>
      <c r="O205" s="81"/>
      <c r="P205" s="81"/>
      <c r="Q205" s="81"/>
      <c r="R205" s="81"/>
      <c r="S205" s="81"/>
      <c r="T205" s="82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116</v>
      </c>
      <c r="AU205" s="14" t="s">
        <v>71</v>
      </c>
    </row>
    <row r="206" s="2" customFormat="1" ht="24.15" customHeight="1">
      <c r="A206" s="35"/>
      <c r="B206" s="36"/>
      <c r="C206" s="180" t="s">
        <v>360</v>
      </c>
      <c r="D206" s="180" t="s">
        <v>110</v>
      </c>
      <c r="E206" s="181" t="s">
        <v>361</v>
      </c>
      <c r="F206" s="182" t="s">
        <v>362</v>
      </c>
      <c r="G206" s="183" t="s">
        <v>113</v>
      </c>
      <c r="H206" s="184">
        <v>5</v>
      </c>
      <c r="I206" s="185"/>
      <c r="J206" s="186">
        <f>ROUND(I206*H206,2)</f>
        <v>0</v>
      </c>
      <c r="K206" s="187"/>
      <c r="L206" s="188"/>
      <c r="M206" s="189" t="s">
        <v>19</v>
      </c>
      <c r="N206" s="190" t="s">
        <v>42</v>
      </c>
      <c r="O206" s="81"/>
      <c r="P206" s="191">
        <f>O206*H206</f>
        <v>0</v>
      </c>
      <c r="Q206" s="191">
        <v>0</v>
      </c>
      <c r="R206" s="191">
        <f>Q206*H206</f>
        <v>0</v>
      </c>
      <c r="S206" s="191">
        <v>0</v>
      </c>
      <c r="T206" s="192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3" t="s">
        <v>81</v>
      </c>
      <c r="AT206" s="193" t="s">
        <v>110</v>
      </c>
      <c r="AU206" s="193" t="s">
        <v>71</v>
      </c>
      <c r="AY206" s="14" t="s">
        <v>114</v>
      </c>
      <c r="BE206" s="194">
        <f>IF(N206="základní",J206,0)</f>
        <v>0</v>
      </c>
      <c r="BF206" s="194">
        <f>IF(N206="snížená",J206,0)</f>
        <v>0</v>
      </c>
      <c r="BG206" s="194">
        <f>IF(N206="zákl. přenesená",J206,0)</f>
        <v>0</v>
      </c>
      <c r="BH206" s="194">
        <f>IF(N206="sníž. přenesená",J206,0)</f>
        <v>0</v>
      </c>
      <c r="BI206" s="194">
        <f>IF(N206="nulová",J206,0)</f>
        <v>0</v>
      </c>
      <c r="BJ206" s="14" t="s">
        <v>79</v>
      </c>
      <c r="BK206" s="194">
        <f>ROUND(I206*H206,2)</f>
        <v>0</v>
      </c>
      <c r="BL206" s="14" t="s">
        <v>79</v>
      </c>
      <c r="BM206" s="193" t="s">
        <v>363</v>
      </c>
    </row>
    <row r="207" s="2" customFormat="1">
      <c r="A207" s="35"/>
      <c r="B207" s="36"/>
      <c r="C207" s="37"/>
      <c r="D207" s="195" t="s">
        <v>116</v>
      </c>
      <c r="E207" s="37"/>
      <c r="F207" s="196" t="s">
        <v>362</v>
      </c>
      <c r="G207" s="37"/>
      <c r="H207" s="37"/>
      <c r="I207" s="197"/>
      <c r="J207" s="37"/>
      <c r="K207" s="37"/>
      <c r="L207" s="41"/>
      <c r="M207" s="198"/>
      <c r="N207" s="199"/>
      <c r="O207" s="81"/>
      <c r="P207" s="81"/>
      <c r="Q207" s="81"/>
      <c r="R207" s="81"/>
      <c r="S207" s="81"/>
      <c r="T207" s="82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116</v>
      </c>
      <c r="AU207" s="14" t="s">
        <v>71</v>
      </c>
    </row>
    <row r="208" s="2" customFormat="1" ht="24.15" customHeight="1">
      <c r="A208" s="35"/>
      <c r="B208" s="36"/>
      <c r="C208" s="180" t="s">
        <v>364</v>
      </c>
      <c r="D208" s="180" t="s">
        <v>110</v>
      </c>
      <c r="E208" s="181" t="s">
        <v>365</v>
      </c>
      <c r="F208" s="182" t="s">
        <v>366</v>
      </c>
      <c r="G208" s="183" t="s">
        <v>113</v>
      </c>
      <c r="H208" s="184">
        <v>5</v>
      </c>
      <c r="I208" s="185"/>
      <c r="J208" s="186">
        <f>ROUND(I208*H208,2)</f>
        <v>0</v>
      </c>
      <c r="K208" s="187"/>
      <c r="L208" s="188"/>
      <c r="M208" s="189" t="s">
        <v>19</v>
      </c>
      <c r="N208" s="190" t="s">
        <v>42</v>
      </c>
      <c r="O208" s="81"/>
      <c r="P208" s="191">
        <f>O208*H208</f>
        <v>0</v>
      </c>
      <c r="Q208" s="191">
        <v>0</v>
      </c>
      <c r="R208" s="191">
        <f>Q208*H208</f>
        <v>0</v>
      </c>
      <c r="S208" s="191">
        <v>0</v>
      </c>
      <c r="T208" s="192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3" t="s">
        <v>81</v>
      </c>
      <c r="AT208" s="193" t="s">
        <v>110</v>
      </c>
      <c r="AU208" s="193" t="s">
        <v>71</v>
      </c>
      <c r="AY208" s="14" t="s">
        <v>114</v>
      </c>
      <c r="BE208" s="194">
        <f>IF(N208="základní",J208,0)</f>
        <v>0</v>
      </c>
      <c r="BF208" s="194">
        <f>IF(N208="snížená",J208,0)</f>
        <v>0</v>
      </c>
      <c r="BG208" s="194">
        <f>IF(N208="zákl. přenesená",J208,0)</f>
        <v>0</v>
      </c>
      <c r="BH208" s="194">
        <f>IF(N208="sníž. přenesená",J208,0)</f>
        <v>0</v>
      </c>
      <c r="BI208" s="194">
        <f>IF(N208="nulová",J208,0)</f>
        <v>0</v>
      </c>
      <c r="BJ208" s="14" t="s">
        <v>79</v>
      </c>
      <c r="BK208" s="194">
        <f>ROUND(I208*H208,2)</f>
        <v>0</v>
      </c>
      <c r="BL208" s="14" t="s">
        <v>79</v>
      </c>
      <c r="BM208" s="193" t="s">
        <v>367</v>
      </c>
    </row>
    <row r="209" s="2" customFormat="1">
      <c r="A209" s="35"/>
      <c r="B209" s="36"/>
      <c r="C209" s="37"/>
      <c r="D209" s="195" t="s">
        <v>116</v>
      </c>
      <c r="E209" s="37"/>
      <c r="F209" s="196" t="s">
        <v>366</v>
      </c>
      <c r="G209" s="37"/>
      <c r="H209" s="37"/>
      <c r="I209" s="197"/>
      <c r="J209" s="37"/>
      <c r="K209" s="37"/>
      <c r="L209" s="41"/>
      <c r="M209" s="198"/>
      <c r="N209" s="199"/>
      <c r="O209" s="81"/>
      <c r="P209" s="81"/>
      <c r="Q209" s="81"/>
      <c r="R209" s="81"/>
      <c r="S209" s="81"/>
      <c r="T209" s="82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116</v>
      </c>
      <c r="AU209" s="14" t="s">
        <v>71</v>
      </c>
    </row>
    <row r="210" s="2" customFormat="1" ht="21.75" customHeight="1">
      <c r="A210" s="35"/>
      <c r="B210" s="36"/>
      <c r="C210" s="180" t="s">
        <v>368</v>
      </c>
      <c r="D210" s="180" t="s">
        <v>110</v>
      </c>
      <c r="E210" s="181" t="s">
        <v>369</v>
      </c>
      <c r="F210" s="182" t="s">
        <v>370</v>
      </c>
      <c r="G210" s="183" t="s">
        <v>113</v>
      </c>
      <c r="H210" s="184">
        <v>10</v>
      </c>
      <c r="I210" s="185"/>
      <c r="J210" s="186">
        <f>ROUND(I210*H210,2)</f>
        <v>0</v>
      </c>
      <c r="K210" s="187"/>
      <c r="L210" s="188"/>
      <c r="M210" s="189" t="s">
        <v>19</v>
      </c>
      <c r="N210" s="190" t="s">
        <v>42</v>
      </c>
      <c r="O210" s="81"/>
      <c r="P210" s="191">
        <f>O210*H210</f>
        <v>0</v>
      </c>
      <c r="Q210" s="191">
        <v>0</v>
      </c>
      <c r="R210" s="191">
        <f>Q210*H210</f>
        <v>0</v>
      </c>
      <c r="S210" s="191">
        <v>0</v>
      </c>
      <c r="T210" s="192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3" t="s">
        <v>81</v>
      </c>
      <c r="AT210" s="193" t="s">
        <v>110</v>
      </c>
      <c r="AU210" s="193" t="s">
        <v>71</v>
      </c>
      <c r="AY210" s="14" t="s">
        <v>114</v>
      </c>
      <c r="BE210" s="194">
        <f>IF(N210="základní",J210,0)</f>
        <v>0</v>
      </c>
      <c r="BF210" s="194">
        <f>IF(N210="snížená",J210,0)</f>
        <v>0</v>
      </c>
      <c r="BG210" s="194">
        <f>IF(N210="zákl. přenesená",J210,0)</f>
        <v>0</v>
      </c>
      <c r="BH210" s="194">
        <f>IF(N210="sníž. přenesená",J210,0)</f>
        <v>0</v>
      </c>
      <c r="BI210" s="194">
        <f>IF(N210="nulová",J210,0)</f>
        <v>0</v>
      </c>
      <c r="BJ210" s="14" t="s">
        <v>79</v>
      </c>
      <c r="BK210" s="194">
        <f>ROUND(I210*H210,2)</f>
        <v>0</v>
      </c>
      <c r="BL210" s="14" t="s">
        <v>79</v>
      </c>
      <c r="BM210" s="193" t="s">
        <v>371</v>
      </c>
    </row>
    <row r="211" s="2" customFormat="1">
      <c r="A211" s="35"/>
      <c r="B211" s="36"/>
      <c r="C211" s="37"/>
      <c r="D211" s="195" t="s">
        <v>116</v>
      </c>
      <c r="E211" s="37"/>
      <c r="F211" s="196" t="s">
        <v>370</v>
      </c>
      <c r="G211" s="37"/>
      <c r="H211" s="37"/>
      <c r="I211" s="197"/>
      <c r="J211" s="37"/>
      <c r="K211" s="37"/>
      <c r="L211" s="41"/>
      <c r="M211" s="198"/>
      <c r="N211" s="199"/>
      <c r="O211" s="81"/>
      <c r="P211" s="81"/>
      <c r="Q211" s="81"/>
      <c r="R211" s="81"/>
      <c r="S211" s="81"/>
      <c r="T211" s="82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116</v>
      </c>
      <c r="AU211" s="14" t="s">
        <v>71</v>
      </c>
    </row>
    <row r="212" s="2" customFormat="1" ht="21.75" customHeight="1">
      <c r="A212" s="35"/>
      <c r="B212" s="36"/>
      <c r="C212" s="180" t="s">
        <v>372</v>
      </c>
      <c r="D212" s="180" t="s">
        <v>110</v>
      </c>
      <c r="E212" s="181" t="s">
        <v>373</v>
      </c>
      <c r="F212" s="182" t="s">
        <v>374</v>
      </c>
      <c r="G212" s="183" t="s">
        <v>113</v>
      </c>
      <c r="H212" s="184">
        <v>10</v>
      </c>
      <c r="I212" s="185"/>
      <c r="J212" s="186">
        <f>ROUND(I212*H212,2)</f>
        <v>0</v>
      </c>
      <c r="K212" s="187"/>
      <c r="L212" s="188"/>
      <c r="M212" s="189" t="s">
        <v>19</v>
      </c>
      <c r="N212" s="190" t="s">
        <v>42</v>
      </c>
      <c r="O212" s="81"/>
      <c r="P212" s="191">
        <f>O212*H212</f>
        <v>0</v>
      </c>
      <c r="Q212" s="191">
        <v>0</v>
      </c>
      <c r="R212" s="191">
        <f>Q212*H212</f>
        <v>0</v>
      </c>
      <c r="S212" s="191">
        <v>0</v>
      </c>
      <c r="T212" s="192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3" t="s">
        <v>81</v>
      </c>
      <c r="AT212" s="193" t="s">
        <v>110</v>
      </c>
      <c r="AU212" s="193" t="s">
        <v>71</v>
      </c>
      <c r="AY212" s="14" t="s">
        <v>114</v>
      </c>
      <c r="BE212" s="194">
        <f>IF(N212="základní",J212,0)</f>
        <v>0</v>
      </c>
      <c r="BF212" s="194">
        <f>IF(N212="snížená",J212,0)</f>
        <v>0</v>
      </c>
      <c r="BG212" s="194">
        <f>IF(N212="zákl. přenesená",J212,0)</f>
        <v>0</v>
      </c>
      <c r="BH212" s="194">
        <f>IF(N212="sníž. přenesená",J212,0)</f>
        <v>0</v>
      </c>
      <c r="BI212" s="194">
        <f>IF(N212="nulová",J212,0)</f>
        <v>0</v>
      </c>
      <c r="BJ212" s="14" t="s">
        <v>79</v>
      </c>
      <c r="BK212" s="194">
        <f>ROUND(I212*H212,2)</f>
        <v>0</v>
      </c>
      <c r="BL212" s="14" t="s">
        <v>79</v>
      </c>
      <c r="BM212" s="193" t="s">
        <v>375</v>
      </c>
    </row>
    <row r="213" s="2" customFormat="1">
      <c r="A213" s="35"/>
      <c r="B213" s="36"/>
      <c r="C213" s="37"/>
      <c r="D213" s="195" t="s">
        <v>116</v>
      </c>
      <c r="E213" s="37"/>
      <c r="F213" s="196" t="s">
        <v>374</v>
      </c>
      <c r="G213" s="37"/>
      <c r="H213" s="37"/>
      <c r="I213" s="197"/>
      <c r="J213" s="37"/>
      <c r="K213" s="37"/>
      <c r="L213" s="41"/>
      <c r="M213" s="198"/>
      <c r="N213" s="199"/>
      <c r="O213" s="81"/>
      <c r="P213" s="81"/>
      <c r="Q213" s="81"/>
      <c r="R213" s="81"/>
      <c r="S213" s="81"/>
      <c r="T213" s="82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4" t="s">
        <v>116</v>
      </c>
      <c r="AU213" s="14" t="s">
        <v>71</v>
      </c>
    </row>
    <row r="214" s="2" customFormat="1" ht="21.75" customHeight="1">
      <c r="A214" s="35"/>
      <c r="B214" s="36"/>
      <c r="C214" s="180" t="s">
        <v>376</v>
      </c>
      <c r="D214" s="180" t="s">
        <v>110</v>
      </c>
      <c r="E214" s="181" t="s">
        <v>377</v>
      </c>
      <c r="F214" s="182" t="s">
        <v>378</v>
      </c>
      <c r="G214" s="183" t="s">
        <v>113</v>
      </c>
      <c r="H214" s="184">
        <v>5</v>
      </c>
      <c r="I214" s="185"/>
      <c r="J214" s="186">
        <f>ROUND(I214*H214,2)</f>
        <v>0</v>
      </c>
      <c r="K214" s="187"/>
      <c r="L214" s="188"/>
      <c r="M214" s="189" t="s">
        <v>19</v>
      </c>
      <c r="N214" s="190" t="s">
        <v>42</v>
      </c>
      <c r="O214" s="81"/>
      <c r="P214" s="191">
        <f>O214*H214</f>
        <v>0</v>
      </c>
      <c r="Q214" s="191">
        <v>0</v>
      </c>
      <c r="R214" s="191">
        <f>Q214*H214</f>
        <v>0</v>
      </c>
      <c r="S214" s="191">
        <v>0</v>
      </c>
      <c r="T214" s="192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3" t="s">
        <v>81</v>
      </c>
      <c r="AT214" s="193" t="s">
        <v>110</v>
      </c>
      <c r="AU214" s="193" t="s">
        <v>71</v>
      </c>
      <c r="AY214" s="14" t="s">
        <v>114</v>
      </c>
      <c r="BE214" s="194">
        <f>IF(N214="základní",J214,0)</f>
        <v>0</v>
      </c>
      <c r="BF214" s="194">
        <f>IF(N214="snížená",J214,0)</f>
        <v>0</v>
      </c>
      <c r="BG214" s="194">
        <f>IF(N214="zákl. přenesená",J214,0)</f>
        <v>0</v>
      </c>
      <c r="BH214" s="194">
        <f>IF(N214="sníž. přenesená",J214,0)</f>
        <v>0</v>
      </c>
      <c r="BI214" s="194">
        <f>IF(N214="nulová",J214,0)</f>
        <v>0</v>
      </c>
      <c r="BJ214" s="14" t="s">
        <v>79</v>
      </c>
      <c r="BK214" s="194">
        <f>ROUND(I214*H214,2)</f>
        <v>0</v>
      </c>
      <c r="BL214" s="14" t="s">
        <v>79</v>
      </c>
      <c r="BM214" s="193" t="s">
        <v>379</v>
      </c>
    </row>
    <row r="215" s="2" customFormat="1">
      <c r="A215" s="35"/>
      <c r="B215" s="36"/>
      <c r="C215" s="37"/>
      <c r="D215" s="195" t="s">
        <v>116</v>
      </c>
      <c r="E215" s="37"/>
      <c r="F215" s="196" t="s">
        <v>378</v>
      </c>
      <c r="G215" s="37"/>
      <c r="H215" s="37"/>
      <c r="I215" s="197"/>
      <c r="J215" s="37"/>
      <c r="K215" s="37"/>
      <c r="L215" s="41"/>
      <c r="M215" s="198"/>
      <c r="N215" s="199"/>
      <c r="O215" s="81"/>
      <c r="P215" s="81"/>
      <c r="Q215" s="81"/>
      <c r="R215" s="81"/>
      <c r="S215" s="81"/>
      <c r="T215" s="82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116</v>
      </c>
      <c r="AU215" s="14" t="s">
        <v>71</v>
      </c>
    </row>
    <row r="216" s="2" customFormat="1" ht="24.15" customHeight="1">
      <c r="A216" s="35"/>
      <c r="B216" s="36"/>
      <c r="C216" s="180" t="s">
        <v>380</v>
      </c>
      <c r="D216" s="180" t="s">
        <v>110</v>
      </c>
      <c r="E216" s="181" t="s">
        <v>381</v>
      </c>
      <c r="F216" s="182" t="s">
        <v>382</v>
      </c>
      <c r="G216" s="183" t="s">
        <v>113</v>
      </c>
      <c r="H216" s="184">
        <v>50</v>
      </c>
      <c r="I216" s="185"/>
      <c r="J216" s="186">
        <f>ROUND(I216*H216,2)</f>
        <v>0</v>
      </c>
      <c r="K216" s="187"/>
      <c r="L216" s="188"/>
      <c r="M216" s="189" t="s">
        <v>19</v>
      </c>
      <c r="N216" s="190" t="s">
        <v>42</v>
      </c>
      <c r="O216" s="81"/>
      <c r="P216" s="191">
        <f>O216*H216</f>
        <v>0</v>
      </c>
      <c r="Q216" s="191">
        <v>0</v>
      </c>
      <c r="R216" s="191">
        <f>Q216*H216</f>
        <v>0</v>
      </c>
      <c r="S216" s="191">
        <v>0</v>
      </c>
      <c r="T216" s="192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93" t="s">
        <v>81</v>
      </c>
      <c r="AT216" s="193" t="s">
        <v>110</v>
      </c>
      <c r="AU216" s="193" t="s">
        <v>71</v>
      </c>
      <c r="AY216" s="14" t="s">
        <v>114</v>
      </c>
      <c r="BE216" s="194">
        <f>IF(N216="základní",J216,0)</f>
        <v>0</v>
      </c>
      <c r="BF216" s="194">
        <f>IF(N216="snížená",J216,0)</f>
        <v>0</v>
      </c>
      <c r="BG216" s="194">
        <f>IF(N216="zákl. přenesená",J216,0)</f>
        <v>0</v>
      </c>
      <c r="BH216" s="194">
        <f>IF(N216="sníž. přenesená",J216,0)</f>
        <v>0</v>
      </c>
      <c r="BI216" s="194">
        <f>IF(N216="nulová",J216,0)</f>
        <v>0</v>
      </c>
      <c r="BJ216" s="14" t="s">
        <v>79</v>
      </c>
      <c r="BK216" s="194">
        <f>ROUND(I216*H216,2)</f>
        <v>0</v>
      </c>
      <c r="BL216" s="14" t="s">
        <v>79</v>
      </c>
      <c r="BM216" s="193" t="s">
        <v>383</v>
      </c>
    </row>
    <row r="217" s="2" customFormat="1">
      <c r="A217" s="35"/>
      <c r="B217" s="36"/>
      <c r="C217" s="37"/>
      <c r="D217" s="195" t="s">
        <v>116</v>
      </c>
      <c r="E217" s="37"/>
      <c r="F217" s="196" t="s">
        <v>382</v>
      </c>
      <c r="G217" s="37"/>
      <c r="H217" s="37"/>
      <c r="I217" s="197"/>
      <c r="J217" s="37"/>
      <c r="K217" s="37"/>
      <c r="L217" s="41"/>
      <c r="M217" s="198"/>
      <c r="N217" s="199"/>
      <c r="O217" s="81"/>
      <c r="P217" s="81"/>
      <c r="Q217" s="81"/>
      <c r="R217" s="81"/>
      <c r="S217" s="81"/>
      <c r="T217" s="82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116</v>
      </c>
      <c r="AU217" s="14" t="s">
        <v>71</v>
      </c>
    </row>
    <row r="218" s="2" customFormat="1" ht="24.15" customHeight="1">
      <c r="A218" s="35"/>
      <c r="B218" s="36"/>
      <c r="C218" s="180" t="s">
        <v>384</v>
      </c>
      <c r="D218" s="180" t="s">
        <v>110</v>
      </c>
      <c r="E218" s="181" t="s">
        <v>385</v>
      </c>
      <c r="F218" s="182" t="s">
        <v>386</v>
      </c>
      <c r="G218" s="183" t="s">
        <v>113</v>
      </c>
      <c r="H218" s="184">
        <v>50</v>
      </c>
      <c r="I218" s="185"/>
      <c r="J218" s="186">
        <f>ROUND(I218*H218,2)</f>
        <v>0</v>
      </c>
      <c r="K218" s="187"/>
      <c r="L218" s="188"/>
      <c r="M218" s="189" t="s">
        <v>19</v>
      </c>
      <c r="N218" s="190" t="s">
        <v>42</v>
      </c>
      <c r="O218" s="81"/>
      <c r="P218" s="191">
        <f>O218*H218</f>
        <v>0</v>
      </c>
      <c r="Q218" s="191">
        <v>0</v>
      </c>
      <c r="R218" s="191">
        <f>Q218*H218</f>
        <v>0</v>
      </c>
      <c r="S218" s="191">
        <v>0</v>
      </c>
      <c r="T218" s="192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93" t="s">
        <v>81</v>
      </c>
      <c r="AT218" s="193" t="s">
        <v>110</v>
      </c>
      <c r="AU218" s="193" t="s">
        <v>71</v>
      </c>
      <c r="AY218" s="14" t="s">
        <v>114</v>
      </c>
      <c r="BE218" s="194">
        <f>IF(N218="základní",J218,0)</f>
        <v>0</v>
      </c>
      <c r="BF218" s="194">
        <f>IF(N218="snížená",J218,0)</f>
        <v>0</v>
      </c>
      <c r="BG218" s="194">
        <f>IF(N218="zákl. přenesená",J218,0)</f>
        <v>0</v>
      </c>
      <c r="BH218" s="194">
        <f>IF(N218="sníž. přenesená",J218,0)</f>
        <v>0</v>
      </c>
      <c r="BI218" s="194">
        <f>IF(N218="nulová",J218,0)</f>
        <v>0</v>
      </c>
      <c r="BJ218" s="14" t="s">
        <v>79</v>
      </c>
      <c r="BK218" s="194">
        <f>ROUND(I218*H218,2)</f>
        <v>0</v>
      </c>
      <c r="BL218" s="14" t="s">
        <v>79</v>
      </c>
      <c r="BM218" s="193" t="s">
        <v>387</v>
      </c>
    </row>
    <row r="219" s="2" customFormat="1">
      <c r="A219" s="35"/>
      <c r="B219" s="36"/>
      <c r="C219" s="37"/>
      <c r="D219" s="195" t="s">
        <v>116</v>
      </c>
      <c r="E219" s="37"/>
      <c r="F219" s="196" t="s">
        <v>386</v>
      </c>
      <c r="G219" s="37"/>
      <c r="H219" s="37"/>
      <c r="I219" s="197"/>
      <c r="J219" s="37"/>
      <c r="K219" s="37"/>
      <c r="L219" s="41"/>
      <c r="M219" s="198"/>
      <c r="N219" s="199"/>
      <c r="O219" s="81"/>
      <c r="P219" s="81"/>
      <c r="Q219" s="81"/>
      <c r="R219" s="81"/>
      <c r="S219" s="81"/>
      <c r="T219" s="82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4" t="s">
        <v>116</v>
      </c>
      <c r="AU219" s="14" t="s">
        <v>71</v>
      </c>
    </row>
    <row r="220" s="2" customFormat="1" ht="21.75" customHeight="1">
      <c r="A220" s="35"/>
      <c r="B220" s="36"/>
      <c r="C220" s="180" t="s">
        <v>388</v>
      </c>
      <c r="D220" s="180" t="s">
        <v>110</v>
      </c>
      <c r="E220" s="181" t="s">
        <v>389</v>
      </c>
      <c r="F220" s="182" t="s">
        <v>390</v>
      </c>
      <c r="G220" s="183" t="s">
        <v>113</v>
      </c>
      <c r="H220" s="184">
        <v>50</v>
      </c>
      <c r="I220" s="185"/>
      <c r="J220" s="186">
        <f>ROUND(I220*H220,2)</f>
        <v>0</v>
      </c>
      <c r="K220" s="187"/>
      <c r="L220" s="188"/>
      <c r="M220" s="189" t="s">
        <v>19</v>
      </c>
      <c r="N220" s="190" t="s">
        <v>42</v>
      </c>
      <c r="O220" s="81"/>
      <c r="P220" s="191">
        <f>O220*H220</f>
        <v>0</v>
      </c>
      <c r="Q220" s="191">
        <v>0</v>
      </c>
      <c r="R220" s="191">
        <f>Q220*H220</f>
        <v>0</v>
      </c>
      <c r="S220" s="191">
        <v>0</v>
      </c>
      <c r="T220" s="192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3" t="s">
        <v>81</v>
      </c>
      <c r="AT220" s="193" t="s">
        <v>110</v>
      </c>
      <c r="AU220" s="193" t="s">
        <v>71</v>
      </c>
      <c r="AY220" s="14" t="s">
        <v>114</v>
      </c>
      <c r="BE220" s="194">
        <f>IF(N220="základní",J220,0)</f>
        <v>0</v>
      </c>
      <c r="BF220" s="194">
        <f>IF(N220="snížená",J220,0)</f>
        <v>0</v>
      </c>
      <c r="BG220" s="194">
        <f>IF(N220="zákl. přenesená",J220,0)</f>
        <v>0</v>
      </c>
      <c r="BH220" s="194">
        <f>IF(N220="sníž. přenesená",J220,0)</f>
        <v>0</v>
      </c>
      <c r="BI220" s="194">
        <f>IF(N220="nulová",J220,0)</f>
        <v>0</v>
      </c>
      <c r="BJ220" s="14" t="s">
        <v>79</v>
      </c>
      <c r="BK220" s="194">
        <f>ROUND(I220*H220,2)</f>
        <v>0</v>
      </c>
      <c r="BL220" s="14" t="s">
        <v>79</v>
      </c>
      <c r="BM220" s="193" t="s">
        <v>391</v>
      </c>
    </row>
    <row r="221" s="2" customFormat="1">
      <c r="A221" s="35"/>
      <c r="B221" s="36"/>
      <c r="C221" s="37"/>
      <c r="D221" s="195" t="s">
        <v>116</v>
      </c>
      <c r="E221" s="37"/>
      <c r="F221" s="196" t="s">
        <v>390</v>
      </c>
      <c r="G221" s="37"/>
      <c r="H221" s="37"/>
      <c r="I221" s="197"/>
      <c r="J221" s="37"/>
      <c r="K221" s="37"/>
      <c r="L221" s="41"/>
      <c r="M221" s="198"/>
      <c r="N221" s="199"/>
      <c r="O221" s="81"/>
      <c r="P221" s="81"/>
      <c r="Q221" s="81"/>
      <c r="R221" s="81"/>
      <c r="S221" s="81"/>
      <c r="T221" s="82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116</v>
      </c>
      <c r="AU221" s="14" t="s">
        <v>71</v>
      </c>
    </row>
    <row r="222" s="2" customFormat="1" ht="16.5" customHeight="1">
      <c r="A222" s="35"/>
      <c r="B222" s="36"/>
      <c r="C222" s="180" t="s">
        <v>392</v>
      </c>
      <c r="D222" s="180" t="s">
        <v>110</v>
      </c>
      <c r="E222" s="181" t="s">
        <v>393</v>
      </c>
      <c r="F222" s="182" t="s">
        <v>394</v>
      </c>
      <c r="G222" s="183" t="s">
        <v>113</v>
      </c>
      <c r="H222" s="184">
        <v>50</v>
      </c>
      <c r="I222" s="185"/>
      <c r="J222" s="186">
        <f>ROUND(I222*H222,2)</f>
        <v>0</v>
      </c>
      <c r="K222" s="187"/>
      <c r="L222" s="188"/>
      <c r="M222" s="189" t="s">
        <v>19</v>
      </c>
      <c r="N222" s="190" t="s">
        <v>42</v>
      </c>
      <c r="O222" s="81"/>
      <c r="P222" s="191">
        <f>O222*H222</f>
        <v>0</v>
      </c>
      <c r="Q222" s="191">
        <v>0</v>
      </c>
      <c r="R222" s="191">
        <f>Q222*H222</f>
        <v>0</v>
      </c>
      <c r="S222" s="191">
        <v>0</v>
      </c>
      <c r="T222" s="192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93" t="s">
        <v>81</v>
      </c>
      <c r="AT222" s="193" t="s">
        <v>110</v>
      </c>
      <c r="AU222" s="193" t="s">
        <v>71</v>
      </c>
      <c r="AY222" s="14" t="s">
        <v>114</v>
      </c>
      <c r="BE222" s="194">
        <f>IF(N222="základní",J222,0)</f>
        <v>0</v>
      </c>
      <c r="BF222" s="194">
        <f>IF(N222="snížená",J222,0)</f>
        <v>0</v>
      </c>
      <c r="BG222" s="194">
        <f>IF(N222="zákl. přenesená",J222,0)</f>
        <v>0</v>
      </c>
      <c r="BH222" s="194">
        <f>IF(N222="sníž. přenesená",J222,0)</f>
        <v>0</v>
      </c>
      <c r="BI222" s="194">
        <f>IF(N222="nulová",J222,0)</f>
        <v>0</v>
      </c>
      <c r="BJ222" s="14" t="s">
        <v>79</v>
      </c>
      <c r="BK222" s="194">
        <f>ROUND(I222*H222,2)</f>
        <v>0</v>
      </c>
      <c r="BL222" s="14" t="s">
        <v>79</v>
      </c>
      <c r="BM222" s="193" t="s">
        <v>395</v>
      </c>
    </row>
    <row r="223" s="2" customFormat="1">
      <c r="A223" s="35"/>
      <c r="B223" s="36"/>
      <c r="C223" s="37"/>
      <c r="D223" s="195" t="s">
        <v>116</v>
      </c>
      <c r="E223" s="37"/>
      <c r="F223" s="196" t="s">
        <v>394</v>
      </c>
      <c r="G223" s="37"/>
      <c r="H223" s="37"/>
      <c r="I223" s="197"/>
      <c r="J223" s="37"/>
      <c r="K223" s="37"/>
      <c r="L223" s="41"/>
      <c r="M223" s="198"/>
      <c r="N223" s="199"/>
      <c r="O223" s="81"/>
      <c r="P223" s="81"/>
      <c r="Q223" s="81"/>
      <c r="R223" s="81"/>
      <c r="S223" s="81"/>
      <c r="T223" s="82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116</v>
      </c>
      <c r="AU223" s="14" t="s">
        <v>71</v>
      </c>
    </row>
    <row r="224" s="2" customFormat="1" ht="16.5" customHeight="1">
      <c r="A224" s="35"/>
      <c r="B224" s="36"/>
      <c r="C224" s="180" t="s">
        <v>396</v>
      </c>
      <c r="D224" s="180" t="s">
        <v>110</v>
      </c>
      <c r="E224" s="181" t="s">
        <v>397</v>
      </c>
      <c r="F224" s="182" t="s">
        <v>398</v>
      </c>
      <c r="G224" s="183" t="s">
        <v>113</v>
      </c>
      <c r="H224" s="184">
        <v>50</v>
      </c>
      <c r="I224" s="185"/>
      <c r="J224" s="186">
        <f>ROUND(I224*H224,2)</f>
        <v>0</v>
      </c>
      <c r="K224" s="187"/>
      <c r="L224" s="188"/>
      <c r="M224" s="189" t="s">
        <v>19</v>
      </c>
      <c r="N224" s="190" t="s">
        <v>42</v>
      </c>
      <c r="O224" s="81"/>
      <c r="P224" s="191">
        <f>O224*H224</f>
        <v>0</v>
      </c>
      <c r="Q224" s="191">
        <v>0</v>
      </c>
      <c r="R224" s="191">
        <f>Q224*H224</f>
        <v>0</v>
      </c>
      <c r="S224" s="191">
        <v>0</v>
      </c>
      <c r="T224" s="192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93" t="s">
        <v>81</v>
      </c>
      <c r="AT224" s="193" t="s">
        <v>110</v>
      </c>
      <c r="AU224" s="193" t="s">
        <v>71</v>
      </c>
      <c r="AY224" s="14" t="s">
        <v>114</v>
      </c>
      <c r="BE224" s="194">
        <f>IF(N224="základní",J224,0)</f>
        <v>0</v>
      </c>
      <c r="BF224" s="194">
        <f>IF(N224="snížená",J224,0)</f>
        <v>0</v>
      </c>
      <c r="BG224" s="194">
        <f>IF(N224="zákl. přenesená",J224,0)</f>
        <v>0</v>
      </c>
      <c r="BH224" s="194">
        <f>IF(N224="sníž. přenesená",J224,0)</f>
        <v>0</v>
      </c>
      <c r="BI224" s="194">
        <f>IF(N224="nulová",J224,0)</f>
        <v>0</v>
      </c>
      <c r="BJ224" s="14" t="s">
        <v>79</v>
      </c>
      <c r="BK224" s="194">
        <f>ROUND(I224*H224,2)</f>
        <v>0</v>
      </c>
      <c r="BL224" s="14" t="s">
        <v>79</v>
      </c>
      <c r="BM224" s="193" t="s">
        <v>399</v>
      </c>
    </row>
    <row r="225" s="2" customFormat="1">
      <c r="A225" s="35"/>
      <c r="B225" s="36"/>
      <c r="C225" s="37"/>
      <c r="D225" s="195" t="s">
        <v>116</v>
      </c>
      <c r="E225" s="37"/>
      <c r="F225" s="196" t="s">
        <v>398</v>
      </c>
      <c r="G225" s="37"/>
      <c r="H225" s="37"/>
      <c r="I225" s="197"/>
      <c r="J225" s="37"/>
      <c r="K225" s="37"/>
      <c r="L225" s="41"/>
      <c r="M225" s="198"/>
      <c r="N225" s="199"/>
      <c r="O225" s="81"/>
      <c r="P225" s="81"/>
      <c r="Q225" s="81"/>
      <c r="R225" s="81"/>
      <c r="S225" s="81"/>
      <c r="T225" s="82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4" t="s">
        <v>116</v>
      </c>
      <c r="AU225" s="14" t="s">
        <v>71</v>
      </c>
    </row>
    <row r="226" s="2" customFormat="1" ht="16.5" customHeight="1">
      <c r="A226" s="35"/>
      <c r="B226" s="36"/>
      <c r="C226" s="180" t="s">
        <v>400</v>
      </c>
      <c r="D226" s="180" t="s">
        <v>110</v>
      </c>
      <c r="E226" s="181" t="s">
        <v>401</v>
      </c>
      <c r="F226" s="182" t="s">
        <v>402</v>
      </c>
      <c r="G226" s="183" t="s">
        <v>113</v>
      </c>
      <c r="H226" s="184">
        <v>15</v>
      </c>
      <c r="I226" s="185"/>
      <c r="J226" s="186">
        <f>ROUND(I226*H226,2)</f>
        <v>0</v>
      </c>
      <c r="K226" s="187"/>
      <c r="L226" s="188"/>
      <c r="M226" s="189" t="s">
        <v>19</v>
      </c>
      <c r="N226" s="190" t="s">
        <v>42</v>
      </c>
      <c r="O226" s="81"/>
      <c r="P226" s="191">
        <f>O226*H226</f>
        <v>0</v>
      </c>
      <c r="Q226" s="191">
        <v>0</v>
      </c>
      <c r="R226" s="191">
        <f>Q226*H226</f>
        <v>0</v>
      </c>
      <c r="S226" s="191">
        <v>0</v>
      </c>
      <c r="T226" s="192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93" t="s">
        <v>81</v>
      </c>
      <c r="AT226" s="193" t="s">
        <v>110</v>
      </c>
      <c r="AU226" s="193" t="s">
        <v>71</v>
      </c>
      <c r="AY226" s="14" t="s">
        <v>114</v>
      </c>
      <c r="BE226" s="194">
        <f>IF(N226="základní",J226,0)</f>
        <v>0</v>
      </c>
      <c r="BF226" s="194">
        <f>IF(N226="snížená",J226,0)</f>
        <v>0</v>
      </c>
      <c r="BG226" s="194">
        <f>IF(N226="zákl. přenesená",J226,0)</f>
        <v>0</v>
      </c>
      <c r="BH226" s="194">
        <f>IF(N226="sníž. přenesená",J226,0)</f>
        <v>0</v>
      </c>
      <c r="BI226" s="194">
        <f>IF(N226="nulová",J226,0)</f>
        <v>0</v>
      </c>
      <c r="BJ226" s="14" t="s">
        <v>79</v>
      </c>
      <c r="BK226" s="194">
        <f>ROUND(I226*H226,2)</f>
        <v>0</v>
      </c>
      <c r="BL226" s="14" t="s">
        <v>79</v>
      </c>
      <c r="BM226" s="193" t="s">
        <v>403</v>
      </c>
    </row>
    <row r="227" s="2" customFormat="1">
      <c r="A227" s="35"/>
      <c r="B227" s="36"/>
      <c r="C227" s="37"/>
      <c r="D227" s="195" t="s">
        <v>116</v>
      </c>
      <c r="E227" s="37"/>
      <c r="F227" s="196" t="s">
        <v>402</v>
      </c>
      <c r="G227" s="37"/>
      <c r="H227" s="37"/>
      <c r="I227" s="197"/>
      <c r="J227" s="37"/>
      <c r="K227" s="37"/>
      <c r="L227" s="41"/>
      <c r="M227" s="198"/>
      <c r="N227" s="199"/>
      <c r="O227" s="81"/>
      <c r="P227" s="81"/>
      <c r="Q227" s="81"/>
      <c r="R227" s="81"/>
      <c r="S227" s="81"/>
      <c r="T227" s="82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116</v>
      </c>
      <c r="AU227" s="14" t="s">
        <v>71</v>
      </c>
    </row>
    <row r="228" s="2" customFormat="1" ht="21.75" customHeight="1">
      <c r="A228" s="35"/>
      <c r="B228" s="36"/>
      <c r="C228" s="180" t="s">
        <v>404</v>
      </c>
      <c r="D228" s="180" t="s">
        <v>110</v>
      </c>
      <c r="E228" s="181" t="s">
        <v>405</v>
      </c>
      <c r="F228" s="182" t="s">
        <v>406</v>
      </c>
      <c r="G228" s="183" t="s">
        <v>113</v>
      </c>
      <c r="H228" s="184">
        <v>5</v>
      </c>
      <c r="I228" s="185"/>
      <c r="J228" s="186">
        <f>ROUND(I228*H228,2)</f>
        <v>0</v>
      </c>
      <c r="K228" s="187"/>
      <c r="L228" s="188"/>
      <c r="M228" s="189" t="s">
        <v>19</v>
      </c>
      <c r="N228" s="190" t="s">
        <v>42</v>
      </c>
      <c r="O228" s="81"/>
      <c r="P228" s="191">
        <f>O228*H228</f>
        <v>0</v>
      </c>
      <c r="Q228" s="191">
        <v>0</v>
      </c>
      <c r="R228" s="191">
        <f>Q228*H228</f>
        <v>0</v>
      </c>
      <c r="S228" s="191">
        <v>0</v>
      </c>
      <c r="T228" s="192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93" t="s">
        <v>81</v>
      </c>
      <c r="AT228" s="193" t="s">
        <v>110</v>
      </c>
      <c r="AU228" s="193" t="s">
        <v>71</v>
      </c>
      <c r="AY228" s="14" t="s">
        <v>114</v>
      </c>
      <c r="BE228" s="194">
        <f>IF(N228="základní",J228,0)</f>
        <v>0</v>
      </c>
      <c r="BF228" s="194">
        <f>IF(N228="snížená",J228,0)</f>
        <v>0</v>
      </c>
      <c r="BG228" s="194">
        <f>IF(N228="zákl. přenesená",J228,0)</f>
        <v>0</v>
      </c>
      <c r="BH228" s="194">
        <f>IF(N228="sníž. přenesená",J228,0)</f>
        <v>0</v>
      </c>
      <c r="BI228" s="194">
        <f>IF(N228="nulová",J228,0)</f>
        <v>0</v>
      </c>
      <c r="BJ228" s="14" t="s">
        <v>79</v>
      </c>
      <c r="BK228" s="194">
        <f>ROUND(I228*H228,2)</f>
        <v>0</v>
      </c>
      <c r="BL228" s="14" t="s">
        <v>79</v>
      </c>
      <c r="BM228" s="193" t="s">
        <v>407</v>
      </c>
    </row>
    <row r="229" s="2" customFormat="1">
      <c r="A229" s="35"/>
      <c r="B229" s="36"/>
      <c r="C229" s="37"/>
      <c r="D229" s="195" t="s">
        <v>116</v>
      </c>
      <c r="E229" s="37"/>
      <c r="F229" s="196" t="s">
        <v>406</v>
      </c>
      <c r="G229" s="37"/>
      <c r="H229" s="37"/>
      <c r="I229" s="197"/>
      <c r="J229" s="37"/>
      <c r="K229" s="37"/>
      <c r="L229" s="41"/>
      <c r="M229" s="198"/>
      <c r="N229" s="199"/>
      <c r="O229" s="81"/>
      <c r="P229" s="81"/>
      <c r="Q229" s="81"/>
      <c r="R229" s="81"/>
      <c r="S229" s="81"/>
      <c r="T229" s="82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116</v>
      </c>
      <c r="AU229" s="14" t="s">
        <v>71</v>
      </c>
    </row>
    <row r="230" s="2" customFormat="1" ht="16.5" customHeight="1">
      <c r="A230" s="35"/>
      <c r="B230" s="36"/>
      <c r="C230" s="180" t="s">
        <v>408</v>
      </c>
      <c r="D230" s="180" t="s">
        <v>110</v>
      </c>
      <c r="E230" s="181" t="s">
        <v>409</v>
      </c>
      <c r="F230" s="182" t="s">
        <v>410</v>
      </c>
      <c r="G230" s="183" t="s">
        <v>113</v>
      </c>
      <c r="H230" s="184">
        <v>2</v>
      </c>
      <c r="I230" s="185"/>
      <c r="J230" s="186">
        <f>ROUND(I230*H230,2)</f>
        <v>0</v>
      </c>
      <c r="K230" s="187"/>
      <c r="L230" s="188"/>
      <c r="M230" s="189" t="s">
        <v>19</v>
      </c>
      <c r="N230" s="190" t="s">
        <v>42</v>
      </c>
      <c r="O230" s="81"/>
      <c r="P230" s="191">
        <f>O230*H230</f>
        <v>0</v>
      </c>
      <c r="Q230" s="191">
        <v>0</v>
      </c>
      <c r="R230" s="191">
        <f>Q230*H230</f>
        <v>0</v>
      </c>
      <c r="S230" s="191">
        <v>0</v>
      </c>
      <c r="T230" s="192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93" t="s">
        <v>81</v>
      </c>
      <c r="AT230" s="193" t="s">
        <v>110</v>
      </c>
      <c r="AU230" s="193" t="s">
        <v>71</v>
      </c>
      <c r="AY230" s="14" t="s">
        <v>114</v>
      </c>
      <c r="BE230" s="194">
        <f>IF(N230="základní",J230,0)</f>
        <v>0</v>
      </c>
      <c r="BF230" s="194">
        <f>IF(N230="snížená",J230,0)</f>
        <v>0</v>
      </c>
      <c r="BG230" s="194">
        <f>IF(N230="zákl. přenesená",J230,0)</f>
        <v>0</v>
      </c>
      <c r="BH230" s="194">
        <f>IF(N230="sníž. přenesená",J230,0)</f>
        <v>0</v>
      </c>
      <c r="BI230" s="194">
        <f>IF(N230="nulová",J230,0)</f>
        <v>0</v>
      </c>
      <c r="BJ230" s="14" t="s">
        <v>79</v>
      </c>
      <c r="BK230" s="194">
        <f>ROUND(I230*H230,2)</f>
        <v>0</v>
      </c>
      <c r="BL230" s="14" t="s">
        <v>79</v>
      </c>
      <c r="BM230" s="193" t="s">
        <v>411</v>
      </c>
    </row>
    <row r="231" s="2" customFormat="1">
      <c r="A231" s="35"/>
      <c r="B231" s="36"/>
      <c r="C231" s="37"/>
      <c r="D231" s="195" t="s">
        <v>116</v>
      </c>
      <c r="E231" s="37"/>
      <c r="F231" s="196" t="s">
        <v>410</v>
      </c>
      <c r="G231" s="37"/>
      <c r="H231" s="37"/>
      <c r="I231" s="197"/>
      <c r="J231" s="37"/>
      <c r="K231" s="37"/>
      <c r="L231" s="41"/>
      <c r="M231" s="198"/>
      <c r="N231" s="199"/>
      <c r="O231" s="81"/>
      <c r="P231" s="81"/>
      <c r="Q231" s="81"/>
      <c r="R231" s="81"/>
      <c r="S231" s="81"/>
      <c r="T231" s="82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4" t="s">
        <v>116</v>
      </c>
      <c r="AU231" s="14" t="s">
        <v>71</v>
      </c>
    </row>
    <row r="232" s="2" customFormat="1" ht="21.75" customHeight="1">
      <c r="A232" s="35"/>
      <c r="B232" s="36"/>
      <c r="C232" s="180" t="s">
        <v>412</v>
      </c>
      <c r="D232" s="180" t="s">
        <v>110</v>
      </c>
      <c r="E232" s="181" t="s">
        <v>413</v>
      </c>
      <c r="F232" s="182" t="s">
        <v>414</v>
      </c>
      <c r="G232" s="183" t="s">
        <v>113</v>
      </c>
      <c r="H232" s="184">
        <v>1</v>
      </c>
      <c r="I232" s="185"/>
      <c r="J232" s="186">
        <f>ROUND(I232*H232,2)</f>
        <v>0</v>
      </c>
      <c r="K232" s="187"/>
      <c r="L232" s="188"/>
      <c r="M232" s="189" t="s">
        <v>19</v>
      </c>
      <c r="N232" s="190" t="s">
        <v>42</v>
      </c>
      <c r="O232" s="81"/>
      <c r="P232" s="191">
        <f>O232*H232</f>
        <v>0</v>
      </c>
      <c r="Q232" s="191">
        <v>0</v>
      </c>
      <c r="R232" s="191">
        <f>Q232*H232</f>
        <v>0</v>
      </c>
      <c r="S232" s="191">
        <v>0</v>
      </c>
      <c r="T232" s="192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93" t="s">
        <v>81</v>
      </c>
      <c r="AT232" s="193" t="s">
        <v>110</v>
      </c>
      <c r="AU232" s="193" t="s">
        <v>71</v>
      </c>
      <c r="AY232" s="14" t="s">
        <v>114</v>
      </c>
      <c r="BE232" s="194">
        <f>IF(N232="základní",J232,0)</f>
        <v>0</v>
      </c>
      <c r="BF232" s="194">
        <f>IF(N232="snížená",J232,0)</f>
        <v>0</v>
      </c>
      <c r="BG232" s="194">
        <f>IF(N232="zákl. přenesená",J232,0)</f>
        <v>0</v>
      </c>
      <c r="BH232" s="194">
        <f>IF(N232="sníž. přenesená",J232,0)</f>
        <v>0</v>
      </c>
      <c r="BI232" s="194">
        <f>IF(N232="nulová",J232,0)</f>
        <v>0</v>
      </c>
      <c r="BJ232" s="14" t="s">
        <v>79</v>
      </c>
      <c r="BK232" s="194">
        <f>ROUND(I232*H232,2)</f>
        <v>0</v>
      </c>
      <c r="BL232" s="14" t="s">
        <v>79</v>
      </c>
      <c r="BM232" s="193" t="s">
        <v>415</v>
      </c>
    </row>
    <row r="233" s="2" customFormat="1">
      <c r="A233" s="35"/>
      <c r="B233" s="36"/>
      <c r="C233" s="37"/>
      <c r="D233" s="195" t="s">
        <v>116</v>
      </c>
      <c r="E233" s="37"/>
      <c r="F233" s="196" t="s">
        <v>414</v>
      </c>
      <c r="G233" s="37"/>
      <c r="H233" s="37"/>
      <c r="I233" s="197"/>
      <c r="J233" s="37"/>
      <c r="K233" s="37"/>
      <c r="L233" s="41"/>
      <c r="M233" s="198"/>
      <c r="N233" s="199"/>
      <c r="O233" s="81"/>
      <c r="P233" s="81"/>
      <c r="Q233" s="81"/>
      <c r="R233" s="81"/>
      <c r="S233" s="81"/>
      <c r="T233" s="82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116</v>
      </c>
      <c r="AU233" s="14" t="s">
        <v>71</v>
      </c>
    </row>
    <row r="234" s="2" customFormat="1" ht="21.75" customHeight="1">
      <c r="A234" s="35"/>
      <c r="B234" s="36"/>
      <c r="C234" s="180" t="s">
        <v>416</v>
      </c>
      <c r="D234" s="180" t="s">
        <v>110</v>
      </c>
      <c r="E234" s="181" t="s">
        <v>417</v>
      </c>
      <c r="F234" s="182" t="s">
        <v>418</v>
      </c>
      <c r="G234" s="183" t="s">
        <v>113</v>
      </c>
      <c r="H234" s="184">
        <v>1</v>
      </c>
      <c r="I234" s="185"/>
      <c r="J234" s="186">
        <f>ROUND(I234*H234,2)</f>
        <v>0</v>
      </c>
      <c r="K234" s="187"/>
      <c r="L234" s="188"/>
      <c r="M234" s="189" t="s">
        <v>19</v>
      </c>
      <c r="N234" s="190" t="s">
        <v>42</v>
      </c>
      <c r="O234" s="81"/>
      <c r="P234" s="191">
        <f>O234*H234</f>
        <v>0</v>
      </c>
      <c r="Q234" s="191">
        <v>0</v>
      </c>
      <c r="R234" s="191">
        <f>Q234*H234</f>
        <v>0</v>
      </c>
      <c r="S234" s="191">
        <v>0</v>
      </c>
      <c r="T234" s="192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93" t="s">
        <v>81</v>
      </c>
      <c r="AT234" s="193" t="s">
        <v>110</v>
      </c>
      <c r="AU234" s="193" t="s">
        <v>71</v>
      </c>
      <c r="AY234" s="14" t="s">
        <v>114</v>
      </c>
      <c r="BE234" s="194">
        <f>IF(N234="základní",J234,0)</f>
        <v>0</v>
      </c>
      <c r="BF234" s="194">
        <f>IF(N234="snížená",J234,0)</f>
        <v>0</v>
      </c>
      <c r="BG234" s="194">
        <f>IF(N234="zákl. přenesená",J234,0)</f>
        <v>0</v>
      </c>
      <c r="BH234" s="194">
        <f>IF(N234="sníž. přenesená",J234,0)</f>
        <v>0</v>
      </c>
      <c r="BI234" s="194">
        <f>IF(N234="nulová",J234,0)</f>
        <v>0</v>
      </c>
      <c r="BJ234" s="14" t="s">
        <v>79</v>
      </c>
      <c r="BK234" s="194">
        <f>ROUND(I234*H234,2)</f>
        <v>0</v>
      </c>
      <c r="BL234" s="14" t="s">
        <v>79</v>
      </c>
      <c r="BM234" s="193" t="s">
        <v>419</v>
      </c>
    </row>
    <row r="235" s="2" customFormat="1">
      <c r="A235" s="35"/>
      <c r="B235" s="36"/>
      <c r="C235" s="37"/>
      <c r="D235" s="195" t="s">
        <v>116</v>
      </c>
      <c r="E235" s="37"/>
      <c r="F235" s="196" t="s">
        <v>418</v>
      </c>
      <c r="G235" s="37"/>
      <c r="H235" s="37"/>
      <c r="I235" s="197"/>
      <c r="J235" s="37"/>
      <c r="K235" s="37"/>
      <c r="L235" s="41"/>
      <c r="M235" s="198"/>
      <c r="N235" s="199"/>
      <c r="O235" s="81"/>
      <c r="P235" s="81"/>
      <c r="Q235" s="81"/>
      <c r="R235" s="81"/>
      <c r="S235" s="81"/>
      <c r="T235" s="82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116</v>
      </c>
      <c r="AU235" s="14" t="s">
        <v>71</v>
      </c>
    </row>
    <row r="236" s="2" customFormat="1" ht="24.15" customHeight="1">
      <c r="A236" s="35"/>
      <c r="B236" s="36"/>
      <c r="C236" s="180" t="s">
        <v>420</v>
      </c>
      <c r="D236" s="180" t="s">
        <v>110</v>
      </c>
      <c r="E236" s="181" t="s">
        <v>421</v>
      </c>
      <c r="F236" s="182" t="s">
        <v>422</v>
      </c>
      <c r="G236" s="183" t="s">
        <v>113</v>
      </c>
      <c r="H236" s="184">
        <v>2</v>
      </c>
      <c r="I236" s="185"/>
      <c r="J236" s="186">
        <f>ROUND(I236*H236,2)</f>
        <v>0</v>
      </c>
      <c r="K236" s="187"/>
      <c r="L236" s="188"/>
      <c r="M236" s="189" t="s">
        <v>19</v>
      </c>
      <c r="N236" s="190" t="s">
        <v>42</v>
      </c>
      <c r="O236" s="81"/>
      <c r="P236" s="191">
        <f>O236*H236</f>
        <v>0</v>
      </c>
      <c r="Q236" s="191">
        <v>0</v>
      </c>
      <c r="R236" s="191">
        <f>Q236*H236</f>
        <v>0</v>
      </c>
      <c r="S236" s="191">
        <v>0</v>
      </c>
      <c r="T236" s="192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93" t="s">
        <v>81</v>
      </c>
      <c r="AT236" s="193" t="s">
        <v>110</v>
      </c>
      <c r="AU236" s="193" t="s">
        <v>71</v>
      </c>
      <c r="AY236" s="14" t="s">
        <v>114</v>
      </c>
      <c r="BE236" s="194">
        <f>IF(N236="základní",J236,0)</f>
        <v>0</v>
      </c>
      <c r="BF236" s="194">
        <f>IF(N236="snížená",J236,0)</f>
        <v>0</v>
      </c>
      <c r="BG236" s="194">
        <f>IF(N236="zákl. přenesená",J236,0)</f>
        <v>0</v>
      </c>
      <c r="BH236" s="194">
        <f>IF(N236="sníž. přenesená",J236,0)</f>
        <v>0</v>
      </c>
      <c r="BI236" s="194">
        <f>IF(N236="nulová",J236,0)</f>
        <v>0</v>
      </c>
      <c r="BJ236" s="14" t="s">
        <v>79</v>
      </c>
      <c r="BK236" s="194">
        <f>ROUND(I236*H236,2)</f>
        <v>0</v>
      </c>
      <c r="BL236" s="14" t="s">
        <v>79</v>
      </c>
      <c r="BM236" s="193" t="s">
        <v>423</v>
      </c>
    </row>
    <row r="237" s="2" customFormat="1">
      <c r="A237" s="35"/>
      <c r="B237" s="36"/>
      <c r="C237" s="37"/>
      <c r="D237" s="195" t="s">
        <v>116</v>
      </c>
      <c r="E237" s="37"/>
      <c r="F237" s="196" t="s">
        <v>422</v>
      </c>
      <c r="G237" s="37"/>
      <c r="H237" s="37"/>
      <c r="I237" s="197"/>
      <c r="J237" s="37"/>
      <c r="K237" s="37"/>
      <c r="L237" s="41"/>
      <c r="M237" s="198"/>
      <c r="N237" s="199"/>
      <c r="O237" s="81"/>
      <c r="P237" s="81"/>
      <c r="Q237" s="81"/>
      <c r="R237" s="81"/>
      <c r="S237" s="81"/>
      <c r="T237" s="82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4" t="s">
        <v>116</v>
      </c>
      <c r="AU237" s="14" t="s">
        <v>71</v>
      </c>
    </row>
    <row r="238" s="2" customFormat="1" ht="16.5" customHeight="1">
      <c r="A238" s="35"/>
      <c r="B238" s="36"/>
      <c r="C238" s="180" t="s">
        <v>424</v>
      </c>
      <c r="D238" s="180" t="s">
        <v>110</v>
      </c>
      <c r="E238" s="181" t="s">
        <v>425</v>
      </c>
      <c r="F238" s="182" t="s">
        <v>426</v>
      </c>
      <c r="G238" s="183" t="s">
        <v>113</v>
      </c>
      <c r="H238" s="184">
        <v>1</v>
      </c>
      <c r="I238" s="185"/>
      <c r="J238" s="186">
        <f>ROUND(I238*H238,2)</f>
        <v>0</v>
      </c>
      <c r="K238" s="187"/>
      <c r="L238" s="188"/>
      <c r="M238" s="189" t="s">
        <v>19</v>
      </c>
      <c r="N238" s="190" t="s">
        <v>42</v>
      </c>
      <c r="O238" s="81"/>
      <c r="P238" s="191">
        <f>O238*H238</f>
        <v>0</v>
      </c>
      <c r="Q238" s="191">
        <v>0</v>
      </c>
      <c r="R238" s="191">
        <f>Q238*H238</f>
        <v>0</v>
      </c>
      <c r="S238" s="191">
        <v>0</v>
      </c>
      <c r="T238" s="192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93" t="s">
        <v>81</v>
      </c>
      <c r="AT238" s="193" t="s">
        <v>110</v>
      </c>
      <c r="AU238" s="193" t="s">
        <v>71</v>
      </c>
      <c r="AY238" s="14" t="s">
        <v>114</v>
      </c>
      <c r="BE238" s="194">
        <f>IF(N238="základní",J238,0)</f>
        <v>0</v>
      </c>
      <c r="BF238" s="194">
        <f>IF(N238="snížená",J238,0)</f>
        <v>0</v>
      </c>
      <c r="BG238" s="194">
        <f>IF(N238="zákl. přenesená",J238,0)</f>
        <v>0</v>
      </c>
      <c r="BH238" s="194">
        <f>IF(N238="sníž. přenesená",J238,0)</f>
        <v>0</v>
      </c>
      <c r="BI238" s="194">
        <f>IF(N238="nulová",J238,0)</f>
        <v>0</v>
      </c>
      <c r="BJ238" s="14" t="s">
        <v>79</v>
      </c>
      <c r="BK238" s="194">
        <f>ROUND(I238*H238,2)</f>
        <v>0</v>
      </c>
      <c r="BL238" s="14" t="s">
        <v>79</v>
      </c>
      <c r="BM238" s="193" t="s">
        <v>427</v>
      </c>
    </row>
    <row r="239" s="2" customFormat="1">
      <c r="A239" s="35"/>
      <c r="B239" s="36"/>
      <c r="C239" s="37"/>
      <c r="D239" s="195" t="s">
        <v>116</v>
      </c>
      <c r="E239" s="37"/>
      <c r="F239" s="196" t="s">
        <v>426</v>
      </c>
      <c r="G239" s="37"/>
      <c r="H239" s="37"/>
      <c r="I239" s="197"/>
      <c r="J239" s="37"/>
      <c r="K239" s="37"/>
      <c r="L239" s="41"/>
      <c r="M239" s="198"/>
      <c r="N239" s="199"/>
      <c r="O239" s="81"/>
      <c r="P239" s="81"/>
      <c r="Q239" s="81"/>
      <c r="R239" s="81"/>
      <c r="S239" s="81"/>
      <c r="T239" s="82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116</v>
      </c>
      <c r="AU239" s="14" t="s">
        <v>71</v>
      </c>
    </row>
    <row r="240" s="2" customFormat="1" ht="21.75" customHeight="1">
      <c r="A240" s="35"/>
      <c r="B240" s="36"/>
      <c r="C240" s="180" t="s">
        <v>428</v>
      </c>
      <c r="D240" s="180" t="s">
        <v>110</v>
      </c>
      <c r="E240" s="181" t="s">
        <v>429</v>
      </c>
      <c r="F240" s="182" t="s">
        <v>430</v>
      </c>
      <c r="G240" s="183" t="s">
        <v>113</v>
      </c>
      <c r="H240" s="184">
        <v>2</v>
      </c>
      <c r="I240" s="185"/>
      <c r="J240" s="186">
        <f>ROUND(I240*H240,2)</f>
        <v>0</v>
      </c>
      <c r="K240" s="187"/>
      <c r="L240" s="188"/>
      <c r="M240" s="189" t="s">
        <v>19</v>
      </c>
      <c r="N240" s="190" t="s">
        <v>42</v>
      </c>
      <c r="O240" s="81"/>
      <c r="P240" s="191">
        <f>O240*H240</f>
        <v>0</v>
      </c>
      <c r="Q240" s="191">
        <v>0</v>
      </c>
      <c r="R240" s="191">
        <f>Q240*H240</f>
        <v>0</v>
      </c>
      <c r="S240" s="191">
        <v>0</v>
      </c>
      <c r="T240" s="192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93" t="s">
        <v>81</v>
      </c>
      <c r="AT240" s="193" t="s">
        <v>110</v>
      </c>
      <c r="AU240" s="193" t="s">
        <v>71</v>
      </c>
      <c r="AY240" s="14" t="s">
        <v>114</v>
      </c>
      <c r="BE240" s="194">
        <f>IF(N240="základní",J240,0)</f>
        <v>0</v>
      </c>
      <c r="BF240" s="194">
        <f>IF(N240="snížená",J240,0)</f>
        <v>0</v>
      </c>
      <c r="BG240" s="194">
        <f>IF(N240="zákl. přenesená",J240,0)</f>
        <v>0</v>
      </c>
      <c r="BH240" s="194">
        <f>IF(N240="sníž. přenesená",J240,0)</f>
        <v>0</v>
      </c>
      <c r="BI240" s="194">
        <f>IF(N240="nulová",J240,0)</f>
        <v>0</v>
      </c>
      <c r="BJ240" s="14" t="s">
        <v>79</v>
      </c>
      <c r="BK240" s="194">
        <f>ROUND(I240*H240,2)</f>
        <v>0</v>
      </c>
      <c r="BL240" s="14" t="s">
        <v>79</v>
      </c>
      <c r="BM240" s="193" t="s">
        <v>431</v>
      </c>
    </row>
    <row r="241" s="2" customFormat="1">
      <c r="A241" s="35"/>
      <c r="B241" s="36"/>
      <c r="C241" s="37"/>
      <c r="D241" s="195" t="s">
        <v>116</v>
      </c>
      <c r="E241" s="37"/>
      <c r="F241" s="196" t="s">
        <v>430</v>
      </c>
      <c r="G241" s="37"/>
      <c r="H241" s="37"/>
      <c r="I241" s="197"/>
      <c r="J241" s="37"/>
      <c r="K241" s="37"/>
      <c r="L241" s="41"/>
      <c r="M241" s="198"/>
      <c r="N241" s="199"/>
      <c r="O241" s="81"/>
      <c r="P241" s="81"/>
      <c r="Q241" s="81"/>
      <c r="R241" s="81"/>
      <c r="S241" s="81"/>
      <c r="T241" s="82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4" t="s">
        <v>116</v>
      </c>
      <c r="AU241" s="14" t="s">
        <v>71</v>
      </c>
    </row>
    <row r="242" s="2" customFormat="1" ht="16.5" customHeight="1">
      <c r="A242" s="35"/>
      <c r="B242" s="36"/>
      <c r="C242" s="180" t="s">
        <v>432</v>
      </c>
      <c r="D242" s="180" t="s">
        <v>110</v>
      </c>
      <c r="E242" s="181" t="s">
        <v>433</v>
      </c>
      <c r="F242" s="182" t="s">
        <v>434</v>
      </c>
      <c r="G242" s="183" t="s">
        <v>113</v>
      </c>
      <c r="H242" s="184">
        <v>10</v>
      </c>
      <c r="I242" s="185"/>
      <c r="J242" s="186">
        <f>ROUND(I242*H242,2)</f>
        <v>0</v>
      </c>
      <c r="K242" s="187"/>
      <c r="L242" s="188"/>
      <c r="M242" s="189" t="s">
        <v>19</v>
      </c>
      <c r="N242" s="190" t="s">
        <v>42</v>
      </c>
      <c r="O242" s="81"/>
      <c r="P242" s="191">
        <f>O242*H242</f>
        <v>0</v>
      </c>
      <c r="Q242" s="191">
        <v>0</v>
      </c>
      <c r="R242" s="191">
        <f>Q242*H242</f>
        <v>0</v>
      </c>
      <c r="S242" s="191">
        <v>0</v>
      </c>
      <c r="T242" s="192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93" t="s">
        <v>81</v>
      </c>
      <c r="AT242" s="193" t="s">
        <v>110</v>
      </c>
      <c r="AU242" s="193" t="s">
        <v>71</v>
      </c>
      <c r="AY242" s="14" t="s">
        <v>114</v>
      </c>
      <c r="BE242" s="194">
        <f>IF(N242="základní",J242,0)</f>
        <v>0</v>
      </c>
      <c r="BF242" s="194">
        <f>IF(N242="snížená",J242,0)</f>
        <v>0</v>
      </c>
      <c r="BG242" s="194">
        <f>IF(N242="zákl. přenesená",J242,0)</f>
        <v>0</v>
      </c>
      <c r="BH242" s="194">
        <f>IF(N242="sníž. přenesená",J242,0)</f>
        <v>0</v>
      </c>
      <c r="BI242" s="194">
        <f>IF(N242="nulová",J242,0)</f>
        <v>0</v>
      </c>
      <c r="BJ242" s="14" t="s">
        <v>79</v>
      </c>
      <c r="BK242" s="194">
        <f>ROUND(I242*H242,2)</f>
        <v>0</v>
      </c>
      <c r="BL242" s="14" t="s">
        <v>79</v>
      </c>
      <c r="BM242" s="193" t="s">
        <v>435</v>
      </c>
    </row>
    <row r="243" s="2" customFormat="1">
      <c r="A243" s="35"/>
      <c r="B243" s="36"/>
      <c r="C243" s="37"/>
      <c r="D243" s="195" t="s">
        <v>116</v>
      </c>
      <c r="E243" s="37"/>
      <c r="F243" s="196" t="s">
        <v>434</v>
      </c>
      <c r="G243" s="37"/>
      <c r="H243" s="37"/>
      <c r="I243" s="197"/>
      <c r="J243" s="37"/>
      <c r="K243" s="37"/>
      <c r="L243" s="41"/>
      <c r="M243" s="198"/>
      <c r="N243" s="199"/>
      <c r="O243" s="81"/>
      <c r="P243" s="81"/>
      <c r="Q243" s="81"/>
      <c r="R243" s="81"/>
      <c r="S243" s="81"/>
      <c r="T243" s="82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4" t="s">
        <v>116</v>
      </c>
      <c r="AU243" s="14" t="s">
        <v>71</v>
      </c>
    </row>
    <row r="244" s="2" customFormat="1" ht="16.5" customHeight="1">
      <c r="A244" s="35"/>
      <c r="B244" s="36"/>
      <c r="C244" s="180" t="s">
        <v>436</v>
      </c>
      <c r="D244" s="180" t="s">
        <v>110</v>
      </c>
      <c r="E244" s="181" t="s">
        <v>437</v>
      </c>
      <c r="F244" s="182" t="s">
        <v>438</v>
      </c>
      <c r="G244" s="183" t="s">
        <v>113</v>
      </c>
      <c r="H244" s="184">
        <v>5</v>
      </c>
      <c r="I244" s="185"/>
      <c r="J244" s="186">
        <f>ROUND(I244*H244,2)</f>
        <v>0</v>
      </c>
      <c r="K244" s="187"/>
      <c r="L244" s="188"/>
      <c r="M244" s="189" t="s">
        <v>19</v>
      </c>
      <c r="N244" s="190" t="s">
        <v>42</v>
      </c>
      <c r="O244" s="81"/>
      <c r="P244" s="191">
        <f>O244*H244</f>
        <v>0</v>
      </c>
      <c r="Q244" s="191">
        <v>0</v>
      </c>
      <c r="R244" s="191">
        <f>Q244*H244</f>
        <v>0</v>
      </c>
      <c r="S244" s="191">
        <v>0</v>
      </c>
      <c r="T244" s="192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93" t="s">
        <v>81</v>
      </c>
      <c r="AT244" s="193" t="s">
        <v>110</v>
      </c>
      <c r="AU244" s="193" t="s">
        <v>71</v>
      </c>
      <c r="AY244" s="14" t="s">
        <v>114</v>
      </c>
      <c r="BE244" s="194">
        <f>IF(N244="základní",J244,0)</f>
        <v>0</v>
      </c>
      <c r="BF244" s="194">
        <f>IF(N244="snížená",J244,0)</f>
        <v>0</v>
      </c>
      <c r="BG244" s="194">
        <f>IF(N244="zákl. přenesená",J244,0)</f>
        <v>0</v>
      </c>
      <c r="BH244" s="194">
        <f>IF(N244="sníž. přenesená",J244,0)</f>
        <v>0</v>
      </c>
      <c r="BI244" s="194">
        <f>IF(N244="nulová",J244,0)</f>
        <v>0</v>
      </c>
      <c r="BJ244" s="14" t="s">
        <v>79</v>
      </c>
      <c r="BK244" s="194">
        <f>ROUND(I244*H244,2)</f>
        <v>0</v>
      </c>
      <c r="BL244" s="14" t="s">
        <v>79</v>
      </c>
      <c r="BM244" s="193" t="s">
        <v>439</v>
      </c>
    </row>
    <row r="245" s="2" customFormat="1">
      <c r="A245" s="35"/>
      <c r="B245" s="36"/>
      <c r="C245" s="37"/>
      <c r="D245" s="195" t="s">
        <v>116</v>
      </c>
      <c r="E245" s="37"/>
      <c r="F245" s="196" t="s">
        <v>438</v>
      </c>
      <c r="G245" s="37"/>
      <c r="H245" s="37"/>
      <c r="I245" s="197"/>
      <c r="J245" s="37"/>
      <c r="K245" s="37"/>
      <c r="L245" s="41"/>
      <c r="M245" s="198"/>
      <c r="N245" s="199"/>
      <c r="O245" s="81"/>
      <c r="P245" s="81"/>
      <c r="Q245" s="81"/>
      <c r="R245" s="81"/>
      <c r="S245" s="81"/>
      <c r="T245" s="82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4" t="s">
        <v>116</v>
      </c>
      <c r="AU245" s="14" t="s">
        <v>71</v>
      </c>
    </row>
    <row r="246" s="2" customFormat="1" ht="16.5" customHeight="1">
      <c r="A246" s="35"/>
      <c r="B246" s="36"/>
      <c r="C246" s="180" t="s">
        <v>440</v>
      </c>
      <c r="D246" s="180" t="s">
        <v>110</v>
      </c>
      <c r="E246" s="181" t="s">
        <v>441</v>
      </c>
      <c r="F246" s="182" t="s">
        <v>442</v>
      </c>
      <c r="G246" s="183" t="s">
        <v>113</v>
      </c>
      <c r="H246" s="184">
        <v>5</v>
      </c>
      <c r="I246" s="185"/>
      <c r="J246" s="186">
        <f>ROUND(I246*H246,2)</f>
        <v>0</v>
      </c>
      <c r="K246" s="187"/>
      <c r="L246" s="188"/>
      <c r="M246" s="189" t="s">
        <v>19</v>
      </c>
      <c r="N246" s="190" t="s">
        <v>42</v>
      </c>
      <c r="O246" s="81"/>
      <c r="P246" s="191">
        <f>O246*H246</f>
        <v>0</v>
      </c>
      <c r="Q246" s="191">
        <v>0</v>
      </c>
      <c r="R246" s="191">
        <f>Q246*H246</f>
        <v>0</v>
      </c>
      <c r="S246" s="191">
        <v>0</v>
      </c>
      <c r="T246" s="192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93" t="s">
        <v>81</v>
      </c>
      <c r="AT246" s="193" t="s">
        <v>110</v>
      </c>
      <c r="AU246" s="193" t="s">
        <v>71</v>
      </c>
      <c r="AY246" s="14" t="s">
        <v>114</v>
      </c>
      <c r="BE246" s="194">
        <f>IF(N246="základní",J246,0)</f>
        <v>0</v>
      </c>
      <c r="BF246" s="194">
        <f>IF(N246="snížená",J246,0)</f>
        <v>0</v>
      </c>
      <c r="BG246" s="194">
        <f>IF(N246="zákl. přenesená",J246,0)</f>
        <v>0</v>
      </c>
      <c r="BH246" s="194">
        <f>IF(N246="sníž. přenesená",J246,0)</f>
        <v>0</v>
      </c>
      <c r="BI246" s="194">
        <f>IF(N246="nulová",J246,0)</f>
        <v>0</v>
      </c>
      <c r="BJ246" s="14" t="s">
        <v>79</v>
      </c>
      <c r="BK246" s="194">
        <f>ROUND(I246*H246,2)</f>
        <v>0</v>
      </c>
      <c r="BL246" s="14" t="s">
        <v>79</v>
      </c>
      <c r="BM246" s="193" t="s">
        <v>443</v>
      </c>
    </row>
    <row r="247" s="2" customFormat="1">
      <c r="A247" s="35"/>
      <c r="B247" s="36"/>
      <c r="C247" s="37"/>
      <c r="D247" s="195" t="s">
        <v>116</v>
      </c>
      <c r="E247" s="37"/>
      <c r="F247" s="196" t="s">
        <v>442</v>
      </c>
      <c r="G247" s="37"/>
      <c r="H247" s="37"/>
      <c r="I247" s="197"/>
      <c r="J247" s="37"/>
      <c r="K247" s="37"/>
      <c r="L247" s="41"/>
      <c r="M247" s="198"/>
      <c r="N247" s="199"/>
      <c r="O247" s="81"/>
      <c r="P247" s="81"/>
      <c r="Q247" s="81"/>
      <c r="R247" s="81"/>
      <c r="S247" s="81"/>
      <c r="T247" s="82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4" t="s">
        <v>116</v>
      </c>
      <c r="AU247" s="14" t="s">
        <v>71</v>
      </c>
    </row>
    <row r="248" s="2" customFormat="1" ht="16.5" customHeight="1">
      <c r="A248" s="35"/>
      <c r="B248" s="36"/>
      <c r="C248" s="180" t="s">
        <v>444</v>
      </c>
      <c r="D248" s="180" t="s">
        <v>110</v>
      </c>
      <c r="E248" s="181" t="s">
        <v>445</v>
      </c>
      <c r="F248" s="182" t="s">
        <v>446</v>
      </c>
      <c r="G248" s="183" t="s">
        <v>113</v>
      </c>
      <c r="H248" s="184">
        <v>2</v>
      </c>
      <c r="I248" s="185"/>
      <c r="J248" s="186">
        <f>ROUND(I248*H248,2)</f>
        <v>0</v>
      </c>
      <c r="K248" s="187"/>
      <c r="L248" s="188"/>
      <c r="M248" s="189" t="s">
        <v>19</v>
      </c>
      <c r="N248" s="190" t="s">
        <v>42</v>
      </c>
      <c r="O248" s="81"/>
      <c r="P248" s="191">
        <f>O248*H248</f>
        <v>0</v>
      </c>
      <c r="Q248" s="191">
        <v>0</v>
      </c>
      <c r="R248" s="191">
        <f>Q248*H248</f>
        <v>0</v>
      </c>
      <c r="S248" s="191">
        <v>0</v>
      </c>
      <c r="T248" s="192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93" t="s">
        <v>81</v>
      </c>
      <c r="AT248" s="193" t="s">
        <v>110</v>
      </c>
      <c r="AU248" s="193" t="s">
        <v>71</v>
      </c>
      <c r="AY248" s="14" t="s">
        <v>114</v>
      </c>
      <c r="BE248" s="194">
        <f>IF(N248="základní",J248,0)</f>
        <v>0</v>
      </c>
      <c r="BF248" s="194">
        <f>IF(N248="snížená",J248,0)</f>
        <v>0</v>
      </c>
      <c r="BG248" s="194">
        <f>IF(N248="zákl. přenesená",J248,0)</f>
        <v>0</v>
      </c>
      <c r="BH248" s="194">
        <f>IF(N248="sníž. přenesená",J248,0)</f>
        <v>0</v>
      </c>
      <c r="BI248" s="194">
        <f>IF(N248="nulová",J248,0)</f>
        <v>0</v>
      </c>
      <c r="BJ248" s="14" t="s">
        <v>79</v>
      </c>
      <c r="BK248" s="194">
        <f>ROUND(I248*H248,2)</f>
        <v>0</v>
      </c>
      <c r="BL248" s="14" t="s">
        <v>79</v>
      </c>
      <c r="BM248" s="193" t="s">
        <v>447</v>
      </c>
    </row>
    <row r="249" s="2" customFormat="1">
      <c r="A249" s="35"/>
      <c r="B249" s="36"/>
      <c r="C249" s="37"/>
      <c r="D249" s="195" t="s">
        <v>116</v>
      </c>
      <c r="E249" s="37"/>
      <c r="F249" s="196" t="s">
        <v>446</v>
      </c>
      <c r="G249" s="37"/>
      <c r="H249" s="37"/>
      <c r="I249" s="197"/>
      <c r="J249" s="37"/>
      <c r="K249" s="37"/>
      <c r="L249" s="41"/>
      <c r="M249" s="198"/>
      <c r="N249" s="199"/>
      <c r="O249" s="81"/>
      <c r="P249" s="81"/>
      <c r="Q249" s="81"/>
      <c r="R249" s="81"/>
      <c r="S249" s="81"/>
      <c r="T249" s="82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4" t="s">
        <v>116</v>
      </c>
      <c r="AU249" s="14" t="s">
        <v>71</v>
      </c>
    </row>
    <row r="250" s="2" customFormat="1" ht="16.5" customHeight="1">
      <c r="A250" s="35"/>
      <c r="B250" s="36"/>
      <c r="C250" s="180" t="s">
        <v>448</v>
      </c>
      <c r="D250" s="180" t="s">
        <v>110</v>
      </c>
      <c r="E250" s="181" t="s">
        <v>449</v>
      </c>
      <c r="F250" s="182" t="s">
        <v>450</v>
      </c>
      <c r="G250" s="183" t="s">
        <v>113</v>
      </c>
      <c r="H250" s="184">
        <v>1</v>
      </c>
      <c r="I250" s="185"/>
      <c r="J250" s="186">
        <f>ROUND(I250*H250,2)</f>
        <v>0</v>
      </c>
      <c r="K250" s="187"/>
      <c r="L250" s="188"/>
      <c r="M250" s="189" t="s">
        <v>19</v>
      </c>
      <c r="N250" s="190" t="s">
        <v>42</v>
      </c>
      <c r="O250" s="81"/>
      <c r="P250" s="191">
        <f>O250*H250</f>
        <v>0</v>
      </c>
      <c r="Q250" s="191">
        <v>0</v>
      </c>
      <c r="R250" s="191">
        <f>Q250*H250</f>
        <v>0</v>
      </c>
      <c r="S250" s="191">
        <v>0</v>
      </c>
      <c r="T250" s="192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93" t="s">
        <v>81</v>
      </c>
      <c r="AT250" s="193" t="s">
        <v>110</v>
      </c>
      <c r="AU250" s="193" t="s">
        <v>71</v>
      </c>
      <c r="AY250" s="14" t="s">
        <v>114</v>
      </c>
      <c r="BE250" s="194">
        <f>IF(N250="základní",J250,0)</f>
        <v>0</v>
      </c>
      <c r="BF250" s="194">
        <f>IF(N250="snížená",J250,0)</f>
        <v>0</v>
      </c>
      <c r="BG250" s="194">
        <f>IF(N250="zákl. přenesená",J250,0)</f>
        <v>0</v>
      </c>
      <c r="BH250" s="194">
        <f>IF(N250="sníž. přenesená",J250,0)</f>
        <v>0</v>
      </c>
      <c r="BI250" s="194">
        <f>IF(N250="nulová",J250,0)</f>
        <v>0</v>
      </c>
      <c r="BJ250" s="14" t="s">
        <v>79</v>
      </c>
      <c r="BK250" s="194">
        <f>ROUND(I250*H250,2)</f>
        <v>0</v>
      </c>
      <c r="BL250" s="14" t="s">
        <v>79</v>
      </c>
      <c r="BM250" s="193" t="s">
        <v>451</v>
      </c>
    </row>
    <row r="251" s="2" customFormat="1">
      <c r="A251" s="35"/>
      <c r="B251" s="36"/>
      <c r="C251" s="37"/>
      <c r="D251" s="195" t="s">
        <v>116</v>
      </c>
      <c r="E251" s="37"/>
      <c r="F251" s="196" t="s">
        <v>450</v>
      </c>
      <c r="G251" s="37"/>
      <c r="H251" s="37"/>
      <c r="I251" s="197"/>
      <c r="J251" s="37"/>
      <c r="K251" s="37"/>
      <c r="L251" s="41"/>
      <c r="M251" s="198"/>
      <c r="N251" s="199"/>
      <c r="O251" s="81"/>
      <c r="P251" s="81"/>
      <c r="Q251" s="81"/>
      <c r="R251" s="81"/>
      <c r="S251" s="81"/>
      <c r="T251" s="82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4" t="s">
        <v>116</v>
      </c>
      <c r="AU251" s="14" t="s">
        <v>71</v>
      </c>
    </row>
    <row r="252" s="2" customFormat="1" ht="16.5" customHeight="1">
      <c r="A252" s="35"/>
      <c r="B252" s="36"/>
      <c r="C252" s="180" t="s">
        <v>452</v>
      </c>
      <c r="D252" s="180" t="s">
        <v>110</v>
      </c>
      <c r="E252" s="181" t="s">
        <v>453</v>
      </c>
      <c r="F252" s="182" t="s">
        <v>454</v>
      </c>
      <c r="G252" s="183" t="s">
        <v>113</v>
      </c>
      <c r="H252" s="184">
        <v>3</v>
      </c>
      <c r="I252" s="185"/>
      <c r="J252" s="186">
        <f>ROUND(I252*H252,2)</f>
        <v>0</v>
      </c>
      <c r="K252" s="187"/>
      <c r="L252" s="188"/>
      <c r="M252" s="189" t="s">
        <v>19</v>
      </c>
      <c r="N252" s="190" t="s">
        <v>42</v>
      </c>
      <c r="O252" s="81"/>
      <c r="P252" s="191">
        <f>O252*H252</f>
        <v>0</v>
      </c>
      <c r="Q252" s="191">
        <v>0</v>
      </c>
      <c r="R252" s="191">
        <f>Q252*H252</f>
        <v>0</v>
      </c>
      <c r="S252" s="191">
        <v>0</v>
      </c>
      <c r="T252" s="192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93" t="s">
        <v>81</v>
      </c>
      <c r="AT252" s="193" t="s">
        <v>110</v>
      </c>
      <c r="AU252" s="193" t="s">
        <v>71</v>
      </c>
      <c r="AY252" s="14" t="s">
        <v>114</v>
      </c>
      <c r="BE252" s="194">
        <f>IF(N252="základní",J252,0)</f>
        <v>0</v>
      </c>
      <c r="BF252" s="194">
        <f>IF(N252="snížená",J252,0)</f>
        <v>0</v>
      </c>
      <c r="BG252" s="194">
        <f>IF(N252="zákl. přenesená",J252,0)</f>
        <v>0</v>
      </c>
      <c r="BH252" s="194">
        <f>IF(N252="sníž. přenesená",J252,0)</f>
        <v>0</v>
      </c>
      <c r="BI252" s="194">
        <f>IF(N252="nulová",J252,0)</f>
        <v>0</v>
      </c>
      <c r="BJ252" s="14" t="s">
        <v>79</v>
      </c>
      <c r="BK252" s="194">
        <f>ROUND(I252*H252,2)</f>
        <v>0</v>
      </c>
      <c r="BL252" s="14" t="s">
        <v>79</v>
      </c>
      <c r="BM252" s="193" t="s">
        <v>455</v>
      </c>
    </row>
    <row r="253" s="2" customFormat="1">
      <c r="A253" s="35"/>
      <c r="B253" s="36"/>
      <c r="C253" s="37"/>
      <c r="D253" s="195" t="s">
        <v>116</v>
      </c>
      <c r="E253" s="37"/>
      <c r="F253" s="196" t="s">
        <v>454</v>
      </c>
      <c r="G253" s="37"/>
      <c r="H253" s="37"/>
      <c r="I253" s="197"/>
      <c r="J253" s="37"/>
      <c r="K253" s="37"/>
      <c r="L253" s="41"/>
      <c r="M253" s="198"/>
      <c r="N253" s="199"/>
      <c r="O253" s="81"/>
      <c r="P253" s="81"/>
      <c r="Q253" s="81"/>
      <c r="R253" s="81"/>
      <c r="S253" s="81"/>
      <c r="T253" s="82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4" t="s">
        <v>116</v>
      </c>
      <c r="AU253" s="14" t="s">
        <v>71</v>
      </c>
    </row>
    <row r="254" s="2" customFormat="1" ht="16.5" customHeight="1">
      <c r="A254" s="35"/>
      <c r="B254" s="36"/>
      <c r="C254" s="180" t="s">
        <v>456</v>
      </c>
      <c r="D254" s="180" t="s">
        <v>110</v>
      </c>
      <c r="E254" s="181" t="s">
        <v>457</v>
      </c>
      <c r="F254" s="182" t="s">
        <v>458</v>
      </c>
      <c r="G254" s="183" t="s">
        <v>113</v>
      </c>
      <c r="H254" s="184">
        <v>1</v>
      </c>
      <c r="I254" s="185"/>
      <c r="J254" s="186">
        <f>ROUND(I254*H254,2)</f>
        <v>0</v>
      </c>
      <c r="K254" s="187"/>
      <c r="L254" s="188"/>
      <c r="M254" s="189" t="s">
        <v>19</v>
      </c>
      <c r="N254" s="190" t="s">
        <v>42</v>
      </c>
      <c r="O254" s="81"/>
      <c r="P254" s="191">
        <f>O254*H254</f>
        <v>0</v>
      </c>
      <c r="Q254" s="191">
        <v>0</v>
      </c>
      <c r="R254" s="191">
        <f>Q254*H254</f>
        <v>0</v>
      </c>
      <c r="S254" s="191">
        <v>0</v>
      </c>
      <c r="T254" s="192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93" t="s">
        <v>81</v>
      </c>
      <c r="AT254" s="193" t="s">
        <v>110</v>
      </c>
      <c r="AU254" s="193" t="s">
        <v>71</v>
      </c>
      <c r="AY254" s="14" t="s">
        <v>114</v>
      </c>
      <c r="BE254" s="194">
        <f>IF(N254="základní",J254,0)</f>
        <v>0</v>
      </c>
      <c r="BF254" s="194">
        <f>IF(N254="snížená",J254,0)</f>
        <v>0</v>
      </c>
      <c r="BG254" s="194">
        <f>IF(N254="zákl. přenesená",J254,0)</f>
        <v>0</v>
      </c>
      <c r="BH254" s="194">
        <f>IF(N254="sníž. přenesená",J254,0)</f>
        <v>0</v>
      </c>
      <c r="BI254" s="194">
        <f>IF(N254="nulová",J254,0)</f>
        <v>0</v>
      </c>
      <c r="BJ254" s="14" t="s">
        <v>79</v>
      </c>
      <c r="BK254" s="194">
        <f>ROUND(I254*H254,2)</f>
        <v>0</v>
      </c>
      <c r="BL254" s="14" t="s">
        <v>79</v>
      </c>
      <c r="BM254" s="193" t="s">
        <v>459</v>
      </c>
    </row>
    <row r="255" s="2" customFormat="1">
      <c r="A255" s="35"/>
      <c r="B255" s="36"/>
      <c r="C255" s="37"/>
      <c r="D255" s="195" t="s">
        <v>116</v>
      </c>
      <c r="E255" s="37"/>
      <c r="F255" s="196" t="s">
        <v>458</v>
      </c>
      <c r="G255" s="37"/>
      <c r="H255" s="37"/>
      <c r="I255" s="197"/>
      <c r="J255" s="37"/>
      <c r="K255" s="37"/>
      <c r="L255" s="41"/>
      <c r="M255" s="198"/>
      <c r="N255" s="199"/>
      <c r="O255" s="81"/>
      <c r="P255" s="81"/>
      <c r="Q255" s="81"/>
      <c r="R255" s="81"/>
      <c r="S255" s="81"/>
      <c r="T255" s="82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4" t="s">
        <v>116</v>
      </c>
      <c r="AU255" s="14" t="s">
        <v>71</v>
      </c>
    </row>
    <row r="256" s="2" customFormat="1" ht="16.5" customHeight="1">
      <c r="A256" s="35"/>
      <c r="B256" s="36"/>
      <c r="C256" s="180" t="s">
        <v>460</v>
      </c>
      <c r="D256" s="180" t="s">
        <v>110</v>
      </c>
      <c r="E256" s="181" t="s">
        <v>461</v>
      </c>
      <c r="F256" s="182" t="s">
        <v>462</v>
      </c>
      <c r="G256" s="183" t="s">
        <v>113</v>
      </c>
      <c r="H256" s="184">
        <v>5</v>
      </c>
      <c r="I256" s="185"/>
      <c r="J256" s="186">
        <f>ROUND(I256*H256,2)</f>
        <v>0</v>
      </c>
      <c r="K256" s="187"/>
      <c r="L256" s="188"/>
      <c r="M256" s="189" t="s">
        <v>19</v>
      </c>
      <c r="N256" s="190" t="s">
        <v>42</v>
      </c>
      <c r="O256" s="81"/>
      <c r="P256" s="191">
        <f>O256*H256</f>
        <v>0</v>
      </c>
      <c r="Q256" s="191">
        <v>0</v>
      </c>
      <c r="R256" s="191">
        <f>Q256*H256</f>
        <v>0</v>
      </c>
      <c r="S256" s="191">
        <v>0</v>
      </c>
      <c r="T256" s="192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93" t="s">
        <v>81</v>
      </c>
      <c r="AT256" s="193" t="s">
        <v>110</v>
      </c>
      <c r="AU256" s="193" t="s">
        <v>71</v>
      </c>
      <c r="AY256" s="14" t="s">
        <v>114</v>
      </c>
      <c r="BE256" s="194">
        <f>IF(N256="základní",J256,0)</f>
        <v>0</v>
      </c>
      <c r="BF256" s="194">
        <f>IF(N256="snížená",J256,0)</f>
        <v>0</v>
      </c>
      <c r="BG256" s="194">
        <f>IF(N256="zákl. přenesená",J256,0)</f>
        <v>0</v>
      </c>
      <c r="BH256" s="194">
        <f>IF(N256="sníž. přenesená",J256,0)</f>
        <v>0</v>
      </c>
      <c r="BI256" s="194">
        <f>IF(N256="nulová",J256,0)</f>
        <v>0</v>
      </c>
      <c r="BJ256" s="14" t="s">
        <v>79</v>
      </c>
      <c r="BK256" s="194">
        <f>ROUND(I256*H256,2)</f>
        <v>0</v>
      </c>
      <c r="BL256" s="14" t="s">
        <v>79</v>
      </c>
      <c r="BM256" s="193" t="s">
        <v>463</v>
      </c>
    </row>
    <row r="257" s="2" customFormat="1">
      <c r="A257" s="35"/>
      <c r="B257" s="36"/>
      <c r="C257" s="37"/>
      <c r="D257" s="195" t="s">
        <v>116</v>
      </c>
      <c r="E257" s="37"/>
      <c r="F257" s="196" t="s">
        <v>462</v>
      </c>
      <c r="G257" s="37"/>
      <c r="H257" s="37"/>
      <c r="I257" s="197"/>
      <c r="J257" s="37"/>
      <c r="K257" s="37"/>
      <c r="L257" s="41"/>
      <c r="M257" s="198"/>
      <c r="N257" s="199"/>
      <c r="O257" s="81"/>
      <c r="P257" s="81"/>
      <c r="Q257" s="81"/>
      <c r="R257" s="81"/>
      <c r="S257" s="81"/>
      <c r="T257" s="82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4" t="s">
        <v>116</v>
      </c>
      <c r="AU257" s="14" t="s">
        <v>71</v>
      </c>
    </row>
    <row r="258" s="2" customFormat="1" ht="16.5" customHeight="1">
      <c r="A258" s="35"/>
      <c r="B258" s="36"/>
      <c r="C258" s="180" t="s">
        <v>464</v>
      </c>
      <c r="D258" s="180" t="s">
        <v>110</v>
      </c>
      <c r="E258" s="181" t="s">
        <v>465</v>
      </c>
      <c r="F258" s="182" t="s">
        <v>466</v>
      </c>
      <c r="G258" s="183" t="s">
        <v>113</v>
      </c>
      <c r="H258" s="184">
        <v>5</v>
      </c>
      <c r="I258" s="185"/>
      <c r="J258" s="186">
        <f>ROUND(I258*H258,2)</f>
        <v>0</v>
      </c>
      <c r="K258" s="187"/>
      <c r="L258" s="188"/>
      <c r="M258" s="189" t="s">
        <v>19</v>
      </c>
      <c r="N258" s="190" t="s">
        <v>42</v>
      </c>
      <c r="O258" s="81"/>
      <c r="P258" s="191">
        <f>O258*H258</f>
        <v>0</v>
      </c>
      <c r="Q258" s="191">
        <v>0</v>
      </c>
      <c r="R258" s="191">
        <f>Q258*H258</f>
        <v>0</v>
      </c>
      <c r="S258" s="191">
        <v>0</v>
      </c>
      <c r="T258" s="192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93" t="s">
        <v>81</v>
      </c>
      <c r="AT258" s="193" t="s">
        <v>110</v>
      </c>
      <c r="AU258" s="193" t="s">
        <v>71</v>
      </c>
      <c r="AY258" s="14" t="s">
        <v>114</v>
      </c>
      <c r="BE258" s="194">
        <f>IF(N258="základní",J258,0)</f>
        <v>0</v>
      </c>
      <c r="BF258" s="194">
        <f>IF(N258="snížená",J258,0)</f>
        <v>0</v>
      </c>
      <c r="BG258" s="194">
        <f>IF(N258="zákl. přenesená",J258,0)</f>
        <v>0</v>
      </c>
      <c r="BH258" s="194">
        <f>IF(N258="sníž. přenesená",J258,0)</f>
        <v>0</v>
      </c>
      <c r="BI258" s="194">
        <f>IF(N258="nulová",J258,0)</f>
        <v>0</v>
      </c>
      <c r="BJ258" s="14" t="s">
        <v>79</v>
      </c>
      <c r="BK258" s="194">
        <f>ROUND(I258*H258,2)</f>
        <v>0</v>
      </c>
      <c r="BL258" s="14" t="s">
        <v>79</v>
      </c>
      <c r="BM258" s="193" t="s">
        <v>467</v>
      </c>
    </row>
    <row r="259" s="2" customFormat="1">
      <c r="A259" s="35"/>
      <c r="B259" s="36"/>
      <c r="C259" s="37"/>
      <c r="D259" s="195" t="s">
        <v>116</v>
      </c>
      <c r="E259" s="37"/>
      <c r="F259" s="196" t="s">
        <v>466</v>
      </c>
      <c r="G259" s="37"/>
      <c r="H259" s="37"/>
      <c r="I259" s="197"/>
      <c r="J259" s="37"/>
      <c r="K259" s="37"/>
      <c r="L259" s="41"/>
      <c r="M259" s="198"/>
      <c r="N259" s="199"/>
      <c r="O259" s="81"/>
      <c r="P259" s="81"/>
      <c r="Q259" s="81"/>
      <c r="R259" s="81"/>
      <c r="S259" s="81"/>
      <c r="T259" s="82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4" t="s">
        <v>116</v>
      </c>
      <c r="AU259" s="14" t="s">
        <v>71</v>
      </c>
    </row>
    <row r="260" s="2" customFormat="1" ht="16.5" customHeight="1">
      <c r="A260" s="35"/>
      <c r="B260" s="36"/>
      <c r="C260" s="180" t="s">
        <v>468</v>
      </c>
      <c r="D260" s="180" t="s">
        <v>110</v>
      </c>
      <c r="E260" s="181" t="s">
        <v>469</v>
      </c>
      <c r="F260" s="182" t="s">
        <v>470</v>
      </c>
      <c r="G260" s="183" t="s">
        <v>113</v>
      </c>
      <c r="H260" s="184">
        <v>5</v>
      </c>
      <c r="I260" s="185"/>
      <c r="J260" s="186">
        <f>ROUND(I260*H260,2)</f>
        <v>0</v>
      </c>
      <c r="K260" s="187"/>
      <c r="L260" s="188"/>
      <c r="M260" s="189" t="s">
        <v>19</v>
      </c>
      <c r="N260" s="190" t="s">
        <v>42</v>
      </c>
      <c r="O260" s="81"/>
      <c r="P260" s="191">
        <f>O260*H260</f>
        <v>0</v>
      </c>
      <c r="Q260" s="191">
        <v>0</v>
      </c>
      <c r="R260" s="191">
        <f>Q260*H260</f>
        <v>0</v>
      </c>
      <c r="S260" s="191">
        <v>0</v>
      </c>
      <c r="T260" s="192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93" t="s">
        <v>81</v>
      </c>
      <c r="AT260" s="193" t="s">
        <v>110</v>
      </c>
      <c r="AU260" s="193" t="s">
        <v>71</v>
      </c>
      <c r="AY260" s="14" t="s">
        <v>114</v>
      </c>
      <c r="BE260" s="194">
        <f>IF(N260="základní",J260,0)</f>
        <v>0</v>
      </c>
      <c r="BF260" s="194">
        <f>IF(N260="snížená",J260,0)</f>
        <v>0</v>
      </c>
      <c r="BG260" s="194">
        <f>IF(N260="zákl. přenesená",J260,0)</f>
        <v>0</v>
      </c>
      <c r="BH260" s="194">
        <f>IF(N260="sníž. přenesená",J260,0)</f>
        <v>0</v>
      </c>
      <c r="BI260" s="194">
        <f>IF(N260="nulová",J260,0)</f>
        <v>0</v>
      </c>
      <c r="BJ260" s="14" t="s">
        <v>79</v>
      </c>
      <c r="BK260" s="194">
        <f>ROUND(I260*H260,2)</f>
        <v>0</v>
      </c>
      <c r="BL260" s="14" t="s">
        <v>79</v>
      </c>
      <c r="BM260" s="193" t="s">
        <v>471</v>
      </c>
    </row>
    <row r="261" s="2" customFormat="1">
      <c r="A261" s="35"/>
      <c r="B261" s="36"/>
      <c r="C261" s="37"/>
      <c r="D261" s="195" t="s">
        <v>116</v>
      </c>
      <c r="E261" s="37"/>
      <c r="F261" s="196" t="s">
        <v>470</v>
      </c>
      <c r="G261" s="37"/>
      <c r="H261" s="37"/>
      <c r="I261" s="197"/>
      <c r="J261" s="37"/>
      <c r="K261" s="37"/>
      <c r="L261" s="41"/>
      <c r="M261" s="198"/>
      <c r="N261" s="199"/>
      <c r="O261" s="81"/>
      <c r="P261" s="81"/>
      <c r="Q261" s="81"/>
      <c r="R261" s="81"/>
      <c r="S261" s="81"/>
      <c r="T261" s="82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4" t="s">
        <v>116</v>
      </c>
      <c r="AU261" s="14" t="s">
        <v>71</v>
      </c>
    </row>
    <row r="262" s="2" customFormat="1" ht="16.5" customHeight="1">
      <c r="A262" s="35"/>
      <c r="B262" s="36"/>
      <c r="C262" s="180" t="s">
        <v>472</v>
      </c>
      <c r="D262" s="180" t="s">
        <v>110</v>
      </c>
      <c r="E262" s="181" t="s">
        <v>473</v>
      </c>
      <c r="F262" s="182" t="s">
        <v>474</v>
      </c>
      <c r="G262" s="183" t="s">
        <v>113</v>
      </c>
      <c r="H262" s="184">
        <v>2</v>
      </c>
      <c r="I262" s="185"/>
      <c r="J262" s="186">
        <f>ROUND(I262*H262,2)</f>
        <v>0</v>
      </c>
      <c r="K262" s="187"/>
      <c r="L262" s="188"/>
      <c r="M262" s="189" t="s">
        <v>19</v>
      </c>
      <c r="N262" s="190" t="s">
        <v>42</v>
      </c>
      <c r="O262" s="81"/>
      <c r="P262" s="191">
        <f>O262*H262</f>
        <v>0</v>
      </c>
      <c r="Q262" s="191">
        <v>0</v>
      </c>
      <c r="R262" s="191">
        <f>Q262*H262</f>
        <v>0</v>
      </c>
      <c r="S262" s="191">
        <v>0</v>
      </c>
      <c r="T262" s="192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93" t="s">
        <v>81</v>
      </c>
      <c r="AT262" s="193" t="s">
        <v>110</v>
      </c>
      <c r="AU262" s="193" t="s">
        <v>71</v>
      </c>
      <c r="AY262" s="14" t="s">
        <v>114</v>
      </c>
      <c r="BE262" s="194">
        <f>IF(N262="základní",J262,0)</f>
        <v>0</v>
      </c>
      <c r="BF262" s="194">
        <f>IF(N262="snížená",J262,0)</f>
        <v>0</v>
      </c>
      <c r="BG262" s="194">
        <f>IF(N262="zákl. přenesená",J262,0)</f>
        <v>0</v>
      </c>
      <c r="BH262" s="194">
        <f>IF(N262="sníž. přenesená",J262,0)</f>
        <v>0</v>
      </c>
      <c r="BI262" s="194">
        <f>IF(N262="nulová",J262,0)</f>
        <v>0</v>
      </c>
      <c r="BJ262" s="14" t="s">
        <v>79</v>
      </c>
      <c r="BK262" s="194">
        <f>ROUND(I262*H262,2)</f>
        <v>0</v>
      </c>
      <c r="BL262" s="14" t="s">
        <v>79</v>
      </c>
      <c r="BM262" s="193" t="s">
        <v>475</v>
      </c>
    </row>
    <row r="263" s="2" customFormat="1">
      <c r="A263" s="35"/>
      <c r="B263" s="36"/>
      <c r="C263" s="37"/>
      <c r="D263" s="195" t="s">
        <v>116</v>
      </c>
      <c r="E263" s="37"/>
      <c r="F263" s="196" t="s">
        <v>474</v>
      </c>
      <c r="G263" s="37"/>
      <c r="H263" s="37"/>
      <c r="I263" s="197"/>
      <c r="J263" s="37"/>
      <c r="K263" s="37"/>
      <c r="L263" s="41"/>
      <c r="M263" s="198"/>
      <c r="N263" s="199"/>
      <c r="O263" s="81"/>
      <c r="P263" s="81"/>
      <c r="Q263" s="81"/>
      <c r="R263" s="81"/>
      <c r="S263" s="81"/>
      <c r="T263" s="82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4" t="s">
        <v>116</v>
      </c>
      <c r="AU263" s="14" t="s">
        <v>71</v>
      </c>
    </row>
    <row r="264" s="2" customFormat="1" ht="16.5" customHeight="1">
      <c r="A264" s="35"/>
      <c r="B264" s="36"/>
      <c r="C264" s="180" t="s">
        <v>476</v>
      </c>
      <c r="D264" s="180" t="s">
        <v>110</v>
      </c>
      <c r="E264" s="181" t="s">
        <v>477</v>
      </c>
      <c r="F264" s="182" t="s">
        <v>478</v>
      </c>
      <c r="G264" s="183" t="s">
        <v>113</v>
      </c>
      <c r="H264" s="184">
        <v>5</v>
      </c>
      <c r="I264" s="185"/>
      <c r="J264" s="186">
        <f>ROUND(I264*H264,2)</f>
        <v>0</v>
      </c>
      <c r="K264" s="187"/>
      <c r="L264" s="188"/>
      <c r="M264" s="189" t="s">
        <v>19</v>
      </c>
      <c r="N264" s="190" t="s">
        <v>42</v>
      </c>
      <c r="O264" s="81"/>
      <c r="P264" s="191">
        <f>O264*H264</f>
        <v>0</v>
      </c>
      <c r="Q264" s="191">
        <v>0</v>
      </c>
      <c r="R264" s="191">
        <f>Q264*H264</f>
        <v>0</v>
      </c>
      <c r="S264" s="191">
        <v>0</v>
      </c>
      <c r="T264" s="192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93" t="s">
        <v>81</v>
      </c>
      <c r="AT264" s="193" t="s">
        <v>110</v>
      </c>
      <c r="AU264" s="193" t="s">
        <v>71</v>
      </c>
      <c r="AY264" s="14" t="s">
        <v>114</v>
      </c>
      <c r="BE264" s="194">
        <f>IF(N264="základní",J264,0)</f>
        <v>0</v>
      </c>
      <c r="BF264" s="194">
        <f>IF(N264="snížená",J264,0)</f>
        <v>0</v>
      </c>
      <c r="BG264" s="194">
        <f>IF(N264="zákl. přenesená",J264,0)</f>
        <v>0</v>
      </c>
      <c r="BH264" s="194">
        <f>IF(N264="sníž. přenesená",J264,0)</f>
        <v>0</v>
      </c>
      <c r="BI264" s="194">
        <f>IF(N264="nulová",J264,0)</f>
        <v>0</v>
      </c>
      <c r="BJ264" s="14" t="s">
        <v>79</v>
      </c>
      <c r="BK264" s="194">
        <f>ROUND(I264*H264,2)</f>
        <v>0</v>
      </c>
      <c r="BL264" s="14" t="s">
        <v>79</v>
      </c>
      <c r="BM264" s="193" t="s">
        <v>479</v>
      </c>
    </row>
    <row r="265" s="2" customFormat="1">
      <c r="A265" s="35"/>
      <c r="B265" s="36"/>
      <c r="C265" s="37"/>
      <c r="D265" s="195" t="s">
        <v>116</v>
      </c>
      <c r="E265" s="37"/>
      <c r="F265" s="196" t="s">
        <v>478</v>
      </c>
      <c r="G265" s="37"/>
      <c r="H265" s="37"/>
      <c r="I265" s="197"/>
      <c r="J265" s="37"/>
      <c r="K265" s="37"/>
      <c r="L265" s="41"/>
      <c r="M265" s="198"/>
      <c r="N265" s="199"/>
      <c r="O265" s="81"/>
      <c r="P265" s="81"/>
      <c r="Q265" s="81"/>
      <c r="R265" s="81"/>
      <c r="S265" s="81"/>
      <c r="T265" s="82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4" t="s">
        <v>116</v>
      </c>
      <c r="AU265" s="14" t="s">
        <v>71</v>
      </c>
    </row>
    <row r="266" s="2" customFormat="1" ht="16.5" customHeight="1">
      <c r="A266" s="35"/>
      <c r="B266" s="36"/>
      <c r="C266" s="180" t="s">
        <v>480</v>
      </c>
      <c r="D266" s="180" t="s">
        <v>110</v>
      </c>
      <c r="E266" s="181" t="s">
        <v>481</v>
      </c>
      <c r="F266" s="182" t="s">
        <v>482</v>
      </c>
      <c r="G266" s="183" t="s">
        <v>113</v>
      </c>
      <c r="H266" s="184">
        <v>5</v>
      </c>
      <c r="I266" s="185"/>
      <c r="J266" s="186">
        <f>ROUND(I266*H266,2)</f>
        <v>0</v>
      </c>
      <c r="K266" s="187"/>
      <c r="L266" s="188"/>
      <c r="M266" s="189" t="s">
        <v>19</v>
      </c>
      <c r="N266" s="190" t="s">
        <v>42</v>
      </c>
      <c r="O266" s="81"/>
      <c r="P266" s="191">
        <f>O266*H266</f>
        <v>0</v>
      </c>
      <c r="Q266" s="191">
        <v>0</v>
      </c>
      <c r="R266" s="191">
        <f>Q266*H266</f>
        <v>0</v>
      </c>
      <c r="S266" s="191">
        <v>0</v>
      </c>
      <c r="T266" s="192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93" t="s">
        <v>81</v>
      </c>
      <c r="AT266" s="193" t="s">
        <v>110</v>
      </c>
      <c r="AU266" s="193" t="s">
        <v>71</v>
      </c>
      <c r="AY266" s="14" t="s">
        <v>114</v>
      </c>
      <c r="BE266" s="194">
        <f>IF(N266="základní",J266,0)</f>
        <v>0</v>
      </c>
      <c r="BF266" s="194">
        <f>IF(N266="snížená",J266,0)</f>
        <v>0</v>
      </c>
      <c r="BG266" s="194">
        <f>IF(N266="zákl. přenesená",J266,0)</f>
        <v>0</v>
      </c>
      <c r="BH266" s="194">
        <f>IF(N266="sníž. přenesená",J266,0)</f>
        <v>0</v>
      </c>
      <c r="BI266" s="194">
        <f>IF(N266="nulová",J266,0)</f>
        <v>0</v>
      </c>
      <c r="BJ266" s="14" t="s">
        <v>79</v>
      </c>
      <c r="BK266" s="194">
        <f>ROUND(I266*H266,2)</f>
        <v>0</v>
      </c>
      <c r="BL266" s="14" t="s">
        <v>79</v>
      </c>
      <c r="BM266" s="193" t="s">
        <v>483</v>
      </c>
    </row>
    <row r="267" s="2" customFormat="1">
      <c r="A267" s="35"/>
      <c r="B267" s="36"/>
      <c r="C267" s="37"/>
      <c r="D267" s="195" t="s">
        <v>116</v>
      </c>
      <c r="E267" s="37"/>
      <c r="F267" s="196" t="s">
        <v>482</v>
      </c>
      <c r="G267" s="37"/>
      <c r="H267" s="37"/>
      <c r="I267" s="197"/>
      <c r="J267" s="37"/>
      <c r="K267" s="37"/>
      <c r="L267" s="41"/>
      <c r="M267" s="198"/>
      <c r="N267" s="199"/>
      <c r="O267" s="81"/>
      <c r="P267" s="81"/>
      <c r="Q267" s="81"/>
      <c r="R267" s="81"/>
      <c r="S267" s="81"/>
      <c r="T267" s="82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4" t="s">
        <v>116</v>
      </c>
      <c r="AU267" s="14" t="s">
        <v>71</v>
      </c>
    </row>
    <row r="268" s="2" customFormat="1" ht="16.5" customHeight="1">
      <c r="A268" s="35"/>
      <c r="B268" s="36"/>
      <c r="C268" s="180" t="s">
        <v>484</v>
      </c>
      <c r="D268" s="180" t="s">
        <v>110</v>
      </c>
      <c r="E268" s="181" t="s">
        <v>485</v>
      </c>
      <c r="F268" s="182" t="s">
        <v>486</v>
      </c>
      <c r="G268" s="183" t="s">
        <v>113</v>
      </c>
      <c r="H268" s="184">
        <v>5</v>
      </c>
      <c r="I268" s="185"/>
      <c r="J268" s="186">
        <f>ROUND(I268*H268,2)</f>
        <v>0</v>
      </c>
      <c r="K268" s="187"/>
      <c r="L268" s="188"/>
      <c r="M268" s="189" t="s">
        <v>19</v>
      </c>
      <c r="N268" s="190" t="s">
        <v>42</v>
      </c>
      <c r="O268" s="81"/>
      <c r="P268" s="191">
        <f>O268*H268</f>
        <v>0</v>
      </c>
      <c r="Q268" s="191">
        <v>0</v>
      </c>
      <c r="R268" s="191">
        <f>Q268*H268</f>
        <v>0</v>
      </c>
      <c r="S268" s="191">
        <v>0</v>
      </c>
      <c r="T268" s="192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93" t="s">
        <v>81</v>
      </c>
      <c r="AT268" s="193" t="s">
        <v>110</v>
      </c>
      <c r="AU268" s="193" t="s">
        <v>71</v>
      </c>
      <c r="AY268" s="14" t="s">
        <v>114</v>
      </c>
      <c r="BE268" s="194">
        <f>IF(N268="základní",J268,0)</f>
        <v>0</v>
      </c>
      <c r="BF268" s="194">
        <f>IF(N268="snížená",J268,0)</f>
        <v>0</v>
      </c>
      <c r="BG268" s="194">
        <f>IF(N268="zákl. přenesená",J268,0)</f>
        <v>0</v>
      </c>
      <c r="BH268" s="194">
        <f>IF(N268="sníž. přenesená",J268,0)</f>
        <v>0</v>
      </c>
      <c r="BI268" s="194">
        <f>IF(N268="nulová",J268,0)</f>
        <v>0</v>
      </c>
      <c r="BJ268" s="14" t="s">
        <v>79</v>
      </c>
      <c r="BK268" s="194">
        <f>ROUND(I268*H268,2)</f>
        <v>0</v>
      </c>
      <c r="BL268" s="14" t="s">
        <v>79</v>
      </c>
      <c r="BM268" s="193" t="s">
        <v>487</v>
      </c>
    </row>
    <row r="269" s="2" customFormat="1">
      <c r="A269" s="35"/>
      <c r="B269" s="36"/>
      <c r="C269" s="37"/>
      <c r="D269" s="195" t="s">
        <v>116</v>
      </c>
      <c r="E269" s="37"/>
      <c r="F269" s="196" t="s">
        <v>486</v>
      </c>
      <c r="G269" s="37"/>
      <c r="H269" s="37"/>
      <c r="I269" s="197"/>
      <c r="J269" s="37"/>
      <c r="K269" s="37"/>
      <c r="L269" s="41"/>
      <c r="M269" s="198"/>
      <c r="N269" s="199"/>
      <c r="O269" s="81"/>
      <c r="P269" s="81"/>
      <c r="Q269" s="81"/>
      <c r="R269" s="81"/>
      <c r="S269" s="81"/>
      <c r="T269" s="82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4" t="s">
        <v>116</v>
      </c>
      <c r="AU269" s="14" t="s">
        <v>71</v>
      </c>
    </row>
    <row r="270" s="2" customFormat="1" ht="16.5" customHeight="1">
      <c r="A270" s="35"/>
      <c r="B270" s="36"/>
      <c r="C270" s="180" t="s">
        <v>488</v>
      </c>
      <c r="D270" s="180" t="s">
        <v>110</v>
      </c>
      <c r="E270" s="181" t="s">
        <v>489</v>
      </c>
      <c r="F270" s="182" t="s">
        <v>490</v>
      </c>
      <c r="G270" s="183" t="s">
        <v>113</v>
      </c>
      <c r="H270" s="184">
        <v>5</v>
      </c>
      <c r="I270" s="185"/>
      <c r="J270" s="186">
        <f>ROUND(I270*H270,2)</f>
        <v>0</v>
      </c>
      <c r="K270" s="187"/>
      <c r="L270" s="188"/>
      <c r="M270" s="189" t="s">
        <v>19</v>
      </c>
      <c r="N270" s="190" t="s">
        <v>42</v>
      </c>
      <c r="O270" s="81"/>
      <c r="P270" s="191">
        <f>O270*H270</f>
        <v>0</v>
      </c>
      <c r="Q270" s="191">
        <v>0</v>
      </c>
      <c r="R270" s="191">
        <f>Q270*H270</f>
        <v>0</v>
      </c>
      <c r="S270" s="191">
        <v>0</v>
      </c>
      <c r="T270" s="192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93" t="s">
        <v>81</v>
      </c>
      <c r="AT270" s="193" t="s">
        <v>110</v>
      </c>
      <c r="AU270" s="193" t="s">
        <v>71</v>
      </c>
      <c r="AY270" s="14" t="s">
        <v>114</v>
      </c>
      <c r="BE270" s="194">
        <f>IF(N270="základní",J270,0)</f>
        <v>0</v>
      </c>
      <c r="BF270" s="194">
        <f>IF(N270="snížená",J270,0)</f>
        <v>0</v>
      </c>
      <c r="BG270" s="194">
        <f>IF(N270="zákl. přenesená",J270,0)</f>
        <v>0</v>
      </c>
      <c r="BH270" s="194">
        <f>IF(N270="sníž. přenesená",J270,0)</f>
        <v>0</v>
      </c>
      <c r="BI270" s="194">
        <f>IF(N270="nulová",J270,0)</f>
        <v>0</v>
      </c>
      <c r="BJ270" s="14" t="s">
        <v>79</v>
      </c>
      <c r="BK270" s="194">
        <f>ROUND(I270*H270,2)</f>
        <v>0</v>
      </c>
      <c r="BL270" s="14" t="s">
        <v>79</v>
      </c>
      <c r="BM270" s="193" t="s">
        <v>491</v>
      </c>
    </row>
    <row r="271" s="2" customFormat="1">
      <c r="A271" s="35"/>
      <c r="B271" s="36"/>
      <c r="C271" s="37"/>
      <c r="D271" s="195" t="s">
        <v>116</v>
      </c>
      <c r="E271" s="37"/>
      <c r="F271" s="196" t="s">
        <v>490</v>
      </c>
      <c r="G271" s="37"/>
      <c r="H271" s="37"/>
      <c r="I271" s="197"/>
      <c r="J271" s="37"/>
      <c r="K271" s="37"/>
      <c r="L271" s="41"/>
      <c r="M271" s="198"/>
      <c r="N271" s="199"/>
      <c r="O271" s="81"/>
      <c r="P271" s="81"/>
      <c r="Q271" s="81"/>
      <c r="R271" s="81"/>
      <c r="S271" s="81"/>
      <c r="T271" s="82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4" t="s">
        <v>116</v>
      </c>
      <c r="AU271" s="14" t="s">
        <v>71</v>
      </c>
    </row>
    <row r="272" s="2" customFormat="1" ht="16.5" customHeight="1">
      <c r="A272" s="35"/>
      <c r="B272" s="36"/>
      <c r="C272" s="180" t="s">
        <v>492</v>
      </c>
      <c r="D272" s="180" t="s">
        <v>110</v>
      </c>
      <c r="E272" s="181" t="s">
        <v>493</v>
      </c>
      <c r="F272" s="182" t="s">
        <v>494</v>
      </c>
      <c r="G272" s="183" t="s">
        <v>113</v>
      </c>
      <c r="H272" s="184">
        <v>5</v>
      </c>
      <c r="I272" s="185"/>
      <c r="J272" s="186">
        <f>ROUND(I272*H272,2)</f>
        <v>0</v>
      </c>
      <c r="K272" s="187"/>
      <c r="L272" s="188"/>
      <c r="M272" s="189" t="s">
        <v>19</v>
      </c>
      <c r="N272" s="190" t="s">
        <v>42</v>
      </c>
      <c r="O272" s="81"/>
      <c r="P272" s="191">
        <f>O272*H272</f>
        <v>0</v>
      </c>
      <c r="Q272" s="191">
        <v>0</v>
      </c>
      <c r="R272" s="191">
        <f>Q272*H272</f>
        <v>0</v>
      </c>
      <c r="S272" s="191">
        <v>0</v>
      </c>
      <c r="T272" s="192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93" t="s">
        <v>81</v>
      </c>
      <c r="AT272" s="193" t="s">
        <v>110</v>
      </c>
      <c r="AU272" s="193" t="s">
        <v>71</v>
      </c>
      <c r="AY272" s="14" t="s">
        <v>114</v>
      </c>
      <c r="BE272" s="194">
        <f>IF(N272="základní",J272,0)</f>
        <v>0</v>
      </c>
      <c r="BF272" s="194">
        <f>IF(N272="snížená",J272,0)</f>
        <v>0</v>
      </c>
      <c r="BG272" s="194">
        <f>IF(N272="zákl. přenesená",J272,0)</f>
        <v>0</v>
      </c>
      <c r="BH272" s="194">
        <f>IF(N272="sníž. přenesená",J272,0)</f>
        <v>0</v>
      </c>
      <c r="BI272" s="194">
        <f>IF(N272="nulová",J272,0)</f>
        <v>0</v>
      </c>
      <c r="BJ272" s="14" t="s">
        <v>79</v>
      </c>
      <c r="BK272" s="194">
        <f>ROUND(I272*H272,2)</f>
        <v>0</v>
      </c>
      <c r="BL272" s="14" t="s">
        <v>79</v>
      </c>
      <c r="BM272" s="193" t="s">
        <v>495</v>
      </c>
    </row>
    <row r="273" s="2" customFormat="1">
      <c r="A273" s="35"/>
      <c r="B273" s="36"/>
      <c r="C273" s="37"/>
      <c r="D273" s="195" t="s">
        <v>116</v>
      </c>
      <c r="E273" s="37"/>
      <c r="F273" s="196" t="s">
        <v>494</v>
      </c>
      <c r="G273" s="37"/>
      <c r="H273" s="37"/>
      <c r="I273" s="197"/>
      <c r="J273" s="37"/>
      <c r="K273" s="37"/>
      <c r="L273" s="41"/>
      <c r="M273" s="198"/>
      <c r="N273" s="199"/>
      <c r="O273" s="81"/>
      <c r="P273" s="81"/>
      <c r="Q273" s="81"/>
      <c r="R273" s="81"/>
      <c r="S273" s="81"/>
      <c r="T273" s="82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4" t="s">
        <v>116</v>
      </c>
      <c r="AU273" s="14" t="s">
        <v>71</v>
      </c>
    </row>
    <row r="274" s="2" customFormat="1" ht="16.5" customHeight="1">
      <c r="A274" s="35"/>
      <c r="B274" s="36"/>
      <c r="C274" s="180" t="s">
        <v>496</v>
      </c>
      <c r="D274" s="180" t="s">
        <v>110</v>
      </c>
      <c r="E274" s="181" t="s">
        <v>497</v>
      </c>
      <c r="F274" s="182" t="s">
        <v>498</v>
      </c>
      <c r="G274" s="183" t="s">
        <v>113</v>
      </c>
      <c r="H274" s="184">
        <v>5</v>
      </c>
      <c r="I274" s="185"/>
      <c r="J274" s="186">
        <f>ROUND(I274*H274,2)</f>
        <v>0</v>
      </c>
      <c r="K274" s="187"/>
      <c r="L274" s="188"/>
      <c r="M274" s="189" t="s">
        <v>19</v>
      </c>
      <c r="N274" s="190" t="s">
        <v>42</v>
      </c>
      <c r="O274" s="81"/>
      <c r="P274" s="191">
        <f>O274*H274</f>
        <v>0</v>
      </c>
      <c r="Q274" s="191">
        <v>0</v>
      </c>
      <c r="R274" s="191">
        <f>Q274*H274</f>
        <v>0</v>
      </c>
      <c r="S274" s="191">
        <v>0</v>
      </c>
      <c r="T274" s="192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93" t="s">
        <v>81</v>
      </c>
      <c r="AT274" s="193" t="s">
        <v>110</v>
      </c>
      <c r="AU274" s="193" t="s">
        <v>71</v>
      </c>
      <c r="AY274" s="14" t="s">
        <v>114</v>
      </c>
      <c r="BE274" s="194">
        <f>IF(N274="základní",J274,0)</f>
        <v>0</v>
      </c>
      <c r="BF274" s="194">
        <f>IF(N274="snížená",J274,0)</f>
        <v>0</v>
      </c>
      <c r="BG274" s="194">
        <f>IF(N274="zákl. přenesená",J274,0)</f>
        <v>0</v>
      </c>
      <c r="BH274" s="194">
        <f>IF(N274="sníž. přenesená",J274,0)</f>
        <v>0</v>
      </c>
      <c r="BI274" s="194">
        <f>IF(N274="nulová",J274,0)</f>
        <v>0</v>
      </c>
      <c r="BJ274" s="14" t="s">
        <v>79</v>
      </c>
      <c r="BK274" s="194">
        <f>ROUND(I274*H274,2)</f>
        <v>0</v>
      </c>
      <c r="BL274" s="14" t="s">
        <v>79</v>
      </c>
      <c r="BM274" s="193" t="s">
        <v>499</v>
      </c>
    </row>
    <row r="275" s="2" customFormat="1">
      <c r="A275" s="35"/>
      <c r="B275" s="36"/>
      <c r="C275" s="37"/>
      <c r="D275" s="195" t="s">
        <v>116</v>
      </c>
      <c r="E275" s="37"/>
      <c r="F275" s="196" t="s">
        <v>498</v>
      </c>
      <c r="G275" s="37"/>
      <c r="H275" s="37"/>
      <c r="I275" s="197"/>
      <c r="J275" s="37"/>
      <c r="K275" s="37"/>
      <c r="L275" s="41"/>
      <c r="M275" s="198"/>
      <c r="N275" s="199"/>
      <c r="O275" s="81"/>
      <c r="P275" s="81"/>
      <c r="Q275" s="81"/>
      <c r="R275" s="81"/>
      <c r="S275" s="81"/>
      <c r="T275" s="82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4" t="s">
        <v>116</v>
      </c>
      <c r="AU275" s="14" t="s">
        <v>71</v>
      </c>
    </row>
    <row r="276" s="2" customFormat="1" ht="16.5" customHeight="1">
      <c r="A276" s="35"/>
      <c r="B276" s="36"/>
      <c r="C276" s="180" t="s">
        <v>500</v>
      </c>
      <c r="D276" s="180" t="s">
        <v>110</v>
      </c>
      <c r="E276" s="181" t="s">
        <v>501</v>
      </c>
      <c r="F276" s="182" t="s">
        <v>502</v>
      </c>
      <c r="G276" s="183" t="s">
        <v>113</v>
      </c>
      <c r="H276" s="184">
        <v>5</v>
      </c>
      <c r="I276" s="185"/>
      <c r="J276" s="186">
        <f>ROUND(I276*H276,2)</f>
        <v>0</v>
      </c>
      <c r="K276" s="187"/>
      <c r="L276" s="188"/>
      <c r="M276" s="189" t="s">
        <v>19</v>
      </c>
      <c r="N276" s="190" t="s">
        <v>42</v>
      </c>
      <c r="O276" s="81"/>
      <c r="P276" s="191">
        <f>O276*H276</f>
        <v>0</v>
      </c>
      <c r="Q276" s="191">
        <v>0</v>
      </c>
      <c r="R276" s="191">
        <f>Q276*H276</f>
        <v>0</v>
      </c>
      <c r="S276" s="191">
        <v>0</v>
      </c>
      <c r="T276" s="192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93" t="s">
        <v>81</v>
      </c>
      <c r="AT276" s="193" t="s">
        <v>110</v>
      </c>
      <c r="AU276" s="193" t="s">
        <v>71</v>
      </c>
      <c r="AY276" s="14" t="s">
        <v>114</v>
      </c>
      <c r="BE276" s="194">
        <f>IF(N276="základní",J276,0)</f>
        <v>0</v>
      </c>
      <c r="BF276" s="194">
        <f>IF(N276="snížená",J276,0)</f>
        <v>0</v>
      </c>
      <c r="BG276" s="194">
        <f>IF(N276="zákl. přenesená",J276,0)</f>
        <v>0</v>
      </c>
      <c r="BH276" s="194">
        <f>IF(N276="sníž. přenesená",J276,0)</f>
        <v>0</v>
      </c>
      <c r="BI276" s="194">
        <f>IF(N276="nulová",J276,0)</f>
        <v>0</v>
      </c>
      <c r="BJ276" s="14" t="s">
        <v>79</v>
      </c>
      <c r="BK276" s="194">
        <f>ROUND(I276*H276,2)</f>
        <v>0</v>
      </c>
      <c r="BL276" s="14" t="s">
        <v>79</v>
      </c>
      <c r="BM276" s="193" t="s">
        <v>503</v>
      </c>
    </row>
    <row r="277" s="2" customFormat="1">
      <c r="A277" s="35"/>
      <c r="B277" s="36"/>
      <c r="C277" s="37"/>
      <c r="D277" s="195" t="s">
        <v>116</v>
      </c>
      <c r="E277" s="37"/>
      <c r="F277" s="196" t="s">
        <v>502</v>
      </c>
      <c r="G277" s="37"/>
      <c r="H277" s="37"/>
      <c r="I277" s="197"/>
      <c r="J277" s="37"/>
      <c r="K277" s="37"/>
      <c r="L277" s="41"/>
      <c r="M277" s="198"/>
      <c r="N277" s="199"/>
      <c r="O277" s="81"/>
      <c r="P277" s="81"/>
      <c r="Q277" s="81"/>
      <c r="R277" s="81"/>
      <c r="S277" s="81"/>
      <c r="T277" s="82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4" t="s">
        <v>116</v>
      </c>
      <c r="AU277" s="14" t="s">
        <v>71</v>
      </c>
    </row>
    <row r="278" s="2" customFormat="1" ht="16.5" customHeight="1">
      <c r="A278" s="35"/>
      <c r="B278" s="36"/>
      <c r="C278" s="180" t="s">
        <v>504</v>
      </c>
      <c r="D278" s="180" t="s">
        <v>110</v>
      </c>
      <c r="E278" s="181" t="s">
        <v>505</v>
      </c>
      <c r="F278" s="182" t="s">
        <v>506</v>
      </c>
      <c r="G278" s="183" t="s">
        <v>113</v>
      </c>
      <c r="H278" s="184">
        <v>30</v>
      </c>
      <c r="I278" s="185"/>
      <c r="J278" s="186">
        <f>ROUND(I278*H278,2)</f>
        <v>0</v>
      </c>
      <c r="K278" s="187"/>
      <c r="L278" s="188"/>
      <c r="M278" s="189" t="s">
        <v>19</v>
      </c>
      <c r="N278" s="190" t="s">
        <v>42</v>
      </c>
      <c r="O278" s="81"/>
      <c r="P278" s="191">
        <f>O278*H278</f>
        <v>0</v>
      </c>
      <c r="Q278" s="191">
        <v>0</v>
      </c>
      <c r="R278" s="191">
        <f>Q278*H278</f>
        <v>0</v>
      </c>
      <c r="S278" s="191">
        <v>0</v>
      </c>
      <c r="T278" s="192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93" t="s">
        <v>81</v>
      </c>
      <c r="AT278" s="193" t="s">
        <v>110</v>
      </c>
      <c r="AU278" s="193" t="s">
        <v>71</v>
      </c>
      <c r="AY278" s="14" t="s">
        <v>114</v>
      </c>
      <c r="BE278" s="194">
        <f>IF(N278="základní",J278,0)</f>
        <v>0</v>
      </c>
      <c r="BF278" s="194">
        <f>IF(N278="snížená",J278,0)</f>
        <v>0</v>
      </c>
      <c r="BG278" s="194">
        <f>IF(N278="zákl. přenesená",J278,0)</f>
        <v>0</v>
      </c>
      <c r="BH278" s="194">
        <f>IF(N278="sníž. přenesená",J278,0)</f>
        <v>0</v>
      </c>
      <c r="BI278" s="194">
        <f>IF(N278="nulová",J278,0)</f>
        <v>0</v>
      </c>
      <c r="BJ278" s="14" t="s">
        <v>79</v>
      </c>
      <c r="BK278" s="194">
        <f>ROUND(I278*H278,2)</f>
        <v>0</v>
      </c>
      <c r="BL278" s="14" t="s">
        <v>79</v>
      </c>
      <c r="BM278" s="193" t="s">
        <v>507</v>
      </c>
    </row>
    <row r="279" s="2" customFormat="1">
      <c r="A279" s="35"/>
      <c r="B279" s="36"/>
      <c r="C279" s="37"/>
      <c r="D279" s="195" t="s">
        <v>116</v>
      </c>
      <c r="E279" s="37"/>
      <c r="F279" s="196" t="s">
        <v>506</v>
      </c>
      <c r="G279" s="37"/>
      <c r="H279" s="37"/>
      <c r="I279" s="197"/>
      <c r="J279" s="37"/>
      <c r="K279" s="37"/>
      <c r="L279" s="41"/>
      <c r="M279" s="198"/>
      <c r="N279" s="199"/>
      <c r="O279" s="81"/>
      <c r="P279" s="81"/>
      <c r="Q279" s="81"/>
      <c r="R279" s="81"/>
      <c r="S279" s="81"/>
      <c r="T279" s="82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4" t="s">
        <v>116</v>
      </c>
      <c r="AU279" s="14" t="s">
        <v>71</v>
      </c>
    </row>
    <row r="280" s="2" customFormat="1" ht="16.5" customHeight="1">
      <c r="A280" s="35"/>
      <c r="B280" s="36"/>
      <c r="C280" s="180" t="s">
        <v>508</v>
      </c>
      <c r="D280" s="180" t="s">
        <v>110</v>
      </c>
      <c r="E280" s="181" t="s">
        <v>509</v>
      </c>
      <c r="F280" s="182" t="s">
        <v>510</v>
      </c>
      <c r="G280" s="183" t="s">
        <v>113</v>
      </c>
      <c r="H280" s="184">
        <v>3</v>
      </c>
      <c r="I280" s="185"/>
      <c r="J280" s="186">
        <f>ROUND(I280*H280,2)</f>
        <v>0</v>
      </c>
      <c r="K280" s="187"/>
      <c r="L280" s="188"/>
      <c r="M280" s="189" t="s">
        <v>19</v>
      </c>
      <c r="N280" s="190" t="s">
        <v>42</v>
      </c>
      <c r="O280" s="81"/>
      <c r="P280" s="191">
        <f>O280*H280</f>
        <v>0</v>
      </c>
      <c r="Q280" s="191">
        <v>0</v>
      </c>
      <c r="R280" s="191">
        <f>Q280*H280</f>
        <v>0</v>
      </c>
      <c r="S280" s="191">
        <v>0</v>
      </c>
      <c r="T280" s="192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93" t="s">
        <v>81</v>
      </c>
      <c r="AT280" s="193" t="s">
        <v>110</v>
      </c>
      <c r="AU280" s="193" t="s">
        <v>71</v>
      </c>
      <c r="AY280" s="14" t="s">
        <v>114</v>
      </c>
      <c r="BE280" s="194">
        <f>IF(N280="základní",J280,0)</f>
        <v>0</v>
      </c>
      <c r="BF280" s="194">
        <f>IF(N280="snížená",J280,0)</f>
        <v>0</v>
      </c>
      <c r="BG280" s="194">
        <f>IF(N280="zákl. přenesená",J280,0)</f>
        <v>0</v>
      </c>
      <c r="BH280" s="194">
        <f>IF(N280="sníž. přenesená",J280,0)</f>
        <v>0</v>
      </c>
      <c r="BI280" s="194">
        <f>IF(N280="nulová",J280,0)</f>
        <v>0</v>
      </c>
      <c r="BJ280" s="14" t="s">
        <v>79</v>
      </c>
      <c r="BK280" s="194">
        <f>ROUND(I280*H280,2)</f>
        <v>0</v>
      </c>
      <c r="BL280" s="14" t="s">
        <v>79</v>
      </c>
      <c r="BM280" s="193" t="s">
        <v>511</v>
      </c>
    </row>
    <row r="281" s="2" customFormat="1">
      <c r="A281" s="35"/>
      <c r="B281" s="36"/>
      <c r="C281" s="37"/>
      <c r="D281" s="195" t="s">
        <v>116</v>
      </c>
      <c r="E281" s="37"/>
      <c r="F281" s="196" t="s">
        <v>510</v>
      </c>
      <c r="G281" s="37"/>
      <c r="H281" s="37"/>
      <c r="I281" s="197"/>
      <c r="J281" s="37"/>
      <c r="K281" s="37"/>
      <c r="L281" s="41"/>
      <c r="M281" s="198"/>
      <c r="N281" s="199"/>
      <c r="O281" s="81"/>
      <c r="P281" s="81"/>
      <c r="Q281" s="81"/>
      <c r="R281" s="81"/>
      <c r="S281" s="81"/>
      <c r="T281" s="82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4" t="s">
        <v>116</v>
      </c>
      <c r="AU281" s="14" t="s">
        <v>71</v>
      </c>
    </row>
    <row r="282" s="2" customFormat="1" ht="16.5" customHeight="1">
      <c r="A282" s="35"/>
      <c r="B282" s="36"/>
      <c r="C282" s="180" t="s">
        <v>512</v>
      </c>
      <c r="D282" s="180" t="s">
        <v>110</v>
      </c>
      <c r="E282" s="181" t="s">
        <v>513</v>
      </c>
      <c r="F282" s="182" t="s">
        <v>514</v>
      </c>
      <c r="G282" s="183" t="s">
        <v>113</v>
      </c>
      <c r="H282" s="184">
        <v>5</v>
      </c>
      <c r="I282" s="185"/>
      <c r="J282" s="186">
        <f>ROUND(I282*H282,2)</f>
        <v>0</v>
      </c>
      <c r="K282" s="187"/>
      <c r="L282" s="188"/>
      <c r="M282" s="189" t="s">
        <v>19</v>
      </c>
      <c r="N282" s="190" t="s">
        <v>42</v>
      </c>
      <c r="O282" s="81"/>
      <c r="P282" s="191">
        <f>O282*H282</f>
        <v>0</v>
      </c>
      <c r="Q282" s="191">
        <v>0</v>
      </c>
      <c r="R282" s="191">
        <f>Q282*H282</f>
        <v>0</v>
      </c>
      <c r="S282" s="191">
        <v>0</v>
      </c>
      <c r="T282" s="192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93" t="s">
        <v>81</v>
      </c>
      <c r="AT282" s="193" t="s">
        <v>110</v>
      </c>
      <c r="AU282" s="193" t="s">
        <v>71</v>
      </c>
      <c r="AY282" s="14" t="s">
        <v>114</v>
      </c>
      <c r="BE282" s="194">
        <f>IF(N282="základní",J282,0)</f>
        <v>0</v>
      </c>
      <c r="BF282" s="194">
        <f>IF(N282="snížená",J282,0)</f>
        <v>0</v>
      </c>
      <c r="BG282" s="194">
        <f>IF(N282="zákl. přenesená",J282,0)</f>
        <v>0</v>
      </c>
      <c r="BH282" s="194">
        <f>IF(N282="sníž. přenesená",J282,0)</f>
        <v>0</v>
      </c>
      <c r="BI282" s="194">
        <f>IF(N282="nulová",J282,0)</f>
        <v>0</v>
      </c>
      <c r="BJ282" s="14" t="s">
        <v>79</v>
      </c>
      <c r="BK282" s="194">
        <f>ROUND(I282*H282,2)</f>
        <v>0</v>
      </c>
      <c r="BL282" s="14" t="s">
        <v>79</v>
      </c>
      <c r="BM282" s="193" t="s">
        <v>515</v>
      </c>
    </row>
    <row r="283" s="2" customFormat="1">
      <c r="A283" s="35"/>
      <c r="B283" s="36"/>
      <c r="C283" s="37"/>
      <c r="D283" s="195" t="s">
        <v>116</v>
      </c>
      <c r="E283" s="37"/>
      <c r="F283" s="196" t="s">
        <v>514</v>
      </c>
      <c r="G283" s="37"/>
      <c r="H283" s="37"/>
      <c r="I283" s="197"/>
      <c r="J283" s="37"/>
      <c r="K283" s="37"/>
      <c r="L283" s="41"/>
      <c r="M283" s="198"/>
      <c r="N283" s="199"/>
      <c r="O283" s="81"/>
      <c r="P283" s="81"/>
      <c r="Q283" s="81"/>
      <c r="R283" s="81"/>
      <c r="S283" s="81"/>
      <c r="T283" s="82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4" t="s">
        <v>116</v>
      </c>
      <c r="AU283" s="14" t="s">
        <v>71</v>
      </c>
    </row>
    <row r="284" s="2" customFormat="1" ht="16.5" customHeight="1">
      <c r="A284" s="35"/>
      <c r="B284" s="36"/>
      <c r="C284" s="180" t="s">
        <v>516</v>
      </c>
      <c r="D284" s="180" t="s">
        <v>110</v>
      </c>
      <c r="E284" s="181" t="s">
        <v>517</v>
      </c>
      <c r="F284" s="182" t="s">
        <v>518</v>
      </c>
      <c r="G284" s="183" t="s">
        <v>113</v>
      </c>
      <c r="H284" s="184">
        <v>5</v>
      </c>
      <c r="I284" s="185"/>
      <c r="J284" s="186">
        <f>ROUND(I284*H284,2)</f>
        <v>0</v>
      </c>
      <c r="K284" s="187"/>
      <c r="L284" s="188"/>
      <c r="M284" s="189" t="s">
        <v>19</v>
      </c>
      <c r="N284" s="190" t="s">
        <v>42</v>
      </c>
      <c r="O284" s="81"/>
      <c r="P284" s="191">
        <f>O284*H284</f>
        <v>0</v>
      </c>
      <c r="Q284" s="191">
        <v>0</v>
      </c>
      <c r="R284" s="191">
        <f>Q284*H284</f>
        <v>0</v>
      </c>
      <c r="S284" s="191">
        <v>0</v>
      </c>
      <c r="T284" s="192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93" t="s">
        <v>81</v>
      </c>
      <c r="AT284" s="193" t="s">
        <v>110</v>
      </c>
      <c r="AU284" s="193" t="s">
        <v>71</v>
      </c>
      <c r="AY284" s="14" t="s">
        <v>114</v>
      </c>
      <c r="BE284" s="194">
        <f>IF(N284="základní",J284,0)</f>
        <v>0</v>
      </c>
      <c r="BF284" s="194">
        <f>IF(N284="snížená",J284,0)</f>
        <v>0</v>
      </c>
      <c r="BG284" s="194">
        <f>IF(N284="zákl. přenesená",J284,0)</f>
        <v>0</v>
      </c>
      <c r="BH284" s="194">
        <f>IF(N284="sníž. přenesená",J284,0)</f>
        <v>0</v>
      </c>
      <c r="BI284" s="194">
        <f>IF(N284="nulová",J284,0)</f>
        <v>0</v>
      </c>
      <c r="BJ284" s="14" t="s">
        <v>79</v>
      </c>
      <c r="BK284" s="194">
        <f>ROUND(I284*H284,2)</f>
        <v>0</v>
      </c>
      <c r="BL284" s="14" t="s">
        <v>79</v>
      </c>
      <c r="BM284" s="193" t="s">
        <v>519</v>
      </c>
    </row>
    <row r="285" s="2" customFormat="1">
      <c r="A285" s="35"/>
      <c r="B285" s="36"/>
      <c r="C285" s="37"/>
      <c r="D285" s="195" t="s">
        <v>116</v>
      </c>
      <c r="E285" s="37"/>
      <c r="F285" s="196" t="s">
        <v>518</v>
      </c>
      <c r="G285" s="37"/>
      <c r="H285" s="37"/>
      <c r="I285" s="197"/>
      <c r="J285" s="37"/>
      <c r="K285" s="37"/>
      <c r="L285" s="41"/>
      <c r="M285" s="198"/>
      <c r="N285" s="199"/>
      <c r="O285" s="81"/>
      <c r="P285" s="81"/>
      <c r="Q285" s="81"/>
      <c r="R285" s="81"/>
      <c r="S285" s="81"/>
      <c r="T285" s="82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4" t="s">
        <v>116</v>
      </c>
      <c r="AU285" s="14" t="s">
        <v>71</v>
      </c>
    </row>
    <row r="286" s="2" customFormat="1" ht="16.5" customHeight="1">
      <c r="A286" s="35"/>
      <c r="B286" s="36"/>
      <c r="C286" s="180" t="s">
        <v>520</v>
      </c>
      <c r="D286" s="180" t="s">
        <v>110</v>
      </c>
      <c r="E286" s="181" t="s">
        <v>521</v>
      </c>
      <c r="F286" s="182" t="s">
        <v>522</v>
      </c>
      <c r="G286" s="183" t="s">
        <v>113</v>
      </c>
      <c r="H286" s="184">
        <v>5</v>
      </c>
      <c r="I286" s="185"/>
      <c r="J286" s="186">
        <f>ROUND(I286*H286,2)</f>
        <v>0</v>
      </c>
      <c r="K286" s="187"/>
      <c r="L286" s="188"/>
      <c r="M286" s="189" t="s">
        <v>19</v>
      </c>
      <c r="N286" s="190" t="s">
        <v>42</v>
      </c>
      <c r="O286" s="81"/>
      <c r="P286" s="191">
        <f>O286*H286</f>
        <v>0</v>
      </c>
      <c r="Q286" s="191">
        <v>0</v>
      </c>
      <c r="R286" s="191">
        <f>Q286*H286</f>
        <v>0</v>
      </c>
      <c r="S286" s="191">
        <v>0</v>
      </c>
      <c r="T286" s="192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93" t="s">
        <v>81</v>
      </c>
      <c r="AT286" s="193" t="s">
        <v>110</v>
      </c>
      <c r="AU286" s="193" t="s">
        <v>71</v>
      </c>
      <c r="AY286" s="14" t="s">
        <v>114</v>
      </c>
      <c r="BE286" s="194">
        <f>IF(N286="základní",J286,0)</f>
        <v>0</v>
      </c>
      <c r="BF286" s="194">
        <f>IF(N286="snížená",J286,0)</f>
        <v>0</v>
      </c>
      <c r="BG286" s="194">
        <f>IF(N286="zákl. přenesená",J286,0)</f>
        <v>0</v>
      </c>
      <c r="BH286" s="194">
        <f>IF(N286="sníž. přenesená",J286,0)</f>
        <v>0</v>
      </c>
      <c r="BI286" s="194">
        <f>IF(N286="nulová",J286,0)</f>
        <v>0</v>
      </c>
      <c r="BJ286" s="14" t="s">
        <v>79</v>
      </c>
      <c r="BK286" s="194">
        <f>ROUND(I286*H286,2)</f>
        <v>0</v>
      </c>
      <c r="BL286" s="14" t="s">
        <v>79</v>
      </c>
      <c r="BM286" s="193" t="s">
        <v>523</v>
      </c>
    </row>
    <row r="287" s="2" customFormat="1">
      <c r="A287" s="35"/>
      <c r="B287" s="36"/>
      <c r="C287" s="37"/>
      <c r="D287" s="195" t="s">
        <v>116</v>
      </c>
      <c r="E287" s="37"/>
      <c r="F287" s="196" t="s">
        <v>522</v>
      </c>
      <c r="G287" s="37"/>
      <c r="H287" s="37"/>
      <c r="I287" s="197"/>
      <c r="J287" s="37"/>
      <c r="K287" s="37"/>
      <c r="L287" s="41"/>
      <c r="M287" s="198"/>
      <c r="N287" s="199"/>
      <c r="O287" s="81"/>
      <c r="P287" s="81"/>
      <c r="Q287" s="81"/>
      <c r="R287" s="81"/>
      <c r="S287" s="81"/>
      <c r="T287" s="82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4" t="s">
        <v>116</v>
      </c>
      <c r="AU287" s="14" t="s">
        <v>71</v>
      </c>
    </row>
    <row r="288" s="2" customFormat="1" ht="16.5" customHeight="1">
      <c r="A288" s="35"/>
      <c r="B288" s="36"/>
      <c r="C288" s="180" t="s">
        <v>524</v>
      </c>
      <c r="D288" s="180" t="s">
        <v>110</v>
      </c>
      <c r="E288" s="181" t="s">
        <v>525</v>
      </c>
      <c r="F288" s="182" t="s">
        <v>526</v>
      </c>
      <c r="G288" s="183" t="s">
        <v>113</v>
      </c>
      <c r="H288" s="184">
        <v>1</v>
      </c>
      <c r="I288" s="185"/>
      <c r="J288" s="186">
        <f>ROUND(I288*H288,2)</f>
        <v>0</v>
      </c>
      <c r="K288" s="187"/>
      <c r="L288" s="188"/>
      <c r="M288" s="189" t="s">
        <v>19</v>
      </c>
      <c r="N288" s="190" t="s">
        <v>42</v>
      </c>
      <c r="O288" s="81"/>
      <c r="P288" s="191">
        <f>O288*H288</f>
        <v>0</v>
      </c>
      <c r="Q288" s="191">
        <v>0</v>
      </c>
      <c r="R288" s="191">
        <f>Q288*H288</f>
        <v>0</v>
      </c>
      <c r="S288" s="191">
        <v>0</v>
      </c>
      <c r="T288" s="192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93" t="s">
        <v>81</v>
      </c>
      <c r="AT288" s="193" t="s">
        <v>110</v>
      </c>
      <c r="AU288" s="193" t="s">
        <v>71</v>
      </c>
      <c r="AY288" s="14" t="s">
        <v>114</v>
      </c>
      <c r="BE288" s="194">
        <f>IF(N288="základní",J288,0)</f>
        <v>0</v>
      </c>
      <c r="BF288" s="194">
        <f>IF(N288="snížená",J288,0)</f>
        <v>0</v>
      </c>
      <c r="BG288" s="194">
        <f>IF(N288="zákl. přenesená",J288,0)</f>
        <v>0</v>
      </c>
      <c r="BH288" s="194">
        <f>IF(N288="sníž. přenesená",J288,0)</f>
        <v>0</v>
      </c>
      <c r="BI288" s="194">
        <f>IF(N288="nulová",J288,0)</f>
        <v>0</v>
      </c>
      <c r="BJ288" s="14" t="s">
        <v>79</v>
      </c>
      <c r="BK288" s="194">
        <f>ROUND(I288*H288,2)</f>
        <v>0</v>
      </c>
      <c r="BL288" s="14" t="s">
        <v>79</v>
      </c>
      <c r="BM288" s="193" t="s">
        <v>527</v>
      </c>
    </row>
    <row r="289" s="2" customFormat="1">
      <c r="A289" s="35"/>
      <c r="B289" s="36"/>
      <c r="C289" s="37"/>
      <c r="D289" s="195" t="s">
        <v>116</v>
      </c>
      <c r="E289" s="37"/>
      <c r="F289" s="196" t="s">
        <v>526</v>
      </c>
      <c r="G289" s="37"/>
      <c r="H289" s="37"/>
      <c r="I289" s="197"/>
      <c r="J289" s="37"/>
      <c r="K289" s="37"/>
      <c r="L289" s="41"/>
      <c r="M289" s="198"/>
      <c r="N289" s="199"/>
      <c r="O289" s="81"/>
      <c r="P289" s="81"/>
      <c r="Q289" s="81"/>
      <c r="R289" s="81"/>
      <c r="S289" s="81"/>
      <c r="T289" s="82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4" t="s">
        <v>116</v>
      </c>
      <c r="AU289" s="14" t="s">
        <v>71</v>
      </c>
    </row>
    <row r="290" s="2" customFormat="1" ht="16.5" customHeight="1">
      <c r="A290" s="35"/>
      <c r="B290" s="36"/>
      <c r="C290" s="180" t="s">
        <v>528</v>
      </c>
      <c r="D290" s="180" t="s">
        <v>110</v>
      </c>
      <c r="E290" s="181" t="s">
        <v>529</v>
      </c>
      <c r="F290" s="182" t="s">
        <v>530</v>
      </c>
      <c r="G290" s="183" t="s">
        <v>113</v>
      </c>
      <c r="H290" s="184">
        <v>1</v>
      </c>
      <c r="I290" s="185"/>
      <c r="J290" s="186">
        <f>ROUND(I290*H290,2)</f>
        <v>0</v>
      </c>
      <c r="K290" s="187"/>
      <c r="L290" s="188"/>
      <c r="M290" s="189" t="s">
        <v>19</v>
      </c>
      <c r="N290" s="190" t="s">
        <v>42</v>
      </c>
      <c r="O290" s="81"/>
      <c r="P290" s="191">
        <f>O290*H290</f>
        <v>0</v>
      </c>
      <c r="Q290" s="191">
        <v>0</v>
      </c>
      <c r="R290" s="191">
        <f>Q290*H290</f>
        <v>0</v>
      </c>
      <c r="S290" s="191">
        <v>0</v>
      </c>
      <c r="T290" s="192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93" t="s">
        <v>81</v>
      </c>
      <c r="AT290" s="193" t="s">
        <v>110</v>
      </c>
      <c r="AU290" s="193" t="s">
        <v>71</v>
      </c>
      <c r="AY290" s="14" t="s">
        <v>114</v>
      </c>
      <c r="BE290" s="194">
        <f>IF(N290="základní",J290,0)</f>
        <v>0</v>
      </c>
      <c r="BF290" s="194">
        <f>IF(N290="snížená",J290,0)</f>
        <v>0</v>
      </c>
      <c r="BG290" s="194">
        <f>IF(N290="zákl. přenesená",J290,0)</f>
        <v>0</v>
      </c>
      <c r="BH290" s="194">
        <f>IF(N290="sníž. přenesená",J290,0)</f>
        <v>0</v>
      </c>
      <c r="BI290" s="194">
        <f>IF(N290="nulová",J290,0)</f>
        <v>0</v>
      </c>
      <c r="BJ290" s="14" t="s">
        <v>79</v>
      </c>
      <c r="BK290" s="194">
        <f>ROUND(I290*H290,2)</f>
        <v>0</v>
      </c>
      <c r="BL290" s="14" t="s">
        <v>79</v>
      </c>
      <c r="BM290" s="193" t="s">
        <v>531</v>
      </c>
    </row>
    <row r="291" s="2" customFormat="1">
      <c r="A291" s="35"/>
      <c r="B291" s="36"/>
      <c r="C291" s="37"/>
      <c r="D291" s="195" t="s">
        <v>116</v>
      </c>
      <c r="E291" s="37"/>
      <c r="F291" s="196" t="s">
        <v>530</v>
      </c>
      <c r="G291" s="37"/>
      <c r="H291" s="37"/>
      <c r="I291" s="197"/>
      <c r="J291" s="37"/>
      <c r="K291" s="37"/>
      <c r="L291" s="41"/>
      <c r="M291" s="198"/>
      <c r="N291" s="199"/>
      <c r="O291" s="81"/>
      <c r="P291" s="81"/>
      <c r="Q291" s="81"/>
      <c r="R291" s="81"/>
      <c r="S291" s="81"/>
      <c r="T291" s="82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4" t="s">
        <v>116</v>
      </c>
      <c r="AU291" s="14" t="s">
        <v>71</v>
      </c>
    </row>
    <row r="292" s="2" customFormat="1" ht="16.5" customHeight="1">
      <c r="A292" s="35"/>
      <c r="B292" s="36"/>
      <c r="C292" s="180" t="s">
        <v>532</v>
      </c>
      <c r="D292" s="180" t="s">
        <v>110</v>
      </c>
      <c r="E292" s="181" t="s">
        <v>533</v>
      </c>
      <c r="F292" s="182" t="s">
        <v>534</v>
      </c>
      <c r="G292" s="183" t="s">
        <v>113</v>
      </c>
      <c r="H292" s="184">
        <v>1</v>
      </c>
      <c r="I292" s="185"/>
      <c r="J292" s="186">
        <f>ROUND(I292*H292,2)</f>
        <v>0</v>
      </c>
      <c r="K292" s="187"/>
      <c r="L292" s="188"/>
      <c r="M292" s="189" t="s">
        <v>19</v>
      </c>
      <c r="N292" s="190" t="s">
        <v>42</v>
      </c>
      <c r="O292" s="81"/>
      <c r="P292" s="191">
        <f>O292*H292</f>
        <v>0</v>
      </c>
      <c r="Q292" s="191">
        <v>0</v>
      </c>
      <c r="R292" s="191">
        <f>Q292*H292</f>
        <v>0</v>
      </c>
      <c r="S292" s="191">
        <v>0</v>
      </c>
      <c r="T292" s="192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93" t="s">
        <v>81</v>
      </c>
      <c r="AT292" s="193" t="s">
        <v>110</v>
      </c>
      <c r="AU292" s="193" t="s">
        <v>71</v>
      </c>
      <c r="AY292" s="14" t="s">
        <v>114</v>
      </c>
      <c r="BE292" s="194">
        <f>IF(N292="základní",J292,0)</f>
        <v>0</v>
      </c>
      <c r="BF292" s="194">
        <f>IF(N292="snížená",J292,0)</f>
        <v>0</v>
      </c>
      <c r="BG292" s="194">
        <f>IF(N292="zákl. přenesená",J292,0)</f>
        <v>0</v>
      </c>
      <c r="BH292" s="194">
        <f>IF(N292="sníž. přenesená",J292,0)</f>
        <v>0</v>
      </c>
      <c r="BI292" s="194">
        <f>IF(N292="nulová",J292,0)</f>
        <v>0</v>
      </c>
      <c r="BJ292" s="14" t="s">
        <v>79</v>
      </c>
      <c r="BK292" s="194">
        <f>ROUND(I292*H292,2)</f>
        <v>0</v>
      </c>
      <c r="BL292" s="14" t="s">
        <v>79</v>
      </c>
      <c r="BM292" s="193" t="s">
        <v>535</v>
      </c>
    </row>
    <row r="293" s="2" customFormat="1">
      <c r="A293" s="35"/>
      <c r="B293" s="36"/>
      <c r="C293" s="37"/>
      <c r="D293" s="195" t="s">
        <v>116</v>
      </c>
      <c r="E293" s="37"/>
      <c r="F293" s="196" t="s">
        <v>534</v>
      </c>
      <c r="G293" s="37"/>
      <c r="H293" s="37"/>
      <c r="I293" s="197"/>
      <c r="J293" s="37"/>
      <c r="K293" s="37"/>
      <c r="L293" s="41"/>
      <c r="M293" s="198"/>
      <c r="N293" s="199"/>
      <c r="O293" s="81"/>
      <c r="P293" s="81"/>
      <c r="Q293" s="81"/>
      <c r="R293" s="81"/>
      <c r="S293" s="81"/>
      <c r="T293" s="82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4" t="s">
        <v>116</v>
      </c>
      <c r="AU293" s="14" t="s">
        <v>71</v>
      </c>
    </row>
    <row r="294" s="2" customFormat="1" ht="16.5" customHeight="1">
      <c r="A294" s="35"/>
      <c r="B294" s="36"/>
      <c r="C294" s="180" t="s">
        <v>536</v>
      </c>
      <c r="D294" s="180" t="s">
        <v>110</v>
      </c>
      <c r="E294" s="181" t="s">
        <v>537</v>
      </c>
      <c r="F294" s="182" t="s">
        <v>538</v>
      </c>
      <c r="G294" s="183" t="s">
        <v>113</v>
      </c>
      <c r="H294" s="184">
        <v>1</v>
      </c>
      <c r="I294" s="185"/>
      <c r="J294" s="186">
        <f>ROUND(I294*H294,2)</f>
        <v>0</v>
      </c>
      <c r="K294" s="187"/>
      <c r="L294" s="188"/>
      <c r="M294" s="189" t="s">
        <v>19</v>
      </c>
      <c r="N294" s="190" t="s">
        <v>42</v>
      </c>
      <c r="O294" s="81"/>
      <c r="P294" s="191">
        <f>O294*H294</f>
        <v>0</v>
      </c>
      <c r="Q294" s="191">
        <v>0</v>
      </c>
      <c r="R294" s="191">
        <f>Q294*H294</f>
        <v>0</v>
      </c>
      <c r="S294" s="191">
        <v>0</v>
      </c>
      <c r="T294" s="192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193" t="s">
        <v>81</v>
      </c>
      <c r="AT294" s="193" t="s">
        <v>110</v>
      </c>
      <c r="AU294" s="193" t="s">
        <v>71</v>
      </c>
      <c r="AY294" s="14" t="s">
        <v>114</v>
      </c>
      <c r="BE294" s="194">
        <f>IF(N294="základní",J294,0)</f>
        <v>0</v>
      </c>
      <c r="BF294" s="194">
        <f>IF(N294="snížená",J294,0)</f>
        <v>0</v>
      </c>
      <c r="BG294" s="194">
        <f>IF(N294="zákl. přenesená",J294,0)</f>
        <v>0</v>
      </c>
      <c r="BH294" s="194">
        <f>IF(N294="sníž. přenesená",J294,0)</f>
        <v>0</v>
      </c>
      <c r="BI294" s="194">
        <f>IF(N294="nulová",J294,0)</f>
        <v>0</v>
      </c>
      <c r="BJ294" s="14" t="s">
        <v>79</v>
      </c>
      <c r="BK294" s="194">
        <f>ROUND(I294*H294,2)</f>
        <v>0</v>
      </c>
      <c r="BL294" s="14" t="s">
        <v>79</v>
      </c>
      <c r="BM294" s="193" t="s">
        <v>539</v>
      </c>
    </row>
    <row r="295" s="2" customFormat="1">
      <c r="A295" s="35"/>
      <c r="B295" s="36"/>
      <c r="C295" s="37"/>
      <c r="D295" s="195" t="s">
        <v>116</v>
      </c>
      <c r="E295" s="37"/>
      <c r="F295" s="196" t="s">
        <v>538</v>
      </c>
      <c r="G295" s="37"/>
      <c r="H295" s="37"/>
      <c r="I295" s="197"/>
      <c r="J295" s="37"/>
      <c r="K295" s="37"/>
      <c r="L295" s="41"/>
      <c r="M295" s="198"/>
      <c r="N295" s="199"/>
      <c r="O295" s="81"/>
      <c r="P295" s="81"/>
      <c r="Q295" s="81"/>
      <c r="R295" s="81"/>
      <c r="S295" s="81"/>
      <c r="T295" s="82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4" t="s">
        <v>116</v>
      </c>
      <c r="AU295" s="14" t="s">
        <v>71</v>
      </c>
    </row>
    <row r="296" s="2" customFormat="1" ht="16.5" customHeight="1">
      <c r="A296" s="35"/>
      <c r="B296" s="36"/>
      <c r="C296" s="180" t="s">
        <v>540</v>
      </c>
      <c r="D296" s="180" t="s">
        <v>110</v>
      </c>
      <c r="E296" s="181" t="s">
        <v>541</v>
      </c>
      <c r="F296" s="182" t="s">
        <v>542</v>
      </c>
      <c r="G296" s="183" t="s">
        <v>113</v>
      </c>
      <c r="H296" s="184">
        <v>1</v>
      </c>
      <c r="I296" s="185"/>
      <c r="J296" s="186">
        <f>ROUND(I296*H296,2)</f>
        <v>0</v>
      </c>
      <c r="K296" s="187"/>
      <c r="L296" s="188"/>
      <c r="M296" s="189" t="s">
        <v>19</v>
      </c>
      <c r="N296" s="190" t="s">
        <v>42</v>
      </c>
      <c r="O296" s="81"/>
      <c r="P296" s="191">
        <f>O296*H296</f>
        <v>0</v>
      </c>
      <c r="Q296" s="191">
        <v>0</v>
      </c>
      <c r="R296" s="191">
        <f>Q296*H296</f>
        <v>0</v>
      </c>
      <c r="S296" s="191">
        <v>0</v>
      </c>
      <c r="T296" s="192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93" t="s">
        <v>81</v>
      </c>
      <c r="AT296" s="193" t="s">
        <v>110</v>
      </c>
      <c r="AU296" s="193" t="s">
        <v>71</v>
      </c>
      <c r="AY296" s="14" t="s">
        <v>114</v>
      </c>
      <c r="BE296" s="194">
        <f>IF(N296="základní",J296,0)</f>
        <v>0</v>
      </c>
      <c r="BF296" s="194">
        <f>IF(N296="snížená",J296,0)</f>
        <v>0</v>
      </c>
      <c r="BG296" s="194">
        <f>IF(N296="zákl. přenesená",J296,0)</f>
        <v>0</v>
      </c>
      <c r="BH296" s="194">
        <f>IF(N296="sníž. přenesená",J296,0)</f>
        <v>0</v>
      </c>
      <c r="BI296" s="194">
        <f>IF(N296="nulová",J296,0)</f>
        <v>0</v>
      </c>
      <c r="BJ296" s="14" t="s">
        <v>79</v>
      </c>
      <c r="BK296" s="194">
        <f>ROUND(I296*H296,2)</f>
        <v>0</v>
      </c>
      <c r="BL296" s="14" t="s">
        <v>79</v>
      </c>
      <c r="BM296" s="193" t="s">
        <v>543</v>
      </c>
    </row>
    <row r="297" s="2" customFormat="1">
      <c r="A297" s="35"/>
      <c r="B297" s="36"/>
      <c r="C297" s="37"/>
      <c r="D297" s="195" t="s">
        <v>116</v>
      </c>
      <c r="E297" s="37"/>
      <c r="F297" s="196" t="s">
        <v>542</v>
      </c>
      <c r="G297" s="37"/>
      <c r="H297" s="37"/>
      <c r="I297" s="197"/>
      <c r="J297" s="37"/>
      <c r="K297" s="37"/>
      <c r="L297" s="41"/>
      <c r="M297" s="198"/>
      <c r="N297" s="199"/>
      <c r="O297" s="81"/>
      <c r="P297" s="81"/>
      <c r="Q297" s="81"/>
      <c r="R297" s="81"/>
      <c r="S297" s="81"/>
      <c r="T297" s="82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4" t="s">
        <v>116</v>
      </c>
      <c r="AU297" s="14" t="s">
        <v>71</v>
      </c>
    </row>
    <row r="298" s="2" customFormat="1" ht="16.5" customHeight="1">
      <c r="A298" s="35"/>
      <c r="B298" s="36"/>
      <c r="C298" s="180" t="s">
        <v>544</v>
      </c>
      <c r="D298" s="180" t="s">
        <v>110</v>
      </c>
      <c r="E298" s="181" t="s">
        <v>545</v>
      </c>
      <c r="F298" s="182" t="s">
        <v>546</v>
      </c>
      <c r="G298" s="183" t="s">
        <v>113</v>
      </c>
      <c r="H298" s="184">
        <v>1</v>
      </c>
      <c r="I298" s="185"/>
      <c r="J298" s="186">
        <f>ROUND(I298*H298,2)</f>
        <v>0</v>
      </c>
      <c r="K298" s="187"/>
      <c r="L298" s="188"/>
      <c r="M298" s="189" t="s">
        <v>19</v>
      </c>
      <c r="N298" s="190" t="s">
        <v>42</v>
      </c>
      <c r="O298" s="81"/>
      <c r="P298" s="191">
        <f>O298*H298</f>
        <v>0</v>
      </c>
      <c r="Q298" s="191">
        <v>0</v>
      </c>
      <c r="R298" s="191">
        <f>Q298*H298</f>
        <v>0</v>
      </c>
      <c r="S298" s="191">
        <v>0</v>
      </c>
      <c r="T298" s="192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93" t="s">
        <v>81</v>
      </c>
      <c r="AT298" s="193" t="s">
        <v>110</v>
      </c>
      <c r="AU298" s="193" t="s">
        <v>71</v>
      </c>
      <c r="AY298" s="14" t="s">
        <v>114</v>
      </c>
      <c r="BE298" s="194">
        <f>IF(N298="základní",J298,0)</f>
        <v>0</v>
      </c>
      <c r="BF298" s="194">
        <f>IF(N298="snížená",J298,0)</f>
        <v>0</v>
      </c>
      <c r="BG298" s="194">
        <f>IF(N298="zákl. přenesená",J298,0)</f>
        <v>0</v>
      </c>
      <c r="BH298" s="194">
        <f>IF(N298="sníž. přenesená",J298,0)</f>
        <v>0</v>
      </c>
      <c r="BI298" s="194">
        <f>IF(N298="nulová",J298,0)</f>
        <v>0</v>
      </c>
      <c r="BJ298" s="14" t="s">
        <v>79</v>
      </c>
      <c r="BK298" s="194">
        <f>ROUND(I298*H298,2)</f>
        <v>0</v>
      </c>
      <c r="BL298" s="14" t="s">
        <v>79</v>
      </c>
      <c r="BM298" s="193" t="s">
        <v>547</v>
      </c>
    </row>
    <row r="299" s="2" customFormat="1">
      <c r="A299" s="35"/>
      <c r="B299" s="36"/>
      <c r="C299" s="37"/>
      <c r="D299" s="195" t="s">
        <v>116</v>
      </c>
      <c r="E299" s="37"/>
      <c r="F299" s="196" t="s">
        <v>546</v>
      </c>
      <c r="G299" s="37"/>
      <c r="H299" s="37"/>
      <c r="I299" s="197"/>
      <c r="J299" s="37"/>
      <c r="K299" s="37"/>
      <c r="L299" s="41"/>
      <c r="M299" s="198"/>
      <c r="N299" s="199"/>
      <c r="O299" s="81"/>
      <c r="P299" s="81"/>
      <c r="Q299" s="81"/>
      <c r="R299" s="81"/>
      <c r="S299" s="81"/>
      <c r="T299" s="82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4" t="s">
        <v>116</v>
      </c>
      <c r="AU299" s="14" t="s">
        <v>71</v>
      </c>
    </row>
    <row r="300" s="2" customFormat="1" ht="16.5" customHeight="1">
      <c r="A300" s="35"/>
      <c r="B300" s="36"/>
      <c r="C300" s="180" t="s">
        <v>548</v>
      </c>
      <c r="D300" s="180" t="s">
        <v>110</v>
      </c>
      <c r="E300" s="181" t="s">
        <v>549</v>
      </c>
      <c r="F300" s="182" t="s">
        <v>550</v>
      </c>
      <c r="G300" s="183" t="s">
        <v>113</v>
      </c>
      <c r="H300" s="184">
        <v>1</v>
      </c>
      <c r="I300" s="185"/>
      <c r="J300" s="186">
        <f>ROUND(I300*H300,2)</f>
        <v>0</v>
      </c>
      <c r="K300" s="187"/>
      <c r="L300" s="188"/>
      <c r="M300" s="189" t="s">
        <v>19</v>
      </c>
      <c r="N300" s="190" t="s">
        <v>42</v>
      </c>
      <c r="O300" s="81"/>
      <c r="P300" s="191">
        <f>O300*H300</f>
        <v>0</v>
      </c>
      <c r="Q300" s="191">
        <v>0</v>
      </c>
      <c r="R300" s="191">
        <f>Q300*H300</f>
        <v>0</v>
      </c>
      <c r="S300" s="191">
        <v>0</v>
      </c>
      <c r="T300" s="192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193" t="s">
        <v>81</v>
      </c>
      <c r="AT300" s="193" t="s">
        <v>110</v>
      </c>
      <c r="AU300" s="193" t="s">
        <v>71</v>
      </c>
      <c r="AY300" s="14" t="s">
        <v>114</v>
      </c>
      <c r="BE300" s="194">
        <f>IF(N300="základní",J300,0)</f>
        <v>0</v>
      </c>
      <c r="BF300" s="194">
        <f>IF(N300="snížená",J300,0)</f>
        <v>0</v>
      </c>
      <c r="BG300" s="194">
        <f>IF(N300="zákl. přenesená",J300,0)</f>
        <v>0</v>
      </c>
      <c r="BH300" s="194">
        <f>IF(N300="sníž. přenesená",J300,0)</f>
        <v>0</v>
      </c>
      <c r="BI300" s="194">
        <f>IF(N300="nulová",J300,0)</f>
        <v>0</v>
      </c>
      <c r="BJ300" s="14" t="s">
        <v>79</v>
      </c>
      <c r="BK300" s="194">
        <f>ROUND(I300*H300,2)</f>
        <v>0</v>
      </c>
      <c r="BL300" s="14" t="s">
        <v>79</v>
      </c>
      <c r="BM300" s="193" t="s">
        <v>551</v>
      </c>
    </row>
    <row r="301" s="2" customFormat="1">
      <c r="A301" s="35"/>
      <c r="B301" s="36"/>
      <c r="C301" s="37"/>
      <c r="D301" s="195" t="s">
        <v>116</v>
      </c>
      <c r="E301" s="37"/>
      <c r="F301" s="196" t="s">
        <v>550</v>
      </c>
      <c r="G301" s="37"/>
      <c r="H301" s="37"/>
      <c r="I301" s="197"/>
      <c r="J301" s="37"/>
      <c r="K301" s="37"/>
      <c r="L301" s="41"/>
      <c r="M301" s="198"/>
      <c r="N301" s="199"/>
      <c r="O301" s="81"/>
      <c r="P301" s="81"/>
      <c r="Q301" s="81"/>
      <c r="R301" s="81"/>
      <c r="S301" s="81"/>
      <c r="T301" s="82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4" t="s">
        <v>116</v>
      </c>
      <c r="AU301" s="14" t="s">
        <v>71</v>
      </c>
    </row>
    <row r="302" s="2" customFormat="1" ht="16.5" customHeight="1">
      <c r="A302" s="35"/>
      <c r="B302" s="36"/>
      <c r="C302" s="180" t="s">
        <v>552</v>
      </c>
      <c r="D302" s="180" t="s">
        <v>110</v>
      </c>
      <c r="E302" s="181" t="s">
        <v>553</v>
      </c>
      <c r="F302" s="182" t="s">
        <v>554</v>
      </c>
      <c r="G302" s="183" t="s">
        <v>113</v>
      </c>
      <c r="H302" s="184">
        <v>1</v>
      </c>
      <c r="I302" s="185"/>
      <c r="J302" s="186">
        <f>ROUND(I302*H302,2)</f>
        <v>0</v>
      </c>
      <c r="K302" s="187"/>
      <c r="L302" s="188"/>
      <c r="M302" s="189" t="s">
        <v>19</v>
      </c>
      <c r="N302" s="190" t="s">
        <v>42</v>
      </c>
      <c r="O302" s="81"/>
      <c r="P302" s="191">
        <f>O302*H302</f>
        <v>0</v>
      </c>
      <c r="Q302" s="191">
        <v>0</v>
      </c>
      <c r="R302" s="191">
        <f>Q302*H302</f>
        <v>0</v>
      </c>
      <c r="S302" s="191">
        <v>0</v>
      </c>
      <c r="T302" s="192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193" t="s">
        <v>81</v>
      </c>
      <c r="AT302" s="193" t="s">
        <v>110</v>
      </c>
      <c r="AU302" s="193" t="s">
        <v>71</v>
      </c>
      <c r="AY302" s="14" t="s">
        <v>114</v>
      </c>
      <c r="BE302" s="194">
        <f>IF(N302="základní",J302,0)</f>
        <v>0</v>
      </c>
      <c r="BF302" s="194">
        <f>IF(N302="snížená",J302,0)</f>
        <v>0</v>
      </c>
      <c r="BG302" s="194">
        <f>IF(N302="zákl. přenesená",J302,0)</f>
        <v>0</v>
      </c>
      <c r="BH302" s="194">
        <f>IF(N302="sníž. přenesená",J302,0)</f>
        <v>0</v>
      </c>
      <c r="BI302" s="194">
        <f>IF(N302="nulová",J302,0)</f>
        <v>0</v>
      </c>
      <c r="BJ302" s="14" t="s">
        <v>79</v>
      </c>
      <c r="BK302" s="194">
        <f>ROUND(I302*H302,2)</f>
        <v>0</v>
      </c>
      <c r="BL302" s="14" t="s">
        <v>79</v>
      </c>
      <c r="BM302" s="193" t="s">
        <v>555</v>
      </c>
    </row>
    <row r="303" s="2" customFormat="1">
      <c r="A303" s="35"/>
      <c r="B303" s="36"/>
      <c r="C303" s="37"/>
      <c r="D303" s="195" t="s">
        <v>116</v>
      </c>
      <c r="E303" s="37"/>
      <c r="F303" s="196" t="s">
        <v>554</v>
      </c>
      <c r="G303" s="37"/>
      <c r="H303" s="37"/>
      <c r="I303" s="197"/>
      <c r="J303" s="37"/>
      <c r="K303" s="37"/>
      <c r="L303" s="41"/>
      <c r="M303" s="198"/>
      <c r="N303" s="199"/>
      <c r="O303" s="81"/>
      <c r="P303" s="81"/>
      <c r="Q303" s="81"/>
      <c r="R303" s="81"/>
      <c r="S303" s="81"/>
      <c r="T303" s="82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4" t="s">
        <v>116</v>
      </c>
      <c r="AU303" s="14" t="s">
        <v>71</v>
      </c>
    </row>
    <row r="304" s="2" customFormat="1" ht="16.5" customHeight="1">
      <c r="A304" s="35"/>
      <c r="B304" s="36"/>
      <c r="C304" s="180" t="s">
        <v>556</v>
      </c>
      <c r="D304" s="180" t="s">
        <v>110</v>
      </c>
      <c r="E304" s="181" t="s">
        <v>557</v>
      </c>
      <c r="F304" s="182" t="s">
        <v>558</v>
      </c>
      <c r="G304" s="183" t="s">
        <v>113</v>
      </c>
      <c r="H304" s="184">
        <v>1</v>
      </c>
      <c r="I304" s="185"/>
      <c r="J304" s="186">
        <f>ROUND(I304*H304,2)</f>
        <v>0</v>
      </c>
      <c r="K304" s="187"/>
      <c r="L304" s="188"/>
      <c r="M304" s="189" t="s">
        <v>19</v>
      </c>
      <c r="N304" s="190" t="s">
        <v>42</v>
      </c>
      <c r="O304" s="81"/>
      <c r="P304" s="191">
        <f>O304*H304</f>
        <v>0</v>
      </c>
      <c r="Q304" s="191">
        <v>0</v>
      </c>
      <c r="R304" s="191">
        <f>Q304*H304</f>
        <v>0</v>
      </c>
      <c r="S304" s="191">
        <v>0</v>
      </c>
      <c r="T304" s="192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93" t="s">
        <v>81</v>
      </c>
      <c r="AT304" s="193" t="s">
        <v>110</v>
      </c>
      <c r="AU304" s="193" t="s">
        <v>71</v>
      </c>
      <c r="AY304" s="14" t="s">
        <v>114</v>
      </c>
      <c r="BE304" s="194">
        <f>IF(N304="základní",J304,0)</f>
        <v>0</v>
      </c>
      <c r="BF304" s="194">
        <f>IF(N304="snížená",J304,0)</f>
        <v>0</v>
      </c>
      <c r="BG304" s="194">
        <f>IF(N304="zákl. přenesená",J304,0)</f>
        <v>0</v>
      </c>
      <c r="BH304" s="194">
        <f>IF(N304="sníž. přenesená",J304,0)</f>
        <v>0</v>
      </c>
      <c r="BI304" s="194">
        <f>IF(N304="nulová",J304,0)</f>
        <v>0</v>
      </c>
      <c r="BJ304" s="14" t="s">
        <v>79</v>
      </c>
      <c r="BK304" s="194">
        <f>ROUND(I304*H304,2)</f>
        <v>0</v>
      </c>
      <c r="BL304" s="14" t="s">
        <v>79</v>
      </c>
      <c r="BM304" s="193" t="s">
        <v>559</v>
      </c>
    </row>
    <row r="305" s="2" customFormat="1">
      <c r="A305" s="35"/>
      <c r="B305" s="36"/>
      <c r="C305" s="37"/>
      <c r="D305" s="195" t="s">
        <v>116</v>
      </c>
      <c r="E305" s="37"/>
      <c r="F305" s="196" t="s">
        <v>558</v>
      </c>
      <c r="G305" s="37"/>
      <c r="H305" s="37"/>
      <c r="I305" s="197"/>
      <c r="J305" s="37"/>
      <c r="K305" s="37"/>
      <c r="L305" s="41"/>
      <c r="M305" s="198"/>
      <c r="N305" s="199"/>
      <c r="O305" s="81"/>
      <c r="P305" s="81"/>
      <c r="Q305" s="81"/>
      <c r="R305" s="81"/>
      <c r="S305" s="81"/>
      <c r="T305" s="82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4" t="s">
        <v>116</v>
      </c>
      <c r="AU305" s="14" t="s">
        <v>71</v>
      </c>
    </row>
    <row r="306" s="2" customFormat="1" ht="24.15" customHeight="1">
      <c r="A306" s="35"/>
      <c r="B306" s="36"/>
      <c r="C306" s="180" t="s">
        <v>560</v>
      </c>
      <c r="D306" s="180" t="s">
        <v>110</v>
      </c>
      <c r="E306" s="181" t="s">
        <v>561</v>
      </c>
      <c r="F306" s="182" t="s">
        <v>562</v>
      </c>
      <c r="G306" s="183" t="s">
        <v>113</v>
      </c>
      <c r="H306" s="184">
        <v>5</v>
      </c>
      <c r="I306" s="185"/>
      <c r="J306" s="186">
        <f>ROUND(I306*H306,2)</f>
        <v>0</v>
      </c>
      <c r="K306" s="187"/>
      <c r="L306" s="188"/>
      <c r="M306" s="189" t="s">
        <v>19</v>
      </c>
      <c r="N306" s="190" t="s">
        <v>42</v>
      </c>
      <c r="O306" s="81"/>
      <c r="P306" s="191">
        <f>O306*H306</f>
        <v>0</v>
      </c>
      <c r="Q306" s="191">
        <v>0</v>
      </c>
      <c r="R306" s="191">
        <f>Q306*H306</f>
        <v>0</v>
      </c>
      <c r="S306" s="191">
        <v>0</v>
      </c>
      <c r="T306" s="192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193" t="s">
        <v>81</v>
      </c>
      <c r="AT306" s="193" t="s">
        <v>110</v>
      </c>
      <c r="AU306" s="193" t="s">
        <v>71</v>
      </c>
      <c r="AY306" s="14" t="s">
        <v>114</v>
      </c>
      <c r="BE306" s="194">
        <f>IF(N306="základní",J306,0)</f>
        <v>0</v>
      </c>
      <c r="BF306" s="194">
        <f>IF(N306="snížená",J306,0)</f>
        <v>0</v>
      </c>
      <c r="BG306" s="194">
        <f>IF(N306="zákl. přenesená",J306,0)</f>
        <v>0</v>
      </c>
      <c r="BH306" s="194">
        <f>IF(N306="sníž. přenesená",J306,0)</f>
        <v>0</v>
      </c>
      <c r="BI306" s="194">
        <f>IF(N306="nulová",J306,0)</f>
        <v>0</v>
      </c>
      <c r="BJ306" s="14" t="s">
        <v>79</v>
      </c>
      <c r="BK306" s="194">
        <f>ROUND(I306*H306,2)</f>
        <v>0</v>
      </c>
      <c r="BL306" s="14" t="s">
        <v>79</v>
      </c>
      <c r="BM306" s="193" t="s">
        <v>563</v>
      </c>
    </row>
    <row r="307" s="2" customFormat="1">
      <c r="A307" s="35"/>
      <c r="B307" s="36"/>
      <c r="C307" s="37"/>
      <c r="D307" s="195" t="s">
        <v>116</v>
      </c>
      <c r="E307" s="37"/>
      <c r="F307" s="196" t="s">
        <v>562</v>
      </c>
      <c r="G307" s="37"/>
      <c r="H307" s="37"/>
      <c r="I307" s="197"/>
      <c r="J307" s="37"/>
      <c r="K307" s="37"/>
      <c r="L307" s="41"/>
      <c r="M307" s="198"/>
      <c r="N307" s="199"/>
      <c r="O307" s="81"/>
      <c r="P307" s="81"/>
      <c r="Q307" s="81"/>
      <c r="R307" s="81"/>
      <c r="S307" s="81"/>
      <c r="T307" s="82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4" t="s">
        <v>116</v>
      </c>
      <c r="AU307" s="14" t="s">
        <v>71</v>
      </c>
    </row>
    <row r="308" s="2" customFormat="1" ht="16.5" customHeight="1">
      <c r="A308" s="35"/>
      <c r="B308" s="36"/>
      <c r="C308" s="180" t="s">
        <v>564</v>
      </c>
      <c r="D308" s="180" t="s">
        <v>110</v>
      </c>
      <c r="E308" s="181" t="s">
        <v>565</v>
      </c>
      <c r="F308" s="182" t="s">
        <v>566</v>
      </c>
      <c r="G308" s="183" t="s">
        <v>113</v>
      </c>
      <c r="H308" s="184">
        <v>1</v>
      </c>
      <c r="I308" s="185"/>
      <c r="J308" s="186">
        <f>ROUND(I308*H308,2)</f>
        <v>0</v>
      </c>
      <c r="K308" s="187"/>
      <c r="L308" s="188"/>
      <c r="M308" s="189" t="s">
        <v>19</v>
      </c>
      <c r="N308" s="190" t="s">
        <v>42</v>
      </c>
      <c r="O308" s="81"/>
      <c r="P308" s="191">
        <f>O308*H308</f>
        <v>0</v>
      </c>
      <c r="Q308" s="191">
        <v>0</v>
      </c>
      <c r="R308" s="191">
        <f>Q308*H308</f>
        <v>0</v>
      </c>
      <c r="S308" s="191">
        <v>0</v>
      </c>
      <c r="T308" s="192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93" t="s">
        <v>81</v>
      </c>
      <c r="AT308" s="193" t="s">
        <v>110</v>
      </c>
      <c r="AU308" s="193" t="s">
        <v>71</v>
      </c>
      <c r="AY308" s="14" t="s">
        <v>114</v>
      </c>
      <c r="BE308" s="194">
        <f>IF(N308="základní",J308,0)</f>
        <v>0</v>
      </c>
      <c r="BF308" s="194">
        <f>IF(N308="snížená",J308,0)</f>
        <v>0</v>
      </c>
      <c r="BG308" s="194">
        <f>IF(N308="zákl. přenesená",J308,0)</f>
        <v>0</v>
      </c>
      <c r="BH308" s="194">
        <f>IF(N308="sníž. přenesená",J308,0)</f>
        <v>0</v>
      </c>
      <c r="BI308" s="194">
        <f>IF(N308="nulová",J308,0)</f>
        <v>0</v>
      </c>
      <c r="BJ308" s="14" t="s">
        <v>79</v>
      </c>
      <c r="BK308" s="194">
        <f>ROUND(I308*H308,2)</f>
        <v>0</v>
      </c>
      <c r="BL308" s="14" t="s">
        <v>79</v>
      </c>
      <c r="BM308" s="193" t="s">
        <v>567</v>
      </c>
    </row>
    <row r="309" s="2" customFormat="1">
      <c r="A309" s="35"/>
      <c r="B309" s="36"/>
      <c r="C309" s="37"/>
      <c r="D309" s="195" t="s">
        <v>116</v>
      </c>
      <c r="E309" s="37"/>
      <c r="F309" s="196" t="s">
        <v>566</v>
      </c>
      <c r="G309" s="37"/>
      <c r="H309" s="37"/>
      <c r="I309" s="197"/>
      <c r="J309" s="37"/>
      <c r="K309" s="37"/>
      <c r="L309" s="41"/>
      <c r="M309" s="198"/>
      <c r="N309" s="199"/>
      <c r="O309" s="81"/>
      <c r="P309" s="81"/>
      <c r="Q309" s="81"/>
      <c r="R309" s="81"/>
      <c r="S309" s="81"/>
      <c r="T309" s="82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4" t="s">
        <v>116</v>
      </c>
      <c r="AU309" s="14" t="s">
        <v>71</v>
      </c>
    </row>
    <row r="310" s="2" customFormat="1" ht="16.5" customHeight="1">
      <c r="A310" s="35"/>
      <c r="B310" s="36"/>
      <c r="C310" s="180" t="s">
        <v>568</v>
      </c>
      <c r="D310" s="180" t="s">
        <v>110</v>
      </c>
      <c r="E310" s="181" t="s">
        <v>569</v>
      </c>
      <c r="F310" s="182" t="s">
        <v>570</v>
      </c>
      <c r="G310" s="183" t="s">
        <v>113</v>
      </c>
      <c r="H310" s="184">
        <v>5</v>
      </c>
      <c r="I310" s="185"/>
      <c r="J310" s="186">
        <f>ROUND(I310*H310,2)</f>
        <v>0</v>
      </c>
      <c r="K310" s="187"/>
      <c r="L310" s="188"/>
      <c r="M310" s="189" t="s">
        <v>19</v>
      </c>
      <c r="N310" s="190" t="s">
        <v>42</v>
      </c>
      <c r="O310" s="81"/>
      <c r="P310" s="191">
        <f>O310*H310</f>
        <v>0</v>
      </c>
      <c r="Q310" s="191">
        <v>0</v>
      </c>
      <c r="R310" s="191">
        <f>Q310*H310</f>
        <v>0</v>
      </c>
      <c r="S310" s="191">
        <v>0</v>
      </c>
      <c r="T310" s="192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93" t="s">
        <v>81</v>
      </c>
      <c r="AT310" s="193" t="s">
        <v>110</v>
      </c>
      <c r="AU310" s="193" t="s">
        <v>71</v>
      </c>
      <c r="AY310" s="14" t="s">
        <v>114</v>
      </c>
      <c r="BE310" s="194">
        <f>IF(N310="základní",J310,0)</f>
        <v>0</v>
      </c>
      <c r="BF310" s="194">
        <f>IF(N310="snížená",J310,0)</f>
        <v>0</v>
      </c>
      <c r="BG310" s="194">
        <f>IF(N310="zákl. přenesená",J310,0)</f>
        <v>0</v>
      </c>
      <c r="BH310" s="194">
        <f>IF(N310="sníž. přenesená",J310,0)</f>
        <v>0</v>
      </c>
      <c r="BI310" s="194">
        <f>IF(N310="nulová",J310,0)</f>
        <v>0</v>
      </c>
      <c r="BJ310" s="14" t="s">
        <v>79</v>
      </c>
      <c r="BK310" s="194">
        <f>ROUND(I310*H310,2)</f>
        <v>0</v>
      </c>
      <c r="BL310" s="14" t="s">
        <v>79</v>
      </c>
      <c r="BM310" s="193" t="s">
        <v>571</v>
      </c>
    </row>
    <row r="311" s="2" customFormat="1">
      <c r="A311" s="35"/>
      <c r="B311" s="36"/>
      <c r="C311" s="37"/>
      <c r="D311" s="195" t="s">
        <v>116</v>
      </c>
      <c r="E311" s="37"/>
      <c r="F311" s="196" t="s">
        <v>570</v>
      </c>
      <c r="G311" s="37"/>
      <c r="H311" s="37"/>
      <c r="I311" s="197"/>
      <c r="J311" s="37"/>
      <c r="K311" s="37"/>
      <c r="L311" s="41"/>
      <c r="M311" s="198"/>
      <c r="N311" s="199"/>
      <c r="O311" s="81"/>
      <c r="P311" s="81"/>
      <c r="Q311" s="81"/>
      <c r="R311" s="81"/>
      <c r="S311" s="81"/>
      <c r="T311" s="82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4" t="s">
        <v>116</v>
      </c>
      <c r="AU311" s="14" t="s">
        <v>71</v>
      </c>
    </row>
    <row r="312" s="2" customFormat="1" ht="16.5" customHeight="1">
      <c r="A312" s="35"/>
      <c r="B312" s="36"/>
      <c r="C312" s="180" t="s">
        <v>572</v>
      </c>
      <c r="D312" s="180" t="s">
        <v>110</v>
      </c>
      <c r="E312" s="181" t="s">
        <v>573</v>
      </c>
      <c r="F312" s="182" t="s">
        <v>574</v>
      </c>
      <c r="G312" s="183" t="s">
        <v>113</v>
      </c>
      <c r="H312" s="184">
        <v>2</v>
      </c>
      <c r="I312" s="185"/>
      <c r="J312" s="186">
        <f>ROUND(I312*H312,2)</f>
        <v>0</v>
      </c>
      <c r="K312" s="187"/>
      <c r="L312" s="188"/>
      <c r="M312" s="189" t="s">
        <v>19</v>
      </c>
      <c r="N312" s="190" t="s">
        <v>42</v>
      </c>
      <c r="O312" s="81"/>
      <c r="P312" s="191">
        <f>O312*H312</f>
        <v>0</v>
      </c>
      <c r="Q312" s="191">
        <v>0</v>
      </c>
      <c r="R312" s="191">
        <f>Q312*H312</f>
        <v>0</v>
      </c>
      <c r="S312" s="191">
        <v>0</v>
      </c>
      <c r="T312" s="192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93" t="s">
        <v>81</v>
      </c>
      <c r="AT312" s="193" t="s">
        <v>110</v>
      </c>
      <c r="AU312" s="193" t="s">
        <v>71</v>
      </c>
      <c r="AY312" s="14" t="s">
        <v>114</v>
      </c>
      <c r="BE312" s="194">
        <f>IF(N312="základní",J312,0)</f>
        <v>0</v>
      </c>
      <c r="BF312" s="194">
        <f>IF(N312="snížená",J312,0)</f>
        <v>0</v>
      </c>
      <c r="BG312" s="194">
        <f>IF(N312="zákl. přenesená",J312,0)</f>
        <v>0</v>
      </c>
      <c r="BH312" s="194">
        <f>IF(N312="sníž. přenesená",J312,0)</f>
        <v>0</v>
      </c>
      <c r="BI312" s="194">
        <f>IF(N312="nulová",J312,0)</f>
        <v>0</v>
      </c>
      <c r="BJ312" s="14" t="s">
        <v>79</v>
      </c>
      <c r="BK312" s="194">
        <f>ROUND(I312*H312,2)</f>
        <v>0</v>
      </c>
      <c r="BL312" s="14" t="s">
        <v>79</v>
      </c>
      <c r="BM312" s="193" t="s">
        <v>575</v>
      </c>
    </row>
    <row r="313" s="2" customFormat="1">
      <c r="A313" s="35"/>
      <c r="B313" s="36"/>
      <c r="C313" s="37"/>
      <c r="D313" s="195" t="s">
        <v>116</v>
      </c>
      <c r="E313" s="37"/>
      <c r="F313" s="196" t="s">
        <v>574</v>
      </c>
      <c r="G313" s="37"/>
      <c r="H313" s="37"/>
      <c r="I313" s="197"/>
      <c r="J313" s="37"/>
      <c r="K313" s="37"/>
      <c r="L313" s="41"/>
      <c r="M313" s="198"/>
      <c r="N313" s="199"/>
      <c r="O313" s="81"/>
      <c r="P313" s="81"/>
      <c r="Q313" s="81"/>
      <c r="R313" s="81"/>
      <c r="S313" s="81"/>
      <c r="T313" s="82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4" t="s">
        <v>116</v>
      </c>
      <c r="AU313" s="14" t="s">
        <v>71</v>
      </c>
    </row>
    <row r="314" s="2" customFormat="1" ht="16.5" customHeight="1">
      <c r="A314" s="35"/>
      <c r="B314" s="36"/>
      <c r="C314" s="180" t="s">
        <v>576</v>
      </c>
      <c r="D314" s="180" t="s">
        <v>110</v>
      </c>
      <c r="E314" s="181" t="s">
        <v>577</v>
      </c>
      <c r="F314" s="182" t="s">
        <v>578</v>
      </c>
      <c r="G314" s="183" t="s">
        <v>113</v>
      </c>
      <c r="H314" s="184">
        <v>2</v>
      </c>
      <c r="I314" s="185"/>
      <c r="J314" s="186">
        <f>ROUND(I314*H314,2)</f>
        <v>0</v>
      </c>
      <c r="K314" s="187"/>
      <c r="L314" s="188"/>
      <c r="M314" s="189" t="s">
        <v>19</v>
      </c>
      <c r="N314" s="190" t="s">
        <v>42</v>
      </c>
      <c r="O314" s="81"/>
      <c r="P314" s="191">
        <f>O314*H314</f>
        <v>0</v>
      </c>
      <c r="Q314" s="191">
        <v>0</v>
      </c>
      <c r="R314" s="191">
        <f>Q314*H314</f>
        <v>0</v>
      </c>
      <c r="S314" s="191">
        <v>0</v>
      </c>
      <c r="T314" s="192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193" t="s">
        <v>81</v>
      </c>
      <c r="AT314" s="193" t="s">
        <v>110</v>
      </c>
      <c r="AU314" s="193" t="s">
        <v>71</v>
      </c>
      <c r="AY314" s="14" t="s">
        <v>114</v>
      </c>
      <c r="BE314" s="194">
        <f>IF(N314="základní",J314,0)</f>
        <v>0</v>
      </c>
      <c r="BF314" s="194">
        <f>IF(N314="snížená",J314,0)</f>
        <v>0</v>
      </c>
      <c r="BG314" s="194">
        <f>IF(N314="zákl. přenesená",J314,0)</f>
        <v>0</v>
      </c>
      <c r="BH314" s="194">
        <f>IF(N314="sníž. přenesená",J314,0)</f>
        <v>0</v>
      </c>
      <c r="BI314" s="194">
        <f>IF(N314="nulová",J314,0)</f>
        <v>0</v>
      </c>
      <c r="BJ314" s="14" t="s">
        <v>79</v>
      </c>
      <c r="BK314" s="194">
        <f>ROUND(I314*H314,2)</f>
        <v>0</v>
      </c>
      <c r="BL314" s="14" t="s">
        <v>79</v>
      </c>
      <c r="BM314" s="193" t="s">
        <v>579</v>
      </c>
    </row>
    <row r="315" s="2" customFormat="1">
      <c r="A315" s="35"/>
      <c r="B315" s="36"/>
      <c r="C315" s="37"/>
      <c r="D315" s="195" t="s">
        <v>116</v>
      </c>
      <c r="E315" s="37"/>
      <c r="F315" s="196" t="s">
        <v>578</v>
      </c>
      <c r="G315" s="37"/>
      <c r="H315" s="37"/>
      <c r="I315" s="197"/>
      <c r="J315" s="37"/>
      <c r="K315" s="37"/>
      <c r="L315" s="41"/>
      <c r="M315" s="198"/>
      <c r="N315" s="199"/>
      <c r="O315" s="81"/>
      <c r="P315" s="81"/>
      <c r="Q315" s="81"/>
      <c r="R315" s="81"/>
      <c r="S315" s="81"/>
      <c r="T315" s="82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4" t="s">
        <v>116</v>
      </c>
      <c r="AU315" s="14" t="s">
        <v>71</v>
      </c>
    </row>
    <row r="316" s="2" customFormat="1" ht="16.5" customHeight="1">
      <c r="A316" s="35"/>
      <c r="B316" s="36"/>
      <c r="C316" s="180" t="s">
        <v>580</v>
      </c>
      <c r="D316" s="180" t="s">
        <v>110</v>
      </c>
      <c r="E316" s="181" t="s">
        <v>581</v>
      </c>
      <c r="F316" s="182" t="s">
        <v>582</v>
      </c>
      <c r="G316" s="183" t="s">
        <v>113</v>
      </c>
      <c r="H316" s="184">
        <v>2</v>
      </c>
      <c r="I316" s="185"/>
      <c r="J316" s="186">
        <f>ROUND(I316*H316,2)</f>
        <v>0</v>
      </c>
      <c r="K316" s="187"/>
      <c r="L316" s="188"/>
      <c r="M316" s="189" t="s">
        <v>19</v>
      </c>
      <c r="N316" s="190" t="s">
        <v>42</v>
      </c>
      <c r="O316" s="81"/>
      <c r="P316" s="191">
        <f>O316*H316</f>
        <v>0</v>
      </c>
      <c r="Q316" s="191">
        <v>0</v>
      </c>
      <c r="R316" s="191">
        <f>Q316*H316</f>
        <v>0</v>
      </c>
      <c r="S316" s="191">
        <v>0</v>
      </c>
      <c r="T316" s="192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93" t="s">
        <v>81</v>
      </c>
      <c r="AT316" s="193" t="s">
        <v>110</v>
      </c>
      <c r="AU316" s="193" t="s">
        <v>71</v>
      </c>
      <c r="AY316" s="14" t="s">
        <v>114</v>
      </c>
      <c r="BE316" s="194">
        <f>IF(N316="základní",J316,0)</f>
        <v>0</v>
      </c>
      <c r="BF316" s="194">
        <f>IF(N316="snížená",J316,0)</f>
        <v>0</v>
      </c>
      <c r="BG316" s="194">
        <f>IF(N316="zákl. přenesená",J316,0)</f>
        <v>0</v>
      </c>
      <c r="BH316" s="194">
        <f>IF(N316="sníž. přenesená",J316,0)</f>
        <v>0</v>
      </c>
      <c r="BI316" s="194">
        <f>IF(N316="nulová",J316,0)</f>
        <v>0</v>
      </c>
      <c r="BJ316" s="14" t="s">
        <v>79</v>
      </c>
      <c r="BK316" s="194">
        <f>ROUND(I316*H316,2)</f>
        <v>0</v>
      </c>
      <c r="BL316" s="14" t="s">
        <v>79</v>
      </c>
      <c r="BM316" s="193" t="s">
        <v>583</v>
      </c>
    </row>
    <row r="317" s="2" customFormat="1">
      <c r="A317" s="35"/>
      <c r="B317" s="36"/>
      <c r="C317" s="37"/>
      <c r="D317" s="195" t="s">
        <v>116</v>
      </c>
      <c r="E317" s="37"/>
      <c r="F317" s="196" t="s">
        <v>582</v>
      </c>
      <c r="G317" s="37"/>
      <c r="H317" s="37"/>
      <c r="I317" s="197"/>
      <c r="J317" s="37"/>
      <c r="K317" s="37"/>
      <c r="L317" s="41"/>
      <c r="M317" s="198"/>
      <c r="N317" s="199"/>
      <c r="O317" s="81"/>
      <c r="P317" s="81"/>
      <c r="Q317" s="81"/>
      <c r="R317" s="81"/>
      <c r="S317" s="81"/>
      <c r="T317" s="82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4" t="s">
        <v>116</v>
      </c>
      <c r="AU317" s="14" t="s">
        <v>71</v>
      </c>
    </row>
    <row r="318" s="2" customFormat="1" ht="16.5" customHeight="1">
      <c r="A318" s="35"/>
      <c r="B318" s="36"/>
      <c r="C318" s="180" t="s">
        <v>584</v>
      </c>
      <c r="D318" s="180" t="s">
        <v>110</v>
      </c>
      <c r="E318" s="181" t="s">
        <v>585</v>
      </c>
      <c r="F318" s="182" t="s">
        <v>586</v>
      </c>
      <c r="G318" s="183" t="s">
        <v>113</v>
      </c>
      <c r="H318" s="184">
        <v>2</v>
      </c>
      <c r="I318" s="185"/>
      <c r="J318" s="186">
        <f>ROUND(I318*H318,2)</f>
        <v>0</v>
      </c>
      <c r="K318" s="187"/>
      <c r="L318" s="188"/>
      <c r="M318" s="189" t="s">
        <v>19</v>
      </c>
      <c r="N318" s="190" t="s">
        <v>42</v>
      </c>
      <c r="O318" s="81"/>
      <c r="P318" s="191">
        <f>O318*H318</f>
        <v>0</v>
      </c>
      <c r="Q318" s="191">
        <v>0</v>
      </c>
      <c r="R318" s="191">
        <f>Q318*H318</f>
        <v>0</v>
      </c>
      <c r="S318" s="191">
        <v>0</v>
      </c>
      <c r="T318" s="192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93" t="s">
        <v>81</v>
      </c>
      <c r="AT318" s="193" t="s">
        <v>110</v>
      </c>
      <c r="AU318" s="193" t="s">
        <v>71</v>
      </c>
      <c r="AY318" s="14" t="s">
        <v>114</v>
      </c>
      <c r="BE318" s="194">
        <f>IF(N318="základní",J318,0)</f>
        <v>0</v>
      </c>
      <c r="BF318" s="194">
        <f>IF(N318="snížená",J318,0)</f>
        <v>0</v>
      </c>
      <c r="BG318" s="194">
        <f>IF(N318="zákl. přenesená",J318,0)</f>
        <v>0</v>
      </c>
      <c r="BH318" s="194">
        <f>IF(N318="sníž. přenesená",J318,0)</f>
        <v>0</v>
      </c>
      <c r="BI318" s="194">
        <f>IF(N318="nulová",J318,0)</f>
        <v>0</v>
      </c>
      <c r="BJ318" s="14" t="s">
        <v>79</v>
      </c>
      <c r="BK318" s="194">
        <f>ROUND(I318*H318,2)</f>
        <v>0</v>
      </c>
      <c r="BL318" s="14" t="s">
        <v>79</v>
      </c>
      <c r="BM318" s="193" t="s">
        <v>587</v>
      </c>
    </row>
    <row r="319" s="2" customFormat="1">
      <c r="A319" s="35"/>
      <c r="B319" s="36"/>
      <c r="C319" s="37"/>
      <c r="D319" s="195" t="s">
        <v>116</v>
      </c>
      <c r="E319" s="37"/>
      <c r="F319" s="196" t="s">
        <v>586</v>
      </c>
      <c r="G319" s="37"/>
      <c r="H319" s="37"/>
      <c r="I319" s="197"/>
      <c r="J319" s="37"/>
      <c r="K319" s="37"/>
      <c r="L319" s="41"/>
      <c r="M319" s="198"/>
      <c r="N319" s="199"/>
      <c r="O319" s="81"/>
      <c r="P319" s="81"/>
      <c r="Q319" s="81"/>
      <c r="R319" s="81"/>
      <c r="S319" s="81"/>
      <c r="T319" s="82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4" t="s">
        <v>116</v>
      </c>
      <c r="AU319" s="14" t="s">
        <v>71</v>
      </c>
    </row>
    <row r="320" s="2" customFormat="1" ht="16.5" customHeight="1">
      <c r="A320" s="35"/>
      <c r="B320" s="36"/>
      <c r="C320" s="180" t="s">
        <v>588</v>
      </c>
      <c r="D320" s="180" t="s">
        <v>110</v>
      </c>
      <c r="E320" s="181" t="s">
        <v>589</v>
      </c>
      <c r="F320" s="182" t="s">
        <v>590</v>
      </c>
      <c r="G320" s="183" t="s">
        <v>113</v>
      </c>
      <c r="H320" s="184">
        <v>3</v>
      </c>
      <c r="I320" s="185"/>
      <c r="J320" s="186">
        <f>ROUND(I320*H320,2)</f>
        <v>0</v>
      </c>
      <c r="K320" s="187"/>
      <c r="L320" s="188"/>
      <c r="M320" s="189" t="s">
        <v>19</v>
      </c>
      <c r="N320" s="190" t="s">
        <v>42</v>
      </c>
      <c r="O320" s="81"/>
      <c r="P320" s="191">
        <f>O320*H320</f>
        <v>0</v>
      </c>
      <c r="Q320" s="191">
        <v>0</v>
      </c>
      <c r="R320" s="191">
        <f>Q320*H320</f>
        <v>0</v>
      </c>
      <c r="S320" s="191">
        <v>0</v>
      </c>
      <c r="T320" s="192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93" t="s">
        <v>81</v>
      </c>
      <c r="AT320" s="193" t="s">
        <v>110</v>
      </c>
      <c r="AU320" s="193" t="s">
        <v>71</v>
      </c>
      <c r="AY320" s="14" t="s">
        <v>114</v>
      </c>
      <c r="BE320" s="194">
        <f>IF(N320="základní",J320,0)</f>
        <v>0</v>
      </c>
      <c r="BF320" s="194">
        <f>IF(N320="snížená",J320,0)</f>
        <v>0</v>
      </c>
      <c r="BG320" s="194">
        <f>IF(N320="zákl. přenesená",J320,0)</f>
        <v>0</v>
      </c>
      <c r="BH320" s="194">
        <f>IF(N320="sníž. přenesená",J320,0)</f>
        <v>0</v>
      </c>
      <c r="BI320" s="194">
        <f>IF(N320="nulová",J320,0)</f>
        <v>0</v>
      </c>
      <c r="BJ320" s="14" t="s">
        <v>79</v>
      </c>
      <c r="BK320" s="194">
        <f>ROUND(I320*H320,2)</f>
        <v>0</v>
      </c>
      <c r="BL320" s="14" t="s">
        <v>79</v>
      </c>
      <c r="BM320" s="193" t="s">
        <v>591</v>
      </c>
    </row>
    <row r="321" s="2" customFormat="1">
      <c r="A321" s="35"/>
      <c r="B321" s="36"/>
      <c r="C321" s="37"/>
      <c r="D321" s="195" t="s">
        <v>116</v>
      </c>
      <c r="E321" s="37"/>
      <c r="F321" s="196" t="s">
        <v>590</v>
      </c>
      <c r="G321" s="37"/>
      <c r="H321" s="37"/>
      <c r="I321" s="197"/>
      <c r="J321" s="37"/>
      <c r="K321" s="37"/>
      <c r="L321" s="41"/>
      <c r="M321" s="198"/>
      <c r="N321" s="199"/>
      <c r="O321" s="81"/>
      <c r="P321" s="81"/>
      <c r="Q321" s="81"/>
      <c r="R321" s="81"/>
      <c r="S321" s="81"/>
      <c r="T321" s="82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4" t="s">
        <v>116</v>
      </c>
      <c r="AU321" s="14" t="s">
        <v>71</v>
      </c>
    </row>
    <row r="322" s="2" customFormat="1" ht="16.5" customHeight="1">
      <c r="A322" s="35"/>
      <c r="B322" s="36"/>
      <c r="C322" s="180" t="s">
        <v>592</v>
      </c>
      <c r="D322" s="180" t="s">
        <v>110</v>
      </c>
      <c r="E322" s="181" t="s">
        <v>593</v>
      </c>
      <c r="F322" s="182" t="s">
        <v>594</v>
      </c>
      <c r="G322" s="183" t="s">
        <v>113</v>
      </c>
      <c r="H322" s="184">
        <v>3</v>
      </c>
      <c r="I322" s="185"/>
      <c r="J322" s="186">
        <f>ROUND(I322*H322,2)</f>
        <v>0</v>
      </c>
      <c r="K322" s="187"/>
      <c r="L322" s="188"/>
      <c r="M322" s="189" t="s">
        <v>19</v>
      </c>
      <c r="N322" s="190" t="s">
        <v>42</v>
      </c>
      <c r="O322" s="81"/>
      <c r="P322" s="191">
        <f>O322*H322</f>
        <v>0</v>
      </c>
      <c r="Q322" s="191">
        <v>0</v>
      </c>
      <c r="R322" s="191">
        <f>Q322*H322</f>
        <v>0</v>
      </c>
      <c r="S322" s="191">
        <v>0</v>
      </c>
      <c r="T322" s="192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93" t="s">
        <v>81</v>
      </c>
      <c r="AT322" s="193" t="s">
        <v>110</v>
      </c>
      <c r="AU322" s="193" t="s">
        <v>71</v>
      </c>
      <c r="AY322" s="14" t="s">
        <v>114</v>
      </c>
      <c r="BE322" s="194">
        <f>IF(N322="základní",J322,0)</f>
        <v>0</v>
      </c>
      <c r="BF322" s="194">
        <f>IF(N322="snížená",J322,0)</f>
        <v>0</v>
      </c>
      <c r="BG322" s="194">
        <f>IF(N322="zákl. přenesená",J322,0)</f>
        <v>0</v>
      </c>
      <c r="BH322" s="194">
        <f>IF(N322="sníž. přenesená",J322,0)</f>
        <v>0</v>
      </c>
      <c r="BI322" s="194">
        <f>IF(N322="nulová",J322,0)</f>
        <v>0</v>
      </c>
      <c r="BJ322" s="14" t="s">
        <v>79</v>
      </c>
      <c r="BK322" s="194">
        <f>ROUND(I322*H322,2)</f>
        <v>0</v>
      </c>
      <c r="BL322" s="14" t="s">
        <v>79</v>
      </c>
      <c r="BM322" s="193" t="s">
        <v>595</v>
      </c>
    </row>
    <row r="323" s="2" customFormat="1">
      <c r="A323" s="35"/>
      <c r="B323" s="36"/>
      <c r="C323" s="37"/>
      <c r="D323" s="195" t="s">
        <v>116</v>
      </c>
      <c r="E323" s="37"/>
      <c r="F323" s="196" t="s">
        <v>594</v>
      </c>
      <c r="G323" s="37"/>
      <c r="H323" s="37"/>
      <c r="I323" s="197"/>
      <c r="J323" s="37"/>
      <c r="K323" s="37"/>
      <c r="L323" s="41"/>
      <c r="M323" s="198"/>
      <c r="N323" s="199"/>
      <c r="O323" s="81"/>
      <c r="P323" s="81"/>
      <c r="Q323" s="81"/>
      <c r="R323" s="81"/>
      <c r="S323" s="81"/>
      <c r="T323" s="82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4" t="s">
        <v>116</v>
      </c>
      <c r="AU323" s="14" t="s">
        <v>71</v>
      </c>
    </row>
    <row r="324" s="2" customFormat="1" ht="16.5" customHeight="1">
      <c r="A324" s="35"/>
      <c r="B324" s="36"/>
      <c r="C324" s="180" t="s">
        <v>596</v>
      </c>
      <c r="D324" s="180" t="s">
        <v>110</v>
      </c>
      <c r="E324" s="181" t="s">
        <v>597</v>
      </c>
      <c r="F324" s="182" t="s">
        <v>598</v>
      </c>
      <c r="G324" s="183" t="s">
        <v>113</v>
      </c>
      <c r="H324" s="184">
        <v>5</v>
      </c>
      <c r="I324" s="185"/>
      <c r="J324" s="186">
        <f>ROUND(I324*H324,2)</f>
        <v>0</v>
      </c>
      <c r="K324" s="187"/>
      <c r="L324" s="188"/>
      <c r="M324" s="189" t="s">
        <v>19</v>
      </c>
      <c r="N324" s="190" t="s">
        <v>42</v>
      </c>
      <c r="O324" s="81"/>
      <c r="P324" s="191">
        <f>O324*H324</f>
        <v>0</v>
      </c>
      <c r="Q324" s="191">
        <v>0</v>
      </c>
      <c r="R324" s="191">
        <f>Q324*H324</f>
        <v>0</v>
      </c>
      <c r="S324" s="191">
        <v>0</v>
      </c>
      <c r="T324" s="192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193" t="s">
        <v>81</v>
      </c>
      <c r="AT324" s="193" t="s">
        <v>110</v>
      </c>
      <c r="AU324" s="193" t="s">
        <v>71</v>
      </c>
      <c r="AY324" s="14" t="s">
        <v>114</v>
      </c>
      <c r="BE324" s="194">
        <f>IF(N324="základní",J324,0)</f>
        <v>0</v>
      </c>
      <c r="BF324" s="194">
        <f>IF(N324="snížená",J324,0)</f>
        <v>0</v>
      </c>
      <c r="BG324" s="194">
        <f>IF(N324="zákl. přenesená",J324,0)</f>
        <v>0</v>
      </c>
      <c r="BH324" s="194">
        <f>IF(N324="sníž. přenesená",J324,0)</f>
        <v>0</v>
      </c>
      <c r="BI324" s="194">
        <f>IF(N324="nulová",J324,0)</f>
        <v>0</v>
      </c>
      <c r="BJ324" s="14" t="s">
        <v>79</v>
      </c>
      <c r="BK324" s="194">
        <f>ROUND(I324*H324,2)</f>
        <v>0</v>
      </c>
      <c r="BL324" s="14" t="s">
        <v>79</v>
      </c>
      <c r="BM324" s="193" t="s">
        <v>599</v>
      </c>
    </row>
    <row r="325" s="2" customFormat="1">
      <c r="A325" s="35"/>
      <c r="B325" s="36"/>
      <c r="C325" s="37"/>
      <c r="D325" s="195" t="s">
        <v>116</v>
      </c>
      <c r="E325" s="37"/>
      <c r="F325" s="196" t="s">
        <v>598</v>
      </c>
      <c r="G325" s="37"/>
      <c r="H325" s="37"/>
      <c r="I325" s="197"/>
      <c r="J325" s="37"/>
      <c r="K325" s="37"/>
      <c r="L325" s="41"/>
      <c r="M325" s="198"/>
      <c r="N325" s="199"/>
      <c r="O325" s="81"/>
      <c r="P325" s="81"/>
      <c r="Q325" s="81"/>
      <c r="R325" s="81"/>
      <c r="S325" s="81"/>
      <c r="T325" s="82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4" t="s">
        <v>116</v>
      </c>
      <c r="AU325" s="14" t="s">
        <v>71</v>
      </c>
    </row>
    <row r="326" s="2" customFormat="1" ht="16.5" customHeight="1">
      <c r="A326" s="35"/>
      <c r="B326" s="36"/>
      <c r="C326" s="180" t="s">
        <v>600</v>
      </c>
      <c r="D326" s="180" t="s">
        <v>110</v>
      </c>
      <c r="E326" s="181" t="s">
        <v>601</v>
      </c>
      <c r="F326" s="182" t="s">
        <v>602</v>
      </c>
      <c r="G326" s="183" t="s">
        <v>113</v>
      </c>
      <c r="H326" s="184">
        <v>5</v>
      </c>
      <c r="I326" s="185"/>
      <c r="J326" s="186">
        <f>ROUND(I326*H326,2)</f>
        <v>0</v>
      </c>
      <c r="K326" s="187"/>
      <c r="L326" s="188"/>
      <c r="M326" s="189" t="s">
        <v>19</v>
      </c>
      <c r="N326" s="190" t="s">
        <v>42</v>
      </c>
      <c r="O326" s="81"/>
      <c r="P326" s="191">
        <f>O326*H326</f>
        <v>0</v>
      </c>
      <c r="Q326" s="191">
        <v>0</v>
      </c>
      <c r="R326" s="191">
        <f>Q326*H326</f>
        <v>0</v>
      </c>
      <c r="S326" s="191">
        <v>0</v>
      </c>
      <c r="T326" s="192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93" t="s">
        <v>81</v>
      </c>
      <c r="AT326" s="193" t="s">
        <v>110</v>
      </c>
      <c r="AU326" s="193" t="s">
        <v>71</v>
      </c>
      <c r="AY326" s="14" t="s">
        <v>114</v>
      </c>
      <c r="BE326" s="194">
        <f>IF(N326="základní",J326,0)</f>
        <v>0</v>
      </c>
      <c r="BF326" s="194">
        <f>IF(N326="snížená",J326,0)</f>
        <v>0</v>
      </c>
      <c r="BG326" s="194">
        <f>IF(N326="zákl. přenesená",J326,0)</f>
        <v>0</v>
      </c>
      <c r="BH326" s="194">
        <f>IF(N326="sníž. přenesená",J326,0)</f>
        <v>0</v>
      </c>
      <c r="BI326" s="194">
        <f>IF(N326="nulová",J326,0)</f>
        <v>0</v>
      </c>
      <c r="BJ326" s="14" t="s">
        <v>79</v>
      </c>
      <c r="BK326" s="194">
        <f>ROUND(I326*H326,2)</f>
        <v>0</v>
      </c>
      <c r="BL326" s="14" t="s">
        <v>79</v>
      </c>
      <c r="BM326" s="193" t="s">
        <v>603</v>
      </c>
    </row>
    <row r="327" s="2" customFormat="1">
      <c r="A327" s="35"/>
      <c r="B327" s="36"/>
      <c r="C327" s="37"/>
      <c r="D327" s="195" t="s">
        <v>116</v>
      </c>
      <c r="E327" s="37"/>
      <c r="F327" s="196" t="s">
        <v>602</v>
      </c>
      <c r="G327" s="37"/>
      <c r="H327" s="37"/>
      <c r="I327" s="197"/>
      <c r="J327" s="37"/>
      <c r="K327" s="37"/>
      <c r="L327" s="41"/>
      <c r="M327" s="198"/>
      <c r="N327" s="199"/>
      <c r="O327" s="81"/>
      <c r="P327" s="81"/>
      <c r="Q327" s="81"/>
      <c r="R327" s="81"/>
      <c r="S327" s="81"/>
      <c r="T327" s="82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4" t="s">
        <v>116</v>
      </c>
      <c r="AU327" s="14" t="s">
        <v>71</v>
      </c>
    </row>
    <row r="328" s="2" customFormat="1" ht="16.5" customHeight="1">
      <c r="A328" s="35"/>
      <c r="B328" s="36"/>
      <c r="C328" s="180" t="s">
        <v>604</v>
      </c>
      <c r="D328" s="180" t="s">
        <v>110</v>
      </c>
      <c r="E328" s="181" t="s">
        <v>605</v>
      </c>
      <c r="F328" s="182" t="s">
        <v>606</v>
      </c>
      <c r="G328" s="183" t="s">
        <v>113</v>
      </c>
      <c r="H328" s="184">
        <v>5</v>
      </c>
      <c r="I328" s="185"/>
      <c r="J328" s="186">
        <f>ROUND(I328*H328,2)</f>
        <v>0</v>
      </c>
      <c r="K328" s="187"/>
      <c r="L328" s="188"/>
      <c r="M328" s="189" t="s">
        <v>19</v>
      </c>
      <c r="N328" s="190" t="s">
        <v>42</v>
      </c>
      <c r="O328" s="81"/>
      <c r="P328" s="191">
        <f>O328*H328</f>
        <v>0</v>
      </c>
      <c r="Q328" s="191">
        <v>0</v>
      </c>
      <c r="R328" s="191">
        <f>Q328*H328</f>
        <v>0</v>
      </c>
      <c r="S328" s="191">
        <v>0</v>
      </c>
      <c r="T328" s="192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93" t="s">
        <v>81</v>
      </c>
      <c r="AT328" s="193" t="s">
        <v>110</v>
      </c>
      <c r="AU328" s="193" t="s">
        <v>71</v>
      </c>
      <c r="AY328" s="14" t="s">
        <v>114</v>
      </c>
      <c r="BE328" s="194">
        <f>IF(N328="základní",J328,0)</f>
        <v>0</v>
      </c>
      <c r="BF328" s="194">
        <f>IF(N328="snížená",J328,0)</f>
        <v>0</v>
      </c>
      <c r="BG328" s="194">
        <f>IF(N328="zákl. přenesená",J328,0)</f>
        <v>0</v>
      </c>
      <c r="BH328" s="194">
        <f>IF(N328="sníž. přenesená",J328,0)</f>
        <v>0</v>
      </c>
      <c r="BI328" s="194">
        <f>IF(N328="nulová",J328,0)</f>
        <v>0</v>
      </c>
      <c r="BJ328" s="14" t="s">
        <v>79</v>
      </c>
      <c r="BK328" s="194">
        <f>ROUND(I328*H328,2)</f>
        <v>0</v>
      </c>
      <c r="BL328" s="14" t="s">
        <v>79</v>
      </c>
      <c r="BM328" s="193" t="s">
        <v>607</v>
      </c>
    </row>
    <row r="329" s="2" customFormat="1">
      <c r="A329" s="35"/>
      <c r="B329" s="36"/>
      <c r="C329" s="37"/>
      <c r="D329" s="195" t="s">
        <v>116</v>
      </c>
      <c r="E329" s="37"/>
      <c r="F329" s="196" t="s">
        <v>606</v>
      </c>
      <c r="G329" s="37"/>
      <c r="H329" s="37"/>
      <c r="I329" s="197"/>
      <c r="J329" s="37"/>
      <c r="K329" s="37"/>
      <c r="L329" s="41"/>
      <c r="M329" s="198"/>
      <c r="N329" s="199"/>
      <c r="O329" s="81"/>
      <c r="P329" s="81"/>
      <c r="Q329" s="81"/>
      <c r="R329" s="81"/>
      <c r="S329" s="81"/>
      <c r="T329" s="82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4" t="s">
        <v>116</v>
      </c>
      <c r="AU329" s="14" t="s">
        <v>71</v>
      </c>
    </row>
    <row r="330" s="2" customFormat="1" ht="16.5" customHeight="1">
      <c r="A330" s="35"/>
      <c r="B330" s="36"/>
      <c r="C330" s="180" t="s">
        <v>608</v>
      </c>
      <c r="D330" s="180" t="s">
        <v>110</v>
      </c>
      <c r="E330" s="181" t="s">
        <v>609</v>
      </c>
      <c r="F330" s="182" t="s">
        <v>610</v>
      </c>
      <c r="G330" s="183" t="s">
        <v>113</v>
      </c>
      <c r="H330" s="184">
        <v>5</v>
      </c>
      <c r="I330" s="185"/>
      <c r="J330" s="186">
        <f>ROUND(I330*H330,2)</f>
        <v>0</v>
      </c>
      <c r="K330" s="187"/>
      <c r="L330" s="188"/>
      <c r="M330" s="189" t="s">
        <v>19</v>
      </c>
      <c r="N330" s="190" t="s">
        <v>42</v>
      </c>
      <c r="O330" s="81"/>
      <c r="P330" s="191">
        <f>O330*H330</f>
        <v>0</v>
      </c>
      <c r="Q330" s="191">
        <v>0</v>
      </c>
      <c r="R330" s="191">
        <f>Q330*H330</f>
        <v>0</v>
      </c>
      <c r="S330" s="191">
        <v>0</v>
      </c>
      <c r="T330" s="192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193" t="s">
        <v>81</v>
      </c>
      <c r="AT330" s="193" t="s">
        <v>110</v>
      </c>
      <c r="AU330" s="193" t="s">
        <v>71</v>
      </c>
      <c r="AY330" s="14" t="s">
        <v>114</v>
      </c>
      <c r="BE330" s="194">
        <f>IF(N330="základní",J330,0)</f>
        <v>0</v>
      </c>
      <c r="BF330" s="194">
        <f>IF(N330="snížená",J330,0)</f>
        <v>0</v>
      </c>
      <c r="BG330" s="194">
        <f>IF(N330="zákl. přenesená",J330,0)</f>
        <v>0</v>
      </c>
      <c r="BH330" s="194">
        <f>IF(N330="sníž. přenesená",J330,0)</f>
        <v>0</v>
      </c>
      <c r="BI330" s="194">
        <f>IF(N330="nulová",J330,0)</f>
        <v>0</v>
      </c>
      <c r="BJ330" s="14" t="s">
        <v>79</v>
      </c>
      <c r="BK330" s="194">
        <f>ROUND(I330*H330,2)</f>
        <v>0</v>
      </c>
      <c r="BL330" s="14" t="s">
        <v>79</v>
      </c>
      <c r="BM330" s="193" t="s">
        <v>611</v>
      </c>
    </row>
    <row r="331" s="2" customFormat="1">
      <c r="A331" s="35"/>
      <c r="B331" s="36"/>
      <c r="C331" s="37"/>
      <c r="D331" s="195" t="s">
        <v>116</v>
      </c>
      <c r="E331" s="37"/>
      <c r="F331" s="196" t="s">
        <v>610</v>
      </c>
      <c r="G331" s="37"/>
      <c r="H331" s="37"/>
      <c r="I331" s="197"/>
      <c r="J331" s="37"/>
      <c r="K331" s="37"/>
      <c r="L331" s="41"/>
      <c r="M331" s="198"/>
      <c r="N331" s="199"/>
      <c r="O331" s="81"/>
      <c r="P331" s="81"/>
      <c r="Q331" s="81"/>
      <c r="R331" s="81"/>
      <c r="S331" s="81"/>
      <c r="T331" s="82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4" t="s">
        <v>116</v>
      </c>
      <c r="AU331" s="14" t="s">
        <v>71</v>
      </c>
    </row>
    <row r="332" s="2" customFormat="1" ht="16.5" customHeight="1">
      <c r="A332" s="35"/>
      <c r="B332" s="36"/>
      <c r="C332" s="180" t="s">
        <v>612</v>
      </c>
      <c r="D332" s="180" t="s">
        <v>110</v>
      </c>
      <c r="E332" s="181" t="s">
        <v>613</v>
      </c>
      <c r="F332" s="182" t="s">
        <v>614</v>
      </c>
      <c r="G332" s="183" t="s">
        <v>113</v>
      </c>
      <c r="H332" s="184">
        <v>2</v>
      </c>
      <c r="I332" s="185"/>
      <c r="J332" s="186">
        <f>ROUND(I332*H332,2)</f>
        <v>0</v>
      </c>
      <c r="K332" s="187"/>
      <c r="L332" s="188"/>
      <c r="M332" s="189" t="s">
        <v>19</v>
      </c>
      <c r="N332" s="190" t="s">
        <v>42</v>
      </c>
      <c r="O332" s="81"/>
      <c r="P332" s="191">
        <f>O332*H332</f>
        <v>0</v>
      </c>
      <c r="Q332" s="191">
        <v>0</v>
      </c>
      <c r="R332" s="191">
        <f>Q332*H332</f>
        <v>0</v>
      </c>
      <c r="S332" s="191">
        <v>0</v>
      </c>
      <c r="T332" s="192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193" t="s">
        <v>81</v>
      </c>
      <c r="AT332" s="193" t="s">
        <v>110</v>
      </c>
      <c r="AU332" s="193" t="s">
        <v>71</v>
      </c>
      <c r="AY332" s="14" t="s">
        <v>114</v>
      </c>
      <c r="BE332" s="194">
        <f>IF(N332="základní",J332,0)</f>
        <v>0</v>
      </c>
      <c r="BF332" s="194">
        <f>IF(N332="snížená",J332,0)</f>
        <v>0</v>
      </c>
      <c r="BG332" s="194">
        <f>IF(N332="zákl. přenesená",J332,0)</f>
        <v>0</v>
      </c>
      <c r="BH332" s="194">
        <f>IF(N332="sníž. přenesená",J332,0)</f>
        <v>0</v>
      </c>
      <c r="BI332" s="194">
        <f>IF(N332="nulová",J332,0)</f>
        <v>0</v>
      </c>
      <c r="BJ332" s="14" t="s">
        <v>79</v>
      </c>
      <c r="BK332" s="194">
        <f>ROUND(I332*H332,2)</f>
        <v>0</v>
      </c>
      <c r="BL332" s="14" t="s">
        <v>79</v>
      </c>
      <c r="BM332" s="193" t="s">
        <v>615</v>
      </c>
    </row>
    <row r="333" s="2" customFormat="1">
      <c r="A333" s="35"/>
      <c r="B333" s="36"/>
      <c r="C333" s="37"/>
      <c r="D333" s="195" t="s">
        <v>116</v>
      </c>
      <c r="E333" s="37"/>
      <c r="F333" s="196" t="s">
        <v>614</v>
      </c>
      <c r="G333" s="37"/>
      <c r="H333" s="37"/>
      <c r="I333" s="197"/>
      <c r="J333" s="37"/>
      <c r="K333" s="37"/>
      <c r="L333" s="41"/>
      <c r="M333" s="198"/>
      <c r="N333" s="199"/>
      <c r="O333" s="81"/>
      <c r="P333" s="81"/>
      <c r="Q333" s="81"/>
      <c r="R333" s="81"/>
      <c r="S333" s="81"/>
      <c r="T333" s="82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4" t="s">
        <v>116</v>
      </c>
      <c r="AU333" s="14" t="s">
        <v>71</v>
      </c>
    </row>
    <row r="334" s="2" customFormat="1" ht="16.5" customHeight="1">
      <c r="A334" s="35"/>
      <c r="B334" s="36"/>
      <c r="C334" s="180" t="s">
        <v>616</v>
      </c>
      <c r="D334" s="180" t="s">
        <v>110</v>
      </c>
      <c r="E334" s="181" t="s">
        <v>617</v>
      </c>
      <c r="F334" s="182" t="s">
        <v>618</v>
      </c>
      <c r="G334" s="183" t="s">
        <v>113</v>
      </c>
      <c r="H334" s="184">
        <v>2</v>
      </c>
      <c r="I334" s="185"/>
      <c r="J334" s="186">
        <f>ROUND(I334*H334,2)</f>
        <v>0</v>
      </c>
      <c r="K334" s="187"/>
      <c r="L334" s="188"/>
      <c r="M334" s="189" t="s">
        <v>19</v>
      </c>
      <c r="N334" s="190" t="s">
        <v>42</v>
      </c>
      <c r="O334" s="81"/>
      <c r="P334" s="191">
        <f>O334*H334</f>
        <v>0</v>
      </c>
      <c r="Q334" s="191">
        <v>0</v>
      </c>
      <c r="R334" s="191">
        <f>Q334*H334</f>
        <v>0</v>
      </c>
      <c r="S334" s="191">
        <v>0</v>
      </c>
      <c r="T334" s="192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193" t="s">
        <v>81</v>
      </c>
      <c r="AT334" s="193" t="s">
        <v>110</v>
      </c>
      <c r="AU334" s="193" t="s">
        <v>71</v>
      </c>
      <c r="AY334" s="14" t="s">
        <v>114</v>
      </c>
      <c r="BE334" s="194">
        <f>IF(N334="základní",J334,0)</f>
        <v>0</v>
      </c>
      <c r="BF334" s="194">
        <f>IF(N334="snížená",J334,0)</f>
        <v>0</v>
      </c>
      <c r="BG334" s="194">
        <f>IF(N334="zákl. přenesená",J334,0)</f>
        <v>0</v>
      </c>
      <c r="BH334" s="194">
        <f>IF(N334="sníž. přenesená",J334,0)</f>
        <v>0</v>
      </c>
      <c r="BI334" s="194">
        <f>IF(N334="nulová",J334,0)</f>
        <v>0</v>
      </c>
      <c r="BJ334" s="14" t="s">
        <v>79</v>
      </c>
      <c r="BK334" s="194">
        <f>ROUND(I334*H334,2)</f>
        <v>0</v>
      </c>
      <c r="BL334" s="14" t="s">
        <v>79</v>
      </c>
      <c r="BM334" s="193" t="s">
        <v>619</v>
      </c>
    </row>
    <row r="335" s="2" customFormat="1">
      <c r="A335" s="35"/>
      <c r="B335" s="36"/>
      <c r="C335" s="37"/>
      <c r="D335" s="195" t="s">
        <v>116</v>
      </c>
      <c r="E335" s="37"/>
      <c r="F335" s="196" t="s">
        <v>618</v>
      </c>
      <c r="G335" s="37"/>
      <c r="H335" s="37"/>
      <c r="I335" s="197"/>
      <c r="J335" s="37"/>
      <c r="K335" s="37"/>
      <c r="L335" s="41"/>
      <c r="M335" s="198"/>
      <c r="N335" s="199"/>
      <c r="O335" s="81"/>
      <c r="P335" s="81"/>
      <c r="Q335" s="81"/>
      <c r="R335" s="81"/>
      <c r="S335" s="81"/>
      <c r="T335" s="82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4" t="s">
        <v>116</v>
      </c>
      <c r="AU335" s="14" t="s">
        <v>71</v>
      </c>
    </row>
    <row r="336" s="2" customFormat="1" ht="24.15" customHeight="1">
      <c r="A336" s="35"/>
      <c r="B336" s="36"/>
      <c r="C336" s="180" t="s">
        <v>620</v>
      </c>
      <c r="D336" s="180" t="s">
        <v>110</v>
      </c>
      <c r="E336" s="181" t="s">
        <v>621</v>
      </c>
      <c r="F336" s="182" t="s">
        <v>622</v>
      </c>
      <c r="G336" s="183" t="s">
        <v>113</v>
      </c>
      <c r="H336" s="184">
        <v>5</v>
      </c>
      <c r="I336" s="185"/>
      <c r="J336" s="186">
        <f>ROUND(I336*H336,2)</f>
        <v>0</v>
      </c>
      <c r="K336" s="187"/>
      <c r="L336" s="188"/>
      <c r="M336" s="189" t="s">
        <v>19</v>
      </c>
      <c r="N336" s="190" t="s">
        <v>42</v>
      </c>
      <c r="O336" s="81"/>
      <c r="P336" s="191">
        <f>O336*H336</f>
        <v>0</v>
      </c>
      <c r="Q336" s="191">
        <v>0</v>
      </c>
      <c r="R336" s="191">
        <f>Q336*H336</f>
        <v>0</v>
      </c>
      <c r="S336" s="191">
        <v>0</v>
      </c>
      <c r="T336" s="192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193" t="s">
        <v>81</v>
      </c>
      <c r="AT336" s="193" t="s">
        <v>110</v>
      </c>
      <c r="AU336" s="193" t="s">
        <v>71</v>
      </c>
      <c r="AY336" s="14" t="s">
        <v>114</v>
      </c>
      <c r="BE336" s="194">
        <f>IF(N336="základní",J336,0)</f>
        <v>0</v>
      </c>
      <c r="BF336" s="194">
        <f>IF(N336="snížená",J336,0)</f>
        <v>0</v>
      </c>
      <c r="BG336" s="194">
        <f>IF(N336="zákl. přenesená",J336,0)</f>
        <v>0</v>
      </c>
      <c r="BH336" s="194">
        <f>IF(N336="sníž. přenesená",J336,0)</f>
        <v>0</v>
      </c>
      <c r="BI336" s="194">
        <f>IF(N336="nulová",J336,0)</f>
        <v>0</v>
      </c>
      <c r="BJ336" s="14" t="s">
        <v>79</v>
      </c>
      <c r="BK336" s="194">
        <f>ROUND(I336*H336,2)</f>
        <v>0</v>
      </c>
      <c r="BL336" s="14" t="s">
        <v>79</v>
      </c>
      <c r="BM336" s="193" t="s">
        <v>623</v>
      </c>
    </row>
    <row r="337" s="2" customFormat="1">
      <c r="A337" s="35"/>
      <c r="B337" s="36"/>
      <c r="C337" s="37"/>
      <c r="D337" s="195" t="s">
        <v>116</v>
      </c>
      <c r="E337" s="37"/>
      <c r="F337" s="196" t="s">
        <v>622</v>
      </c>
      <c r="G337" s="37"/>
      <c r="H337" s="37"/>
      <c r="I337" s="197"/>
      <c r="J337" s="37"/>
      <c r="K337" s="37"/>
      <c r="L337" s="41"/>
      <c r="M337" s="198"/>
      <c r="N337" s="199"/>
      <c r="O337" s="81"/>
      <c r="P337" s="81"/>
      <c r="Q337" s="81"/>
      <c r="R337" s="81"/>
      <c r="S337" s="81"/>
      <c r="T337" s="82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4" t="s">
        <v>116</v>
      </c>
      <c r="AU337" s="14" t="s">
        <v>71</v>
      </c>
    </row>
    <row r="338" s="2" customFormat="1" ht="21.75" customHeight="1">
      <c r="A338" s="35"/>
      <c r="B338" s="36"/>
      <c r="C338" s="180" t="s">
        <v>624</v>
      </c>
      <c r="D338" s="180" t="s">
        <v>110</v>
      </c>
      <c r="E338" s="181" t="s">
        <v>625</v>
      </c>
      <c r="F338" s="182" t="s">
        <v>626</v>
      </c>
      <c r="G338" s="183" t="s">
        <v>113</v>
      </c>
      <c r="H338" s="184">
        <v>2</v>
      </c>
      <c r="I338" s="185"/>
      <c r="J338" s="186">
        <f>ROUND(I338*H338,2)</f>
        <v>0</v>
      </c>
      <c r="K338" s="187"/>
      <c r="L338" s="188"/>
      <c r="M338" s="189" t="s">
        <v>19</v>
      </c>
      <c r="N338" s="190" t="s">
        <v>42</v>
      </c>
      <c r="O338" s="81"/>
      <c r="P338" s="191">
        <f>O338*H338</f>
        <v>0</v>
      </c>
      <c r="Q338" s="191">
        <v>0</v>
      </c>
      <c r="R338" s="191">
        <f>Q338*H338</f>
        <v>0</v>
      </c>
      <c r="S338" s="191">
        <v>0</v>
      </c>
      <c r="T338" s="192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193" t="s">
        <v>81</v>
      </c>
      <c r="AT338" s="193" t="s">
        <v>110</v>
      </c>
      <c r="AU338" s="193" t="s">
        <v>71</v>
      </c>
      <c r="AY338" s="14" t="s">
        <v>114</v>
      </c>
      <c r="BE338" s="194">
        <f>IF(N338="základní",J338,0)</f>
        <v>0</v>
      </c>
      <c r="BF338" s="194">
        <f>IF(N338="snížená",J338,0)</f>
        <v>0</v>
      </c>
      <c r="BG338" s="194">
        <f>IF(N338="zákl. přenesená",J338,0)</f>
        <v>0</v>
      </c>
      <c r="BH338" s="194">
        <f>IF(N338="sníž. přenesená",J338,0)</f>
        <v>0</v>
      </c>
      <c r="BI338" s="194">
        <f>IF(N338="nulová",J338,0)</f>
        <v>0</v>
      </c>
      <c r="BJ338" s="14" t="s">
        <v>79</v>
      </c>
      <c r="BK338" s="194">
        <f>ROUND(I338*H338,2)</f>
        <v>0</v>
      </c>
      <c r="BL338" s="14" t="s">
        <v>79</v>
      </c>
      <c r="BM338" s="193" t="s">
        <v>627</v>
      </c>
    </row>
    <row r="339" s="2" customFormat="1">
      <c r="A339" s="35"/>
      <c r="B339" s="36"/>
      <c r="C339" s="37"/>
      <c r="D339" s="195" t="s">
        <v>116</v>
      </c>
      <c r="E339" s="37"/>
      <c r="F339" s="196" t="s">
        <v>626</v>
      </c>
      <c r="G339" s="37"/>
      <c r="H339" s="37"/>
      <c r="I339" s="197"/>
      <c r="J339" s="37"/>
      <c r="K339" s="37"/>
      <c r="L339" s="41"/>
      <c r="M339" s="198"/>
      <c r="N339" s="199"/>
      <c r="O339" s="81"/>
      <c r="P339" s="81"/>
      <c r="Q339" s="81"/>
      <c r="R339" s="81"/>
      <c r="S339" s="81"/>
      <c r="T339" s="82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4" t="s">
        <v>116</v>
      </c>
      <c r="AU339" s="14" t="s">
        <v>71</v>
      </c>
    </row>
    <row r="340" s="2" customFormat="1" ht="24.15" customHeight="1">
      <c r="A340" s="35"/>
      <c r="B340" s="36"/>
      <c r="C340" s="180" t="s">
        <v>628</v>
      </c>
      <c r="D340" s="180" t="s">
        <v>110</v>
      </c>
      <c r="E340" s="181" t="s">
        <v>629</v>
      </c>
      <c r="F340" s="182" t="s">
        <v>630</v>
      </c>
      <c r="G340" s="183" t="s">
        <v>113</v>
      </c>
      <c r="H340" s="184">
        <v>2</v>
      </c>
      <c r="I340" s="185"/>
      <c r="J340" s="186">
        <f>ROUND(I340*H340,2)</f>
        <v>0</v>
      </c>
      <c r="K340" s="187"/>
      <c r="L340" s="188"/>
      <c r="M340" s="189" t="s">
        <v>19</v>
      </c>
      <c r="N340" s="190" t="s">
        <v>42</v>
      </c>
      <c r="O340" s="81"/>
      <c r="P340" s="191">
        <f>O340*H340</f>
        <v>0</v>
      </c>
      <c r="Q340" s="191">
        <v>0</v>
      </c>
      <c r="R340" s="191">
        <f>Q340*H340</f>
        <v>0</v>
      </c>
      <c r="S340" s="191">
        <v>0</v>
      </c>
      <c r="T340" s="192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193" t="s">
        <v>81</v>
      </c>
      <c r="AT340" s="193" t="s">
        <v>110</v>
      </c>
      <c r="AU340" s="193" t="s">
        <v>71</v>
      </c>
      <c r="AY340" s="14" t="s">
        <v>114</v>
      </c>
      <c r="BE340" s="194">
        <f>IF(N340="základní",J340,0)</f>
        <v>0</v>
      </c>
      <c r="BF340" s="194">
        <f>IF(N340="snížená",J340,0)</f>
        <v>0</v>
      </c>
      <c r="BG340" s="194">
        <f>IF(N340="zákl. přenesená",J340,0)</f>
        <v>0</v>
      </c>
      <c r="BH340" s="194">
        <f>IF(N340="sníž. přenesená",J340,0)</f>
        <v>0</v>
      </c>
      <c r="BI340" s="194">
        <f>IF(N340="nulová",J340,0)</f>
        <v>0</v>
      </c>
      <c r="BJ340" s="14" t="s">
        <v>79</v>
      </c>
      <c r="BK340" s="194">
        <f>ROUND(I340*H340,2)</f>
        <v>0</v>
      </c>
      <c r="BL340" s="14" t="s">
        <v>79</v>
      </c>
      <c r="BM340" s="193" t="s">
        <v>631</v>
      </c>
    </row>
    <row r="341" s="2" customFormat="1">
      <c r="A341" s="35"/>
      <c r="B341" s="36"/>
      <c r="C341" s="37"/>
      <c r="D341" s="195" t="s">
        <v>116</v>
      </c>
      <c r="E341" s="37"/>
      <c r="F341" s="196" t="s">
        <v>630</v>
      </c>
      <c r="G341" s="37"/>
      <c r="H341" s="37"/>
      <c r="I341" s="197"/>
      <c r="J341" s="37"/>
      <c r="K341" s="37"/>
      <c r="L341" s="41"/>
      <c r="M341" s="198"/>
      <c r="N341" s="199"/>
      <c r="O341" s="81"/>
      <c r="P341" s="81"/>
      <c r="Q341" s="81"/>
      <c r="R341" s="81"/>
      <c r="S341" s="81"/>
      <c r="T341" s="82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4" t="s">
        <v>116</v>
      </c>
      <c r="AU341" s="14" t="s">
        <v>71</v>
      </c>
    </row>
    <row r="342" s="2" customFormat="1" ht="16.5" customHeight="1">
      <c r="A342" s="35"/>
      <c r="B342" s="36"/>
      <c r="C342" s="180" t="s">
        <v>632</v>
      </c>
      <c r="D342" s="180" t="s">
        <v>110</v>
      </c>
      <c r="E342" s="181" t="s">
        <v>633</v>
      </c>
      <c r="F342" s="182" t="s">
        <v>634</v>
      </c>
      <c r="G342" s="183" t="s">
        <v>113</v>
      </c>
      <c r="H342" s="184">
        <v>2</v>
      </c>
      <c r="I342" s="185"/>
      <c r="J342" s="186">
        <f>ROUND(I342*H342,2)</f>
        <v>0</v>
      </c>
      <c r="K342" s="187"/>
      <c r="L342" s="188"/>
      <c r="M342" s="189" t="s">
        <v>19</v>
      </c>
      <c r="N342" s="190" t="s">
        <v>42</v>
      </c>
      <c r="O342" s="81"/>
      <c r="P342" s="191">
        <f>O342*H342</f>
        <v>0</v>
      </c>
      <c r="Q342" s="191">
        <v>0</v>
      </c>
      <c r="R342" s="191">
        <f>Q342*H342</f>
        <v>0</v>
      </c>
      <c r="S342" s="191">
        <v>0</v>
      </c>
      <c r="T342" s="192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193" t="s">
        <v>81</v>
      </c>
      <c r="AT342" s="193" t="s">
        <v>110</v>
      </c>
      <c r="AU342" s="193" t="s">
        <v>71</v>
      </c>
      <c r="AY342" s="14" t="s">
        <v>114</v>
      </c>
      <c r="BE342" s="194">
        <f>IF(N342="základní",J342,0)</f>
        <v>0</v>
      </c>
      <c r="BF342" s="194">
        <f>IF(N342="snížená",J342,0)</f>
        <v>0</v>
      </c>
      <c r="BG342" s="194">
        <f>IF(N342="zákl. přenesená",J342,0)</f>
        <v>0</v>
      </c>
      <c r="BH342" s="194">
        <f>IF(N342="sníž. přenesená",J342,0)</f>
        <v>0</v>
      </c>
      <c r="BI342" s="194">
        <f>IF(N342="nulová",J342,0)</f>
        <v>0</v>
      </c>
      <c r="BJ342" s="14" t="s">
        <v>79</v>
      </c>
      <c r="BK342" s="194">
        <f>ROUND(I342*H342,2)</f>
        <v>0</v>
      </c>
      <c r="BL342" s="14" t="s">
        <v>79</v>
      </c>
      <c r="BM342" s="193" t="s">
        <v>635</v>
      </c>
    </row>
    <row r="343" s="2" customFormat="1">
      <c r="A343" s="35"/>
      <c r="B343" s="36"/>
      <c r="C343" s="37"/>
      <c r="D343" s="195" t="s">
        <v>116</v>
      </c>
      <c r="E343" s="37"/>
      <c r="F343" s="196" t="s">
        <v>634</v>
      </c>
      <c r="G343" s="37"/>
      <c r="H343" s="37"/>
      <c r="I343" s="197"/>
      <c r="J343" s="37"/>
      <c r="K343" s="37"/>
      <c r="L343" s="41"/>
      <c r="M343" s="198"/>
      <c r="N343" s="199"/>
      <c r="O343" s="81"/>
      <c r="P343" s="81"/>
      <c r="Q343" s="81"/>
      <c r="R343" s="81"/>
      <c r="S343" s="81"/>
      <c r="T343" s="82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4" t="s">
        <v>116</v>
      </c>
      <c r="AU343" s="14" t="s">
        <v>71</v>
      </c>
    </row>
    <row r="344" s="2" customFormat="1" ht="16.5" customHeight="1">
      <c r="A344" s="35"/>
      <c r="B344" s="36"/>
      <c r="C344" s="180" t="s">
        <v>636</v>
      </c>
      <c r="D344" s="180" t="s">
        <v>110</v>
      </c>
      <c r="E344" s="181" t="s">
        <v>637</v>
      </c>
      <c r="F344" s="182" t="s">
        <v>638</v>
      </c>
      <c r="G344" s="183" t="s">
        <v>113</v>
      </c>
      <c r="H344" s="184">
        <v>2</v>
      </c>
      <c r="I344" s="185"/>
      <c r="J344" s="186">
        <f>ROUND(I344*H344,2)</f>
        <v>0</v>
      </c>
      <c r="K344" s="187"/>
      <c r="L344" s="188"/>
      <c r="M344" s="189" t="s">
        <v>19</v>
      </c>
      <c r="N344" s="190" t="s">
        <v>42</v>
      </c>
      <c r="O344" s="81"/>
      <c r="P344" s="191">
        <f>O344*H344</f>
        <v>0</v>
      </c>
      <c r="Q344" s="191">
        <v>0</v>
      </c>
      <c r="R344" s="191">
        <f>Q344*H344</f>
        <v>0</v>
      </c>
      <c r="S344" s="191">
        <v>0</v>
      </c>
      <c r="T344" s="192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193" t="s">
        <v>81</v>
      </c>
      <c r="AT344" s="193" t="s">
        <v>110</v>
      </c>
      <c r="AU344" s="193" t="s">
        <v>71</v>
      </c>
      <c r="AY344" s="14" t="s">
        <v>114</v>
      </c>
      <c r="BE344" s="194">
        <f>IF(N344="základní",J344,0)</f>
        <v>0</v>
      </c>
      <c r="BF344" s="194">
        <f>IF(N344="snížená",J344,0)</f>
        <v>0</v>
      </c>
      <c r="BG344" s="194">
        <f>IF(N344="zákl. přenesená",J344,0)</f>
        <v>0</v>
      </c>
      <c r="BH344" s="194">
        <f>IF(N344="sníž. přenesená",J344,0)</f>
        <v>0</v>
      </c>
      <c r="BI344" s="194">
        <f>IF(N344="nulová",J344,0)</f>
        <v>0</v>
      </c>
      <c r="BJ344" s="14" t="s">
        <v>79</v>
      </c>
      <c r="BK344" s="194">
        <f>ROUND(I344*H344,2)</f>
        <v>0</v>
      </c>
      <c r="BL344" s="14" t="s">
        <v>79</v>
      </c>
      <c r="BM344" s="193" t="s">
        <v>639</v>
      </c>
    </row>
    <row r="345" s="2" customFormat="1">
      <c r="A345" s="35"/>
      <c r="B345" s="36"/>
      <c r="C345" s="37"/>
      <c r="D345" s="195" t="s">
        <v>116</v>
      </c>
      <c r="E345" s="37"/>
      <c r="F345" s="196" t="s">
        <v>638</v>
      </c>
      <c r="G345" s="37"/>
      <c r="H345" s="37"/>
      <c r="I345" s="197"/>
      <c r="J345" s="37"/>
      <c r="K345" s="37"/>
      <c r="L345" s="41"/>
      <c r="M345" s="198"/>
      <c r="N345" s="199"/>
      <c r="O345" s="81"/>
      <c r="P345" s="81"/>
      <c r="Q345" s="81"/>
      <c r="R345" s="81"/>
      <c r="S345" s="81"/>
      <c r="T345" s="82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4" t="s">
        <v>116</v>
      </c>
      <c r="AU345" s="14" t="s">
        <v>71</v>
      </c>
    </row>
    <row r="346" s="2" customFormat="1" ht="16.5" customHeight="1">
      <c r="A346" s="35"/>
      <c r="B346" s="36"/>
      <c r="C346" s="180" t="s">
        <v>640</v>
      </c>
      <c r="D346" s="180" t="s">
        <v>110</v>
      </c>
      <c r="E346" s="181" t="s">
        <v>641</v>
      </c>
      <c r="F346" s="182" t="s">
        <v>642</v>
      </c>
      <c r="G346" s="183" t="s">
        <v>113</v>
      </c>
      <c r="H346" s="184">
        <v>2</v>
      </c>
      <c r="I346" s="185"/>
      <c r="J346" s="186">
        <f>ROUND(I346*H346,2)</f>
        <v>0</v>
      </c>
      <c r="K346" s="187"/>
      <c r="L346" s="188"/>
      <c r="M346" s="189" t="s">
        <v>19</v>
      </c>
      <c r="N346" s="190" t="s">
        <v>42</v>
      </c>
      <c r="O346" s="81"/>
      <c r="P346" s="191">
        <f>O346*H346</f>
        <v>0</v>
      </c>
      <c r="Q346" s="191">
        <v>0</v>
      </c>
      <c r="R346" s="191">
        <f>Q346*H346</f>
        <v>0</v>
      </c>
      <c r="S346" s="191">
        <v>0</v>
      </c>
      <c r="T346" s="192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193" t="s">
        <v>81</v>
      </c>
      <c r="AT346" s="193" t="s">
        <v>110</v>
      </c>
      <c r="AU346" s="193" t="s">
        <v>71</v>
      </c>
      <c r="AY346" s="14" t="s">
        <v>114</v>
      </c>
      <c r="BE346" s="194">
        <f>IF(N346="základní",J346,0)</f>
        <v>0</v>
      </c>
      <c r="BF346" s="194">
        <f>IF(N346="snížená",J346,0)</f>
        <v>0</v>
      </c>
      <c r="BG346" s="194">
        <f>IF(N346="zákl. přenesená",J346,0)</f>
        <v>0</v>
      </c>
      <c r="BH346" s="194">
        <f>IF(N346="sníž. přenesená",J346,0)</f>
        <v>0</v>
      </c>
      <c r="BI346" s="194">
        <f>IF(N346="nulová",J346,0)</f>
        <v>0</v>
      </c>
      <c r="BJ346" s="14" t="s">
        <v>79</v>
      </c>
      <c r="BK346" s="194">
        <f>ROUND(I346*H346,2)</f>
        <v>0</v>
      </c>
      <c r="BL346" s="14" t="s">
        <v>79</v>
      </c>
      <c r="BM346" s="193" t="s">
        <v>643</v>
      </c>
    </row>
    <row r="347" s="2" customFormat="1">
      <c r="A347" s="35"/>
      <c r="B347" s="36"/>
      <c r="C347" s="37"/>
      <c r="D347" s="195" t="s">
        <v>116</v>
      </c>
      <c r="E347" s="37"/>
      <c r="F347" s="196" t="s">
        <v>642</v>
      </c>
      <c r="G347" s="37"/>
      <c r="H347" s="37"/>
      <c r="I347" s="197"/>
      <c r="J347" s="37"/>
      <c r="K347" s="37"/>
      <c r="L347" s="41"/>
      <c r="M347" s="198"/>
      <c r="N347" s="199"/>
      <c r="O347" s="81"/>
      <c r="P347" s="81"/>
      <c r="Q347" s="81"/>
      <c r="R347" s="81"/>
      <c r="S347" s="81"/>
      <c r="T347" s="82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4" t="s">
        <v>116</v>
      </c>
      <c r="AU347" s="14" t="s">
        <v>71</v>
      </c>
    </row>
    <row r="348" s="2" customFormat="1" ht="16.5" customHeight="1">
      <c r="A348" s="35"/>
      <c r="B348" s="36"/>
      <c r="C348" s="180" t="s">
        <v>644</v>
      </c>
      <c r="D348" s="180" t="s">
        <v>110</v>
      </c>
      <c r="E348" s="181" t="s">
        <v>645</v>
      </c>
      <c r="F348" s="182" t="s">
        <v>646</v>
      </c>
      <c r="G348" s="183" t="s">
        <v>113</v>
      </c>
      <c r="H348" s="184">
        <v>2</v>
      </c>
      <c r="I348" s="185"/>
      <c r="J348" s="186">
        <f>ROUND(I348*H348,2)</f>
        <v>0</v>
      </c>
      <c r="K348" s="187"/>
      <c r="L348" s="188"/>
      <c r="M348" s="189" t="s">
        <v>19</v>
      </c>
      <c r="N348" s="190" t="s">
        <v>42</v>
      </c>
      <c r="O348" s="81"/>
      <c r="P348" s="191">
        <f>O348*H348</f>
        <v>0</v>
      </c>
      <c r="Q348" s="191">
        <v>0</v>
      </c>
      <c r="R348" s="191">
        <f>Q348*H348</f>
        <v>0</v>
      </c>
      <c r="S348" s="191">
        <v>0</v>
      </c>
      <c r="T348" s="192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193" t="s">
        <v>81</v>
      </c>
      <c r="AT348" s="193" t="s">
        <v>110</v>
      </c>
      <c r="AU348" s="193" t="s">
        <v>71</v>
      </c>
      <c r="AY348" s="14" t="s">
        <v>114</v>
      </c>
      <c r="BE348" s="194">
        <f>IF(N348="základní",J348,0)</f>
        <v>0</v>
      </c>
      <c r="BF348" s="194">
        <f>IF(N348="snížená",J348,0)</f>
        <v>0</v>
      </c>
      <c r="BG348" s="194">
        <f>IF(N348="zákl. přenesená",J348,0)</f>
        <v>0</v>
      </c>
      <c r="BH348" s="194">
        <f>IF(N348="sníž. přenesená",J348,0)</f>
        <v>0</v>
      </c>
      <c r="BI348" s="194">
        <f>IF(N348="nulová",J348,0)</f>
        <v>0</v>
      </c>
      <c r="BJ348" s="14" t="s">
        <v>79</v>
      </c>
      <c r="BK348" s="194">
        <f>ROUND(I348*H348,2)</f>
        <v>0</v>
      </c>
      <c r="BL348" s="14" t="s">
        <v>79</v>
      </c>
      <c r="BM348" s="193" t="s">
        <v>647</v>
      </c>
    </row>
    <row r="349" s="2" customFormat="1">
      <c r="A349" s="35"/>
      <c r="B349" s="36"/>
      <c r="C349" s="37"/>
      <c r="D349" s="195" t="s">
        <v>116</v>
      </c>
      <c r="E349" s="37"/>
      <c r="F349" s="196" t="s">
        <v>646</v>
      </c>
      <c r="G349" s="37"/>
      <c r="H349" s="37"/>
      <c r="I349" s="197"/>
      <c r="J349" s="37"/>
      <c r="K349" s="37"/>
      <c r="L349" s="41"/>
      <c r="M349" s="198"/>
      <c r="N349" s="199"/>
      <c r="O349" s="81"/>
      <c r="P349" s="81"/>
      <c r="Q349" s="81"/>
      <c r="R349" s="81"/>
      <c r="S349" s="81"/>
      <c r="T349" s="82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4" t="s">
        <v>116</v>
      </c>
      <c r="AU349" s="14" t="s">
        <v>71</v>
      </c>
    </row>
    <row r="350" s="2" customFormat="1" ht="24.15" customHeight="1">
      <c r="A350" s="35"/>
      <c r="B350" s="36"/>
      <c r="C350" s="180" t="s">
        <v>648</v>
      </c>
      <c r="D350" s="180" t="s">
        <v>110</v>
      </c>
      <c r="E350" s="181" t="s">
        <v>649</v>
      </c>
      <c r="F350" s="182" t="s">
        <v>650</v>
      </c>
      <c r="G350" s="183" t="s">
        <v>113</v>
      </c>
      <c r="H350" s="184">
        <v>5</v>
      </c>
      <c r="I350" s="185"/>
      <c r="J350" s="186">
        <f>ROUND(I350*H350,2)</f>
        <v>0</v>
      </c>
      <c r="K350" s="187"/>
      <c r="L350" s="188"/>
      <c r="M350" s="189" t="s">
        <v>19</v>
      </c>
      <c r="N350" s="190" t="s">
        <v>42</v>
      </c>
      <c r="O350" s="81"/>
      <c r="P350" s="191">
        <f>O350*H350</f>
        <v>0</v>
      </c>
      <c r="Q350" s="191">
        <v>0</v>
      </c>
      <c r="R350" s="191">
        <f>Q350*H350</f>
        <v>0</v>
      </c>
      <c r="S350" s="191">
        <v>0</v>
      </c>
      <c r="T350" s="192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193" t="s">
        <v>81</v>
      </c>
      <c r="AT350" s="193" t="s">
        <v>110</v>
      </c>
      <c r="AU350" s="193" t="s">
        <v>71</v>
      </c>
      <c r="AY350" s="14" t="s">
        <v>114</v>
      </c>
      <c r="BE350" s="194">
        <f>IF(N350="základní",J350,0)</f>
        <v>0</v>
      </c>
      <c r="BF350" s="194">
        <f>IF(N350="snížená",J350,0)</f>
        <v>0</v>
      </c>
      <c r="BG350" s="194">
        <f>IF(N350="zákl. přenesená",J350,0)</f>
        <v>0</v>
      </c>
      <c r="BH350" s="194">
        <f>IF(N350="sníž. přenesená",J350,0)</f>
        <v>0</v>
      </c>
      <c r="BI350" s="194">
        <f>IF(N350="nulová",J350,0)</f>
        <v>0</v>
      </c>
      <c r="BJ350" s="14" t="s">
        <v>79</v>
      </c>
      <c r="BK350" s="194">
        <f>ROUND(I350*H350,2)</f>
        <v>0</v>
      </c>
      <c r="BL350" s="14" t="s">
        <v>79</v>
      </c>
      <c r="BM350" s="193" t="s">
        <v>651</v>
      </c>
    </row>
    <row r="351" s="2" customFormat="1">
      <c r="A351" s="35"/>
      <c r="B351" s="36"/>
      <c r="C351" s="37"/>
      <c r="D351" s="195" t="s">
        <v>116</v>
      </c>
      <c r="E351" s="37"/>
      <c r="F351" s="196" t="s">
        <v>650</v>
      </c>
      <c r="G351" s="37"/>
      <c r="H351" s="37"/>
      <c r="I351" s="197"/>
      <c r="J351" s="37"/>
      <c r="K351" s="37"/>
      <c r="L351" s="41"/>
      <c r="M351" s="198"/>
      <c r="N351" s="199"/>
      <c r="O351" s="81"/>
      <c r="P351" s="81"/>
      <c r="Q351" s="81"/>
      <c r="R351" s="81"/>
      <c r="S351" s="81"/>
      <c r="T351" s="82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4" t="s">
        <v>116</v>
      </c>
      <c r="AU351" s="14" t="s">
        <v>71</v>
      </c>
    </row>
    <row r="352" s="2" customFormat="1" ht="16.5" customHeight="1">
      <c r="A352" s="35"/>
      <c r="B352" s="36"/>
      <c r="C352" s="180" t="s">
        <v>652</v>
      </c>
      <c r="D352" s="180" t="s">
        <v>110</v>
      </c>
      <c r="E352" s="181" t="s">
        <v>653</v>
      </c>
      <c r="F352" s="182" t="s">
        <v>654</v>
      </c>
      <c r="G352" s="183" t="s">
        <v>655</v>
      </c>
      <c r="H352" s="184">
        <v>20</v>
      </c>
      <c r="I352" s="185"/>
      <c r="J352" s="186">
        <f>ROUND(I352*H352,2)</f>
        <v>0</v>
      </c>
      <c r="K352" s="187"/>
      <c r="L352" s="188"/>
      <c r="M352" s="189" t="s">
        <v>19</v>
      </c>
      <c r="N352" s="190" t="s">
        <v>42</v>
      </c>
      <c r="O352" s="81"/>
      <c r="P352" s="191">
        <f>O352*H352</f>
        <v>0</v>
      </c>
      <c r="Q352" s="191">
        <v>0</v>
      </c>
      <c r="R352" s="191">
        <f>Q352*H352</f>
        <v>0</v>
      </c>
      <c r="S352" s="191">
        <v>0</v>
      </c>
      <c r="T352" s="192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193" t="s">
        <v>81</v>
      </c>
      <c r="AT352" s="193" t="s">
        <v>110</v>
      </c>
      <c r="AU352" s="193" t="s">
        <v>71</v>
      </c>
      <c r="AY352" s="14" t="s">
        <v>114</v>
      </c>
      <c r="BE352" s="194">
        <f>IF(N352="základní",J352,0)</f>
        <v>0</v>
      </c>
      <c r="BF352" s="194">
        <f>IF(N352="snížená",J352,0)</f>
        <v>0</v>
      </c>
      <c r="BG352" s="194">
        <f>IF(N352="zákl. přenesená",J352,0)</f>
        <v>0</v>
      </c>
      <c r="BH352" s="194">
        <f>IF(N352="sníž. přenesená",J352,0)</f>
        <v>0</v>
      </c>
      <c r="BI352" s="194">
        <f>IF(N352="nulová",J352,0)</f>
        <v>0</v>
      </c>
      <c r="BJ352" s="14" t="s">
        <v>79</v>
      </c>
      <c r="BK352" s="194">
        <f>ROUND(I352*H352,2)</f>
        <v>0</v>
      </c>
      <c r="BL352" s="14" t="s">
        <v>79</v>
      </c>
      <c r="BM352" s="193" t="s">
        <v>656</v>
      </c>
    </row>
    <row r="353" s="2" customFormat="1">
      <c r="A353" s="35"/>
      <c r="B353" s="36"/>
      <c r="C353" s="37"/>
      <c r="D353" s="195" t="s">
        <v>116</v>
      </c>
      <c r="E353" s="37"/>
      <c r="F353" s="196" t="s">
        <v>654</v>
      </c>
      <c r="G353" s="37"/>
      <c r="H353" s="37"/>
      <c r="I353" s="197"/>
      <c r="J353" s="37"/>
      <c r="K353" s="37"/>
      <c r="L353" s="41"/>
      <c r="M353" s="198"/>
      <c r="N353" s="199"/>
      <c r="O353" s="81"/>
      <c r="P353" s="81"/>
      <c r="Q353" s="81"/>
      <c r="R353" s="81"/>
      <c r="S353" s="81"/>
      <c r="T353" s="82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4" t="s">
        <v>116</v>
      </c>
      <c r="AU353" s="14" t="s">
        <v>71</v>
      </c>
    </row>
    <row r="354" s="2" customFormat="1" ht="16.5" customHeight="1">
      <c r="A354" s="35"/>
      <c r="B354" s="36"/>
      <c r="C354" s="180" t="s">
        <v>657</v>
      </c>
      <c r="D354" s="180" t="s">
        <v>110</v>
      </c>
      <c r="E354" s="181" t="s">
        <v>658</v>
      </c>
      <c r="F354" s="182" t="s">
        <v>659</v>
      </c>
      <c r="G354" s="183" t="s">
        <v>655</v>
      </c>
      <c r="H354" s="184">
        <v>20</v>
      </c>
      <c r="I354" s="185"/>
      <c r="J354" s="186">
        <f>ROUND(I354*H354,2)</f>
        <v>0</v>
      </c>
      <c r="K354" s="187"/>
      <c r="L354" s="188"/>
      <c r="M354" s="189" t="s">
        <v>19</v>
      </c>
      <c r="N354" s="190" t="s">
        <v>42</v>
      </c>
      <c r="O354" s="81"/>
      <c r="P354" s="191">
        <f>O354*H354</f>
        <v>0</v>
      </c>
      <c r="Q354" s="191">
        <v>0</v>
      </c>
      <c r="R354" s="191">
        <f>Q354*H354</f>
        <v>0</v>
      </c>
      <c r="S354" s="191">
        <v>0</v>
      </c>
      <c r="T354" s="192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193" t="s">
        <v>81</v>
      </c>
      <c r="AT354" s="193" t="s">
        <v>110</v>
      </c>
      <c r="AU354" s="193" t="s">
        <v>71</v>
      </c>
      <c r="AY354" s="14" t="s">
        <v>114</v>
      </c>
      <c r="BE354" s="194">
        <f>IF(N354="základní",J354,0)</f>
        <v>0</v>
      </c>
      <c r="BF354" s="194">
        <f>IF(N354="snížená",J354,0)</f>
        <v>0</v>
      </c>
      <c r="BG354" s="194">
        <f>IF(N354="zákl. přenesená",J354,0)</f>
        <v>0</v>
      </c>
      <c r="BH354" s="194">
        <f>IF(N354="sníž. přenesená",J354,0)</f>
        <v>0</v>
      </c>
      <c r="BI354" s="194">
        <f>IF(N354="nulová",J354,0)</f>
        <v>0</v>
      </c>
      <c r="BJ354" s="14" t="s">
        <v>79</v>
      </c>
      <c r="BK354" s="194">
        <f>ROUND(I354*H354,2)</f>
        <v>0</v>
      </c>
      <c r="BL354" s="14" t="s">
        <v>79</v>
      </c>
      <c r="BM354" s="193" t="s">
        <v>660</v>
      </c>
    </row>
    <row r="355" s="2" customFormat="1">
      <c r="A355" s="35"/>
      <c r="B355" s="36"/>
      <c r="C355" s="37"/>
      <c r="D355" s="195" t="s">
        <v>116</v>
      </c>
      <c r="E355" s="37"/>
      <c r="F355" s="196" t="s">
        <v>659</v>
      </c>
      <c r="G355" s="37"/>
      <c r="H355" s="37"/>
      <c r="I355" s="197"/>
      <c r="J355" s="37"/>
      <c r="K355" s="37"/>
      <c r="L355" s="41"/>
      <c r="M355" s="198"/>
      <c r="N355" s="199"/>
      <c r="O355" s="81"/>
      <c r="P355" s="81"/>
      <c r="Q355" s="81"/>
      <c r="R355" s="81"/>
      <c r="S355" s="81"/>
      <c r="T355" s="82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4" t="s">
        <v>116</v>
      </c>
      <c r="AU355" s="14" t="s">
        <v>71</v>
      </c>
    </row>
    <row r="356" s="2" customFormat="1" ht="16.5" customHeight="1">
      <c r="A356" s="35"/>
      <c r="B356" s="36"/>
      <c r="C356" s="180" t="s">
        <v>661</v>
      </c>
      <c r="D356" s="180" t="s">
        <v>110</v>
      </c>
      <c r="E356" s="181" t="s">
        <v>662</v>
      </c>
      <c r="F356" s="182" t="s">
        <v>663</v>
      </c>
      <c r="G356" s="183" t="s">
        <v>655</v>
      </c>
      <c r="H356" s="184">
        <v>20</v>
      </c>
      <c r="I356" s="185"/>
      <c r="J356" s="186">
        <f>ROUND(I356*H356,2)</f>
        <v>0</v>
      </c>
      <c r="K356" s="187"/>
      <c r="L356" s="188"/>
      <c r="M356" s="189" t="s">
        <v>19</v>
      </c>
      <c r="N356" s="190" t="s">
        <v>42</v>
      </c>
      <c r="O356" s="81"/>
      <c r="P356" s="191">
        <f>O356*H356</f>
        <v>0</v>
      </c>
      <c r="Q356" s="191">
        <v>0</v>
      </c>
      <c r="R356" s="191">
        <f>Q356*H356</f>
        <v>0</v>
      </c>
      <c r="S356" s="191">
        <v>0</v>
      </c>
      <c r="T356" s="192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193" t="s">
        <v>81</v>
      </c>
      <c r="AT356" s="193" t="s">
        <v>110</v>
      </c>
      <c r="AU356" s="193" t="s">
        <v>71</v>
      </c>
      <c r="AY356" s="14" t="s">
        <v>114</v>
      </c>
      <c r="BE356" s="194">
        <f>IF(N356="základní",J356,0)</f>
        <v>0</v>
      </c>
      <c r="BF356" s="194">
        <f>IF(N356="snížená",J356,0)</f>
        <v>0</v>
      </c>
      <c r="BG356" s="194">
        <f>IF(N356="zákl. přenesená",J356,0)</f>
        <v>0</v>
      </c>
      <c r="BH356" s="194">
        <f>IF(N356="sníž. přenesená",J356,0)</f>
        <v>0</v>
      </c>
      <c r="BI356" s="194">
        <f>IF(N356="nulová",J356,0)</f>
        <v>0</v>
      </c>
      <c r="BJ356" s="14" t="s">
        <v>79</v>
      </c>
      <c r="BK356" s="194">
        <f>ROUND(I356*H356,2)</f>
        <v>0</v>
      </c>
      <c r="BL356" s="14" t="s">
        <v>79</v>
      </c>
      <c r="BM356" s="193" t="s">
        <v>664</v>
      </c>
    </row>
    <row r="357" s="2" customFormat="1">
      <c r="A357" s="35"/>
      <c r="B357" s="36"/>
      <c r="C357" s="37"/>
      <c r="D357" s="195" t="s">
        <v>116</v>
      </c>
      <c r="E357" s="37"/>
      <c r="F357" s="196" t="s">
        <v>663</v>
      </c>
      <c r="G357" s="37"/>
      <c r="H357" s="37"/>
      <c r="I357" s="197"/>
      <c r="J357" s="37"/>
      <c r="K357" s="37"/>
      <c r="L357" s="41"/>
      <c r="M357" s="198"/>
      <c r="N357" s="199"/>
      <c r="O357" s="81"/>
      <c r="P357" s="81"/>
      <c r="Q357" s="81"/>
      <c r="R357" s="81"/>
      <c r="S357" s="81"/>
      <c r="T357" s="82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4" t="s">
        <v>116</v>
      </c>
      <c r="AU357" s="14" t="s">
        <v>71</v>
      </c>
    </row>
    <row r="358" s="2" customFormat="1" ht="16.5" customHeight="1">
      <c r="A358" s="35"/>
      <c r="B358" s="36"/>
      <c r="C358" s="180" t="s">
        <v>665</v>
      </c>
      <c r="D358" s="180" t="s">
        <v>110</v>
      </c>
      <c r="E358" s="181" t="s">
        <v>666</v>
      </c>
      <c r="F358" s="182" t="s">
        <v>667</v>
      </c>
      <c r="G358" s="183" t="s">
        <v>655</v>
      </c>
      <c r="H358" s="184">
        <v>20</v>
      </c>
      <c r="I358" s="185"/>
      <c r="J358" s="186">
        <f>ROUND(I358*H358,2)</f>
        <v>0</v>
      </c>
      <c r="K358" s="187"/>
      <c r="L358" s="188"/>
      <c r="M358" s="189" t="s">
        <v>19</v>
      </c>
      <c r="N358" s="190" t="s">
        <v>42</v>
      </c>
      <c r="O358" s="81"/>
      <c r="P358" s="191">
        <f>O358*H358</f>
        <v>0</v>
      </c>
      <c r="Q358" s="191">
        <v>0</v>
      </c>
      <c r="R358" s="191">
        <f>Q358*H358</f>
        <v>0</v>
      </c>
      <c r="S358" s="191">
        <v>0</v>
      </c>
      <c r="T358" s="192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193" t="s">
        <v>81</v>
      </c>
      <c r="AT358" s="193" t="s">
        <v>110</v>
      </c>
      <c r="AU358" s="193" t="s">
        <v>71</v>
      </c>
      <c r="AY358" s="14" t="s">
        <v>114</v>
      </c>
      <c r="BE358" s="194">
        <f>IF(N358="základní",J358,0)</f>
        <v>0</v>
      </c>
      <c r="BF358" s="194">
        <f>IF(N358="snížená",J358,0)</f>
        <v>0</v>
      </c>
      <c r="BG358" s="194">
        <f>IF(N358="zákl. přenesená",J358,0)</f>
        <v>0</v>
      </c>
      <c r="BH358" s="194">
        <f>IF(N358="sníž. přenesená",J358,0)</f>
        <v>0</v>
      </c>
      <c r="BI358" s="194">
        <f>IF(N358="nulová",J358,0)</f>
        <v>0</v>
      </c>
      <c r="BJ358" s="14" t="s">
        <v>79</v>
      </c>
      <c r="BK358" s="194">
        <f>ROUND(I358*H358,2)</f>
        <v>0</v>
      </c>
      <c r="BL358" s="14" t="s">
        <v>79</v>
      </c>
      <c r="BM358" s="193" t="s">
        <v>668</v>
      </c>
    </row>
    <row r="359" s="2" customFormat="1">
      <c r="A359" s="35"/>
      <c r="B359" s="36"/>
      <c r="C359" s="37"/>
      <c r="D359" s="195" t="s">
        <v>116</v>
      </c>
      <c r="E359" s="37"/>
      <c r="F359" s="196" t="s">
        <v>667</v>
      </c>
      <c r="G359" s="37"/>
      <c r="H359" s="37"/>
      <c r="I359" s="197"/>
      <c r="J359" s="37"/>
      <c r="K359" s="37"/>
      <c r="L359" s="41"/>
      <c r="M359" s="198"/>
      <c r="N359" s="199"/>
      <c r="O359" s="81"/>
      <c r="P359" s="81"/>
      <c r="Q359" s="81"/>
      <c r="R359" s="81"/>
      <c r="S359" s="81"/>
      <c r="T359" s="82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4" t="s">
        <v>116</v>
      </c>
      <c r="AU359" s="14" t="s">
        <v>71</v>
      </c>
    </row>
    <row r="360" s="2" customFormat="1" ht="16.5" customHeight="1">
      <c r="A360" s="35"/>
      <c r="B360" s="36"/>
      <c r="C360" s="180" t="s">
        <v>669</v>
      </c>
      <c r="D360" s="180" t="s">
        <v>110</v>
      </c>
      <c r="E360" s="181" t="s">
        <v>670</v>
      </c>
      <c r="F360" s="182" t="s">
        <v>671</v>
      </c>
      <c r="G360" s="183" t="s">
        <v>655</v>
      </c>
      <c r="H360" s="184">
        <v>20</v>
      </c>
      <c r="I360" s="185"/>
      <c r="J360" s="186">
        <f>ROUND(I360*H360,2)</f>
        <v>0</v>
      </c>
      <c r="K360" s="187"/>
      <c r="L360" s="188"/>
      <c r="M360" s="189" t="s">
        <v>19</v>
      </c>
      <c r="N360" s="190" t="s">
        <v>42</v>
      </c>
      <c r="O360" s="81"/>
      <c r="P360" s="191">
        <f>O360*H360</f>
        <v>0</v>
      </c>
      <c r="Q360" s="191">
        <v>0</v>
      </c>
      <c r="R360" s="191">
        <f>Q360*H360</f>
        <v>0</v>
      </c>
      <c r="S360" s="191">
        <v>0</v>
      </c>
      <c r="T360" s="192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193" t="s">
        <v>81</v>
      </c>
      <c r="AT360" s="193" t="s">
        <v>110</v>
      </c>
      <c r="AU360" s="193" t="s">
        <v>71</v>
      </c>
      <c r="AY360" s="14" t="s">
        <v>114</v>
      </c>
      <c r="BE360" s="194">
        <f>IF(N360="základní",J360,0)</f>
        <v>0</v>
      </c>
      <c r="BF360" s="194">
        <f>IF(N360="snížená",J360,0)</f>
        <v>0</v>
      </c>
      <c r="BG360" s="194">
        <f>IF(N360="zákl. přenesená",J360,0)</f>
        <v>0</v>
      </c>
      <c r="BH360" s="194">
        <f>IF(N360="sníž. přenesená",J360,0)</f>
        <v>0</v>
      </c>
      <c r="BI360" s="194">
        <f>IF(N360="nulová",J360,0)</f>
        <v>0</v>
      </c>
      <c r="BJ360" s="14" t="s">
        <v>79</v>
      </c>
      <c r="BK360" s="194">
        <f>ROUND(I360*H360,2)</f>
        <v>0</v>
      </c>
      <c r="BL360" s="14" t="s">
        <v>79</v>
      </c>
      <c r="BM360" s="193" t="s">
        <v>672</v>
      </c>
    </row>
    <row r="361" s="2" customFormat="1">
      <c r="A361" s="35"/>
      <c r="B361" s="36"/>
      <c r="C361" s="37"/>
      <c r="D361" s="195" t="s">
        <v>116</v>
      </c>
      <c r="E361" s="37"/>
      <c r="F361" s="196" t="s">
        <v>671</v>
      </c>
      <c r="G361" s="37"/>
      <c r="H361" s="37"/>
      <c r="I361" s="197"/>
      <c r="J361" s="37"/>
      <c r="K361" s="37"/>
      <c r="L361" s="41"/>
      <c r="M361" s="198"/>
      <c r="N361" s="199"/>
      <c r="O361" s="81"/>
      <c r="P361" s="81"/>
      <c r="Q361" s="81"/>
      <c r="R361" s="81"/>
      <c r="S361" s="81"/>
      <c r="T361" s="82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4" t="s">
        <v>116</v>
      </c>
      <c r="AU361" s="14" t="s">
        <v>71</v>
      </c>
    </row>
    <row r="362" s="2" customFormat="1" ht="16.5" customHeight="1">
      <c r="A362" s="35"/>
      <c r="B362" s="36"/>
      <c r="C362" s="180" t="s">
        <v>673</v>
      </c>
      <c r="D362" s="180" t="s">
        <v>110</v>
      </c>
      <c r="E362" s="181" t="s">
        <v>674</v>
      </c>
      <c r="F362" s="182" t="s">
        <v>675</v>
      </c>
      <c r="G362" s="183" t="s">
        <v>655</v>
      </c>
      <c r="H362" s="184">
        <v>20</v>
      </c>
      <c r="I362" s="185"/>
      <c r="J362" s="186">
        <f>ROUND(I362*H362,2)</f>
        <v>0</v>
      </c>
      <c r="K362" s="187"/>
      <c r="L362" s="188"/>
      <c r="M362" s="189" t="s">
        <v>19</v>
      </c>
      <c r="N362" s="190" t="s">
        <v>42</v>
      </c>
      <c r="O362" s="81"/>
      <c r="P362" s="191">
        <f>O362*H362</f>
        <v>0</v>
      </c>
      <c r="Q362" s="191">
        <v>0</v>
      </c>
      <c r="R362" s="191">
        <f>Q362*H362</f>
        <v>0</v>
      </c>
      <c r="S362" s="191">
        <v>0</v>
      </c>
      <c r="T362" s="192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193" t="s">
        <v>81</v>
      </c>
      <c r="AT362" s="193" t="s">
        <v>110</v>
      </c>
      <c r="AU362" s="193" t="s">
        <v>71</v>
      </c>
      <c r="AY362" s="14" t="s">
        <v>114</v>
      </c>
      <c r="BE362" s="194">
        <f>IF(N362="základní",J362,0)</f>
        <v>0</v>
      </c>
      <c r="BF362" s="194">
        <f>IF(N362="snížená",J362,0)</f>
        <v>0</v>
      </c>
      <c r="BG362" s="194">
        <f>IF(N362="zákl. přenesená",J362,0)</f>
        <v>0</v>
      </c>
      <c r="BH362" s="194">
        <f>IF(N362="sníž. přenesená",J362,0)</f>
        <v>0</v>
      </c>
      <c r="BI362" s="194">
        <f>IF(N362="nulová",J362,0)</f>
        <v>0</v>
      </c>
      <c r="BJ362" s="14" t="s">
        <v>79</v>
      </c>
      <c r="BK362" s="194">
        <f>ROUND(I362*H362,2)</f>
        <v>0</v>
      </c>
      <c r="BL362" s="14" t="s">
        <v>79</v>
      </c>
      <c r="BM362" s="193" t="s">
        <v>676</v>
      </c>
    </row>
    <row r="363" s="2" customFormat="1">
      <c r="A363" s="35"/>
      <c r="B363" s="36"/>
      <c r="C363" s="37"/>
      <c r="D363" s="195" t="s">
        <v>116</v>
      </c>
      <c r="E363" s="37"/>
      <c r="F363" s="196" t="s">
        <v>675</v>
      </c>
      <c r="G363" s="37"/>
      <c r="H363" s="37"/>
      <c r="I363" s="197"/>
      <c r="J363" s="37"/>
      <c r="K363" s="37"/>
      <c r="L363" s="41"/>
      <c r="M363" s="198"/>
      <c r="N363" s="199"/>
      <c r="O363" s="81"/>
      <c r="P363" s="81"/>
      <c r="Q363" s="81"/>
      <c r="R363" s="81"/>
      <c r="S363" s="81"/>
      <c r="T363" s="82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4" t="s">
        <v>116</v>
      </c>
      <c r="AU363" s="14" t="s">
        <v>71</v>
      </c>
    </row>
    <row r="364" s="2" customFormat="1" ht="16.5" customHeight="1">
      <c r="A364" s="35"/>
      <c r="B364" s="36"/>
      <c r="C364" s="180" t="s">
        <v>677</v>
      </c>
      <c r="D364" s="180" t="s">
        <v>110</v>
      </c>
      <c r="E364" s="181" t="s">
        <v>678</v>
      </c>
      <c r="F364" s="182" t="s">
        <v>679</v>
      </c>
      <c r="G364" s="183" t="s">
        <v>655</v>
      </c>
      <c r="H364" s="184">
        <v>20</v>
      </c>
      <c r="I364" s="185"/>
      <c r="J364" s="186">
        <f>ROUND(I364*H364,2)</f>
        <v>0</v>
      </c>
      <c r="K364" s="187"/>
      <c r="L364" s="188"/>
      <c r="M364" s="189" t="s">
        <v>19</v>
      </c>
      <c r="N364" s="190" t="s">
        <v>42</v>
      </c>
      <c r="O364" s="81"/>
      <c r="P364" s="191">
        <f>O364*H364</f>
        <v>0</v>
      </c>
      <c r="Q364" s="191">
        <v>0</v>
      </c>
      <c r="R364" s="191">
        <f>Q364*H364</f>
        <v>0</v>
      </c>
      <c r="S364" s="191">
        <v>0</v>
      </c>
      <c r="T364" s="192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193" t="s">
        <v>81</v>
      </c>
      <c r="AT364" s="193" t="s">
        <v>110</v>
      </c>
      <c r="AU364" s="193" t="s">
        <v>71</v>
      </c>
      <c r="AY364" s="14" t="s">
        <v>114</v>
      </c>
      <c r="BE364" s="194">
        <f>IF(N364="základní",J364,0)</f>
        <v>0</v>
      </c>
      <c r="BF364" s="194">
        <f>IF(N364="snížená",J364,0)</f>
        <v>0</v>
      </c>
      <c r="BG364" s="194">
        <f>IF(N364="zákl. přenesená",J364,0)</f>
        <v>0</v>
      </c>
      <c r="BH364" s="194">
        <f>IF(N364="sníž. přenesená",J364,0)</f>
        <v>0</v>
      </c>
      <c r="BI364" s="194">
        <f>IF(N364="nulová",J364,0)</f>
        <v>0</v>
      </c>
      <c r="BJ364" s="14" t="s">
        <v>79</v>
      </c>
      <c r="BK364" s="194">
        <f>ROUND(I364*H364,2)</f>
        <v>0</v>
      </c>
      <c r="BL364" s="14" t="s">
        <v>79</v>
      </c>
      <c r="BM364" s="193" t="s">
        <v>680</v>
      </c>
    </row>
    <row r="365" s="2" customFormat="1">
      <c r="A365" s="35"/>
      <c r="B365" s="36"/>
      <c r="C365" s="37"/>
      <c r="D365" s="195" t="s">
        <v>116</v>
      </c>
      <c r="E365" s="37"/>
      <c r="F365" s="196" t="s">
        <v>679</v>
      </c>
      <c r="G365" s="37"/>
      <c r="H365" s="37"/>
      <c r="I365" s="197"/>
      <c r="J365" s="37"/>
      <c r="K365" s="37"/>
      <c r="L365" s="41"/>
      <c r="M365" s="198"/>
      <c r="N365" s="199"/>
      <c r="O365" s="81"/>
      <c r="P365" s="81"/>
      <c r="Q365" s="81"/>
      <c r="R365" s="81"/>
      <c r="S365" s="81"/>
      <c r="T365" s="82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T365" s="14" t="s">
        <v>116</v>
      </c>
      <c r="AU365" s="14" t="s">
        <v>71</v>
      </c>
    </row>
    <row r="366" s="2" customFormat="1" ht="16.5" customHeight="1">
      <c r="A366" s="35"/>
      <c r="B366" s="36"/>
      <c r="C366" s="180" t="s">
        <v>681</v>
      </c>
      <c r="D366" s="180" t="s">
        <v>110</v>
      </c>
      <c r="E366" s="181" t="s">
        <v>682</v>
      </c>
      <c r="F366" s="182" t="s">
        <v>683</v>
      </c>
      <c r="G366" s="183" t="s">
        <v>655</v>
      </c>
      <c r="H366" s="184">
        <v>20</v>
      </c>
      <c r="I366" s="185"/>
      <c r="J366" s="186">
        <f>ROUND(I366*H366,2)</f>
        <v>0</v>
      </c>
      <c r="K366" s="187"/>
      <c r="L366" s="188"/>
      <c r="M366" s="189" t="s">
        <v>19</v>
      </c>
      <c r="N366" s="190" t="s">
        <v>42</v>
      </c>
      <c r="O366" s="81"/>
      <c r="P366" s="191">
        <f>O366*H366</f>
        <v>0</v>
      </c>
      <c r="Q366" s="191">
        <v>0</v>
      </c>
      <c r="R366" s="191">
        <f>Q366*H366</f>
        <v>0</v>
      </c>
      <c r="S366" s="191">
        <v>0</v>
      </c>
      <c r="T366" s="192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193" t="s">
        <v>81</v>
      </c>
      <c r="AT366" s="193" t="s">
        <v>110</v>
      </c>
      <c r="AU366" s="193" t="s">
        <v>71</v>
      </c>
      <c r="AY366" s="14" t="s">
        <v>114</v>
      </c>
      <c r="BE366" s="194">
        <f>IF(N366="základní",J366,0)</f>
        <v>0</v>
      </c>
      <c r="BF366" s="194">
        <f>IF(N366="snížená",J366,0)</f>
        <v>0</v>
      </c>
      <c r="BG366" s="194">
        <f>IF(N366="zákl. přenesená",J366,0)</f>
        <v>0</v>
      </c>
      <c r="BH366" s="194">
        <f>IF(N366="sníž. přenesená",J366,0)</f>
        <v>0</v>
      </c>
      <c r="BI366" s="194">
        <f>IF(N366="nulová",J366,0)</f>
        <v>0</v>
      </c>
      <c r="BJ366" s="14" t="s">
        <v>79</v>
      </c>
      <c r="BK366" s="194">
        <f>ROUND(I366*H366,2)</f>
        <v>0</v>
      </c>
      <c r="BL366" s="14" t="s">
        <v>79</v>
      </c>
      <c r="BM366" s="193" t="s">
        <v>684</v>
      </c>
    </row>
    <row r="367" s="2" customFormat="1">
      <c r="A367" s="35"/>
      <c r="B367" s="36"/>
      <c r="C367" s="37"/>
      <c r="D367" s="195" t="s">
        <v>116</v>
      </c>
      <c r="E367" s="37"/>
      <c r="F367" s="196" t="s">
        <v>683</v>
      </c>
      <c r="G367" s="37"/>
      <c r="H367" s="37"/>
      <c r="I367" s="197"/>
      <c r="J367" s="37"/>
      <c r="K367" s="37"/>
      <c r="L367" s="41"/>
      <c r="M367" s="198"/>
      <c r="N367" s="199"/>
      <c r="O367" s="81"/>
      <c r="P367" s="81"/>
      <c r="Q367" s="81"/>
      <c r="R367" s="81"/>
      <c r="S367" s="81"/>
      <c r="T367" s="82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4" t="s">
        <v>116</v>
      </c>
      <c r="AU367" s="14" t="s">
        <v>71</v>
      </c>
    </row>
    <row r="368" s="2" customFormat="1" ht="21.75" customHeight="1">
      <c r="A368" s="35"/>
      <c r="B368" s="36"/>
      <c r="C368" s="180" t="s">
        <v>685</v>
      </c>
      <c r="D368" s="180" t="s">
        <v>110</v>
      </c>
      <c r="E368" s="181" t="s">
        <v>686</v>
      </c>
      <c r="F368" s="182" t="s">
        <v>687</v>
      </c>
      <c r="G368" s="183" t="s">
        <v>113</v>
      </c>
      <c r="H368" s="184">
        <v>3</v>
      </c>
      <c r="I368" s="185"/>
      <c r="J368" s="186">
        <f>ROUND(I368*H368,2)</f>
        <v>0</v>
      </c>
      <c r="K368" s="187"/>
      <c r="L368" s="188"/>
      <c r="M368" s="189" t="s">
        <v>19</v>
      </c>
      <c r="N368" s="190" t="s">
        <v>42</v>
      </c>
      <c r="O368" s="81"/>
      <c r="P368" s="191">
        <f>O368*H368</f>
        <v>0</v>
      </c>
      <c r="Q368" s="191">
        <v>0</v>
      </c>
      <c r="R368" s="191">
        <f>Q368*H368</f>
        <v>0</v>
      </c>
      <c r="S368" s="191">
        <v>0</v>
      </c>
      <c r="T368" s="192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193" t="s">
        <v>81</v>
      </c>
      <c r="AT368" s="193" t="s">
        <v>110</v>
      </c>
      <c r="AU368" s="193" t="s">
        <v>71</v>
      </c>
      <c r="AY368" s="14" t="s">
        <v>114</v>
      </c>
      <c r="BE368" s="194">
        <f>IF(N368="základní",J368,0)</f>
        <v>0</v>
      </c>
      <c r="BF368" s="194">
        <f>IF(N368="snížená",J368,0)</f>
        <v>0</v>
      </c>
      <c r="BG368" s="194">
        <f>IF(N368="zákl. přenesená",J368,0)</f>
        <v>0</v>
      </c>
      <c r="BH368" s="194">
        <f>IF(N368="sníž. přenesená",J368,0)</f>
        <v>0</v>
      </c>
      <c r="BI368" s="194">
        <f>IF(N368="nulová",J368,0)</f>
        <v>0</v>
      </c>
      <c r="BJ368" s="14" t="s">
        <v>79</v>
      </c>
      <c r="BK368" s="194">
        <f>ROUND(I368*H368,2)</f>
        <v>0</v>
      </c>
      <c r="BL368" s="14" t="s">
        <v>79</v>
      </c>
      <c r="BM368" s="193" t="s">
        <v>688</v>
      </c>
    </row>
    <row r="369" s="2" customFormat="1">
      <c r="A369" s="35"/>
      <c r="B369" s="36"/>
      <c r="C369" s="37"/>
      <c r="D369" s="195" t="s">
        <v>116</v>
      </c>
      <c r="E369" s="37"/>
      <c r="F369" s="196" t="s">
        <v>687</v>
      </c>
      <c r="G369" s="37"/>
      <c r="H369" s="37"/>
      <c r="I369" s="197"/>
      <c r="J369" s="37"/>
      <c r="K369" s="37"/>
      <c r="L369" s="41"/>
      <c r="M369" s="198"/>
      <c r="N369" s="199"/>
      <c r="O369" s="81"/>
      <c r="P369" s="81"/>
      <c r="Q369" s="81"/>
      <c r="R369" s="81"/>
      <c r="S369" s="81"/>
      <c r="T369" s="82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4" t="s">
        <v>116</v>
      </c>
      <c r="AU369" s="14" t="s">
        <v>71</v>
      </c>
    </row>
    <row r="370" s="2" customFormat="1" ht="21.75" customHeight="1">
      <c r="A370" s="35"/>
      <c r="B370" s="36"/>
      <c r="C370" s="180" t="s">
        <v>689</v>
      </c>
      <c r="D370" s="180" t="s">
        <v>110</v>
      </c>
      <c r="E370" s="181" t="s">
        <v>690</v>
      </c>
      <c r="F370" s="182" t="s">
        <v>691</v>
      </c>
      <c r="G370" s="183" t="s">
        <v>113</v>
      </c>
      <c r="H370" s="184">
        <v>2</v>
      </c>
      <c r="I370" s="185"/>
      <c r="J370" s="186">
        <f>ROUND(I370*H370,2)</f>
        <v>0</v>
      </c>
      <c r="K370" s="187"/>
      <c r="L370" s="188"/>
      <c r="M370" s="189" t="s">
        <v>19</v>
      </c>
      <c r="N370" s="190" t="s">
        <v>42</v>
      </c>
      <c r="O370" s="81"/>
      <c r="P370" s="191">
        <f>O370*H370</f>
        <v>0</v>
      </c>
      <c r="Q370" s="191">
        <v>0</v>
      </c>
      <c r="R370" s="191">
        <f>Q370*H370</f>
        <v>0</v>
      </c>
      <c r="S370" s="191">
        <v>0</v>
      </c>
      <c r="T370" s="192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193" t="s">
        <v>81</v>
      </c>
      <c r="AT370" s="193" t="s">
        <v>110</v>
      </c>
      <c r="AU370" s="193" t="s">
        <v>71</v>
      </c>
      <c r="AY370" s="14" t="s">
        <v>114</v>
      </c>
      <c r="BE370" s="194">
        <f>IF(N370="základní",J370,0)</f>
        <v>0</v>
      </c>
      <c r="BF370" s="194">
        <f>IF(N370="snížená",J370,0)</f>
        <v>0</v>
      </c>
      <c r="BG370" s="194">
        <f>IF(N370="zákl. přenesená",J370,0)</f>
        <v>0</v>
      </c>
      <c r="BH370" s="194">
        <f>IF(N370="sníž. přenesená",J370,0)</f>
        <v>0</v>
      </c>
      <c r="BI370" s="194">
        <f>IF(N370="nulová",J370,0)</f>
        <v>0</v>
      </c>
      <c r="BJ370" s="14" t="s">
        <v>79</v>
      </c>
      <c r="BK370" s="194">
        <f>ROUND(I370*H370,2)</f>
        <v>0</v>
      </c>
      <c r="BL370" s="14" t="s">
        <v>79</v>
      </c>
      <c r="BM370" s="193" t="s">
        <v>692</v>
      </c>
    </row>
    <row r="371" s="2" customFormat="1">
      <c r="A371" s="35"/>
      <c r="B371" s="36"/>
      <c r="C371" s="37"/>
      <c r="D371" s="195" t="s">
        <v>116</v>
      </c>
      <c r="E371" s="37"/>
      <c r="F371" s="196" t="s">
        <v>691</v>
      </c>
      <c r="G371" s="37"/>
      <c r="H371" s="37"/>
      <c r="I371" s="197"/>
      <c r="J371" s="37"/>
      <c r="K371" s="37"/>
      <c r="L371" s="41"/>
      <c r="M371" s="198"/>
      <c r="N371" s="199"/>
      <c r="O371" s="81"/>
      <c r="P371" s="81"/>
      <c r="Q371" s="81"/>
      <c r="R371" s="81"/>
      <c r="S371" s="81"/>
      <c r="T371" s="82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4" t="s">
        <v>116</v>
      </c>
      <c r="AU371" s="14" t="s">
        <v>71</v>
      </c>
    </row>
    <row r="372" s="2" customFormat="1" ht="21.75" customHeight="1">
      <c r="A372" s="35"/>
      <c r="B372" s="36"/>
      <c r="C372" s="180" t="s">
        <v>693</v>
      </c>
      <c r="D372" s="180" t="s">
        <v>110</v>
      </c>
      <c r="E372" s="181" t="s">
        <v>694</v>
      </c>
      <c r="F372" s="182" t="s">
        <v>695</v>
      </c>
      <c r="G372" s="183" t="s">
        <v>113</v>
      </c>
      <c r="H372" s="184">
        <v>2</v>
      </c>
      <c r="I372" s="185"/>
      <c r="J372" s="186">
        <f>ROUND(I372*H372,2)</f>
        <v>0</v>
      </c>
      <c r="K372" s="187"/>
      <c r="L372" s="188"/>
      <c r="M372" s="189" t="s">
        <v>19</v>
      </c>
      <c r="N372" s="190" t="s">
        <v>42</v>
      </c>
      <c r="O372" s="81"/>
      <c r="P372" s="191">
        <f>O372*H372</f>
        <v>0</v>
      </c>
      <c r="Q372" s="191">
        <v>0</v>
      </c>
      <c r="R372" s="191">
        <f>Q372*H372</f>
        <v>0</v>
      </c>
      <c r="S372" s="191">
        <v>0</v>
      </c>
      <c r="T372" s="192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193" t="s">
        <v>81</v>
      </c>
      <c r="AT372" s="193" t="s">
        <v>110</v>
      </c>
      <c r="AU372" s="193" t="s">
        <v>71</v>
      </c>
      <c r="AY372" s="14" t="s">
        <v>114</v>
      </c>
      <c r="BE372" s="194">
        <f>IF(N372="základní",J372,0)</f>
        <v>0</v>
      </c>
      <c r="BF372" s="194">
        <f>IF(N372="snížená",J372,0)</f>
        <v>0</v>
      </c>
      <c r="BG372" s="194">
        <f>IF(N372="zákl. přenesená",J372,0)</f>
        <v>0</v>
      </c>
      <c r="BH372" s="194">
        <f>IF(N372="sníž. přenesená",J372,0)</f>
        <v>0</v>
      </c>
      <c r="BI372" s="194">
        <f>IF(N372="nulová",J372,0)</f>
        <v>0</v>
      </c>
      <c r="BJ372" s="14" t="s">
        <v>79</v>
      </c>
      <c r="BK372" s="194">
        <f>ROUND(I372*H372,2)</f>
        <v>0</v>
      </c>
      <c r="BL372" s="14" t="s">
        <v>79</v>
      </c>
      <c r="BM372" s="193" t="s">
        <v>696</v>
      </c>
    </row>
    <row r="373" s="2" customFormat="1">
      <c r="A373" s="35"/>
      <c r="B373" s="36"/>
      <c r="C373" s="37"/>
      <c r="D373" s="195" t="s">
        <v>116</v>
      </c>
      <c r="E373" s="37"/>
      <c r="F373" s="196" t="s">
        <v>695</v>
      </c>
      <c r="G373" s="37"/>
      <c r="H373" s="37"/>
      <c r="I373" s="197"/>
      <c r="J373" s="37"/>
      <c r="K373" s="37"/>
      <c r="L373" s="41"/>
      <c r="M373" s="198"/>
      <c r="N373" s="199"/>
      <c r="O373" s="81"/>
      <c r="P373" s="81"/>
      <c r="Q373" s="81"/>
      <c r="R373" s="81"/>
      <c r="S373" s="81"/>
      <c r="T373" s="82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4" t="s">
        <v>116</v>
      </c>
      <c r="AU373" s="14" t="s">
        <v>71</v>
      </c>
    </row>
    <row r="374" s="2" customFormat="1" ht="24.15" customHeight="1">
      <c r="A374" s="35"/>
      <c r="B374" s="36"/>
      <c r="C374" s="180" t="s">
        <v>697</v>
      </c>
      <c r="D374" s="180" t="s">
        <v>110</v>
      </c>
      <c r="E374" s="181" t="s">
        <v>698</v>
      </c>
      <c r="F374" s="182" t="s">
        <v>699</v>
      </c>
      <c r="G374" s="183" t="s">
        <v>113</v>
      </c>
      <c r="H374" s="184">
        <v>2</v>
      </c>
      <c r="I374" s="185"/>
      <c r="J374" s="186">
        <f>ROUND(I374*H374,2)</f>
        <v>0</v>
      </c>
      <c r="K374" s="187"/>
      <c r="L374" s="188"/>
      <c r="M374" s="189" t="s">
        <v>19</v>
      </c>
      <c r="N374" s="190" t="s">
        <v>42</v>
      </c>
      <c r="O374" s="81"/>
      <c r="P374" s="191">
        <f>O374*H374</f>
        <v>0</v>
      </c>
      <c r="Q374" s="191">
        <v>0</v>
      </c>
      <c r="R374" s="191">
        <f>Q374*H374</f>
        <v>0</v>
      </c>
      <c r="S374" s="191">
        <v>0</v>
      </c>
      <c r="T374" s="192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193" t="s">
        <v>81</v>
      </c>
      <c r="AT374" s="193" t="s">
        <v>110</v>
      </c>
      <c r="AU374" s="193" t="s">
        <v>71</v>
      </c>
      <c r="AY374" s="14" t="s">
        <v>114</v>
      </c>
      <c r="BE374" s="194">
        <f>IF(N374="základní",J374,0)</f>
        <v>0</v>
      </c>
      <c r="BF374" s="194">
        <f>IF(N374="snížená",J374,0)</f>
        <v>0</v>
      </c>
      <c r="BG374" s="194">
        <f>IF(N374="zákl. přenesená",J374,0)</f>
        <v>0</v>
      </c>
      <c r="BH374" s="194">
        <f>IF(N374="sníž. přenesená",J374,0)</f>
        <v>0</v>
      </c>
      <c r="BI374" s="194">
        <f>IF(N374="nulová",J374,0)</f>
        <v>0</v>
      </c>
      <c r="BJ374" s="14" t="s">
        <v>79</v>
      </c>
      <c r="BK374" s="194">
        <f>ROUND(I374*H374,2)</f>
        <v>0</v>
      </c>
      <c r="BL374" s="14" t="s">
        <v>79</v>
      </c>
      <c r="BM374" s="193" t="s">
        <v>700</v>
      </c>
    </row>
    <row r="375" s="2" customFormat="1">
      <c r="A375" s="35"/>
      <c r="B375" s="36"/>
      <c r="C375" s="37"/>
      <c r="D375" s="195" t="s">
        <v>116</v>
      </c>
      <c r="E375" s="37"/>
      <c r="F375" s="196" t="s">
        <v>699</v>
      </c>
      <c r="G375" s="37"/>
      <c r="H375" s="37"/>
      <c r="I375" s="197"/>
      <c r="J375" s="37"/>
      <c r="K375" s="37"/>
      <c r="L375" s="41"/>
      <c r="M375" s="198"/>
      <c r="N375" s="199"/>
      <c r="O375" s="81"/>
      <c r="P375" s="81"/>
      <c r="Q375" s="81"/>
      <c r="R375" s="81"/>
      <c r="S375" s="81"/>
      <c r="T375" s="82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4" t="s">
        <v>116</v>
      </c>
      <c r="AU375" s="14" t="s">
        <v>71</v>
      </c>
    </row>
    <row r="376" s="2" customFormat="1" ht="24.15" customHeight="1">
      <c r="A376" s="35"/>
      <c r="B376" s="36"/>
      <c r="C376" s="180" t="s">
        <v>701</v>
      </c>
      <c r="D376" s="180" t="s">
        <v>110</v>
      </c>
      <c r="E376" s="181" t="s">
        <v>702</v>
      </c>
      <c r="F376" s="182" t="s">
        <v>703</v>
      </c>
      <c r="G376" s="183" t="s">
        <v>113</v>
      </c>
      <c r="H376" s="184">
        <v>2</v>
      </c>
      <c r="I376" s="185"/>
      <c r="J376" s="186">
        <f>ROUND(I376*H376,2)</f>
        <v>0</v>
      </c>
      <c r="K376" s="187"/>
      <c r="L376" s="188"/>
      <c r="M376" s="189" t="s">
        <v>19</v>
      </c>
      <c r="N376" s="190" t="s">
        <v>42</v>
      </c>
      <c r="O376" s="81"/>
      <c r="P376" s="191">
        <f>O376*H376</f>
        <v>0</v>
      </c>
      <c r="Q376" s="191">
        <v>0</v>
      </c>
      <c r="R376" s="191">
        <f>Q376*H376</f>
        <v>0</v>
      </c>
      <c r="S376" s="191">
        <v>0</v>
      </c>
      <c r="T376" s="192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193" t="s">
        <v>81</v>
      </c>
      <c r="AT376" s="193" t="s">
        <v>110</v>
      </c>
      <c r="AU376" s="193" t="s">
        <v>71</v>
      </c>
      <c r="AY376" s="14" t="s">
        <v>114</v>
      </c>
      <c r="BE376" s="194">
        <f>IF(N376="základní",J376,0)</f>
        <v>0</v>
      </c>
      <c r="BF376" s="194">
        <f>IF(N376="snížená",J376,0)</f>
        <v>0</v>
      </c>
      <c r="BG376" s="194">
        <f>IF(N376="zákl. přenesená",J376,0)</f>
        <v>0</v>
      </c>
      <c r="BH376" s="194">
        <f>IF(N376="sníž. přenesená",J376,0)</f>
        <v>0</v>
      </c>
      <c r="BI376" s="194">
        <f>IF(N376="nulová",J376,0)</f>
        <v>0</v>
      </c>
      <c r="BJ376" s="14" t="s">
        <v>79</v>
      </c>
      <c r="BK376" s="194">
        <f>ROUND(I376*H376,2)</f>
        <v>0</v>
      </c>
      <c r="BL376" s="14" t="s">
        <v>79</v>
      </c>
      <c r="BM376" s="193" t="s">
        <v>704</v>
      </c>
    </row>
    <row r="377" s="2" customFormat="1">
      <c r="A377" s="35"/>
      <c r="B377" s="36"/>
      <c r="C377" s="37"/>
      <c r="D377" s="195" t="s">
        <v>116</v>
      </c>
      <c r="E377" s="37"/>
      <c r="F377" s="196" t="s">
        <v>703</v>
      </c>
      <c r="G377" s="37"/>
      <c r="H377" s="37"/>
      <c r="I377" s="197"/>
      <c r="J377" s="37"/>
      <c r="K377" s="37"/>
      <c r="L377" s="41"/>
      <c r="M377" s="198"/>
      <c r="N377" s="199"/>
      <c r="O377" s="81"/>
      <c r="P377" s="81"/>
      <c r="Q377" s="81"/>
      <c r="R377" s="81"/>
      <c r="S377" s="81"/>
      <c r="T377" s="82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4" t="s">
        <v>116</v>
      </c>
      <c r="AU377" s="14" t="s">
        <v>71</v>
      </c>
    </row>
    <row r="378" s="2" customFormat="1" ht="24.15" customHeight="1">
      <c r="A378" s="35"/>
      <c r="B378" s="36"/>
      <c r="C378" s="180" t="s">
        <v>705</v>
      </c>
      <c r="D378" s="180" t="s">
        <v>110</v>
      </c>
      <c r="E378" s="181" t="s">
        <v>706</v>
      </c>
      <c r="F378" s="182" t="s">
        <v>707</v>
      </c>
      <c r="G378" s="183" t="s">
        <v>113</v>
      </c>
      <c r="H378" s="184">
        <v>1</v>
      </c>
      <c r="I378" s="185"/>
      <c r="J378" s="186">
        <f>ROUND(I378*H378,2)</f>
        <v>0</v>
      </c>
      <c r="K378" s="187"/>
      <c r="L378" s="188"/>
      <c r="M378" s="189" t="s">
        <v>19</v>
      </c>
      <c r="N378" s="190" t="s">
        <v>42</v>
      </c>
      <c r="O378" s="81"/>
      <c r="P378" s="191">
        <f>O378*H378</f>
        <v>0</v>
      </c>
      <c r="Q378" s="191">
        <v>0</v>
      </c>
      <c r="R378" s="191">
        <f>Q378*H378</f>
        <v>0</v>
      </c>
      <c r="S378" s="191">
        <v>0</v>
      </c>
      <c r="T378" s="192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193" t="s">
        <v>81</v>
      </c>
      <c r="AT378" s="193" t="s">
        <v>110</v>
      </c>
      <c r="AU378" s="193" t="s">
        <v>71</v>
      </c>
      <c r="AY378" s="14" t="s">
        <v>114</v>
      </c>
      <c r="BE378" s="194">
        <f>IF(N378="základní",J378,0)</f>
        <v>0</v>
      </c>
      <c r="BF378" s="194">
        <f>IF(N378="snížená",J378,0)</f>
        <v>0</v>
      </c>
      <c r="BG378" s="194">
        <f>IF(N378="zákl. přenesená",J378,0)</f>
        <v>0</v>
      </c>
      <c r="BH378" s="194">
        <f>IF(N378="sníž. přenesená",J378,0)</f>
        <v>0</v>
      </c>
      <c r="BI378" s="194">
        <f>IF(N378="nulová",J378,0)</f>
        <v>0</v>
      </c>
      <c r="BJ378" s="14" t="s">
        <v>79</v>
      </c>
      <c r="BK378" s="194">
        <f>ROUND(I378*H378,2)</f>
        <v>0</v>
      </c>
      <c r="BL378" s="14" t="s">
        <v>79</v>
      </c>
      <c r="BM378" s="193" t="s">
        <v>708</v>
      </c>
    </row>
    <row r="379" s="2" customFormat="1">
      <c r="A379" s="35"/>
      <c r="B379" s="36"/>
      <c r="C379" s="37"/>
      <c r="D379" s="195" t="s">
        <v>116</v>
      </c>
      <c r="E379" s="37"/>
      <c r="F379" s="196" t="s">
        <v>707</v>
      </c>
      <c r="G379" s="37"/>
      <c r="H379" s="37"/>
      <c r="I379" s="197"/>
      <c r="J379" s="37"/>
      <c r="K379" s="37"/>
      <c r="L379" s="41"/>
      <c r="M379" s="198"/>
      <c r="N379" s="199"/>
      <c r="O379" s="81"/>
      <c r="P379" s="81"/>
      <c r="Q379" s="81"/>
      <c r="R379" s="81"/>
      <c r="S379" s="81"/>
      <c r="T379" s="82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4" t="s">
        <v>116</v>
      </c>
      <c r="AU379" s="14" t="s">
        <v>71</v>
      </c>
    </row>
    <row r="380" s="2" customFormat="1" ht="24.15" customHeight="1">
      <c r="A380" s="35"/>
      <c r="B380" s="36"/>
      <c r="C380" s="180" t="s">
        <v>709</v>
      </c>
      <c r="D380" s="180" t="s">
        <v>110</v>
      </c>
      <c r="E380" s="181" t="s">
        <v>710</v>
      </c>
      <c r="F380" s="182" t="s">
        <v>711</v>
      </c>
      <c r="G380" s="183" t="s">
        <v>113</v>
      </c>
      <c r="H380" s="184">
        <v>2</v>
      </c>
      <c r="I380" s="185"/>
      <c r="J380" s="186">
        <f>ROUND(I380*H380,2)</f>
        <v>0</v>
      </c>
      <c r="K380" s="187"/>
      <c r="L380" s="188"/>
      <c r="M380" s="189" t="s">
        <v>19</v>
      </c>
      <c r="N380" s="190" t="s">
        <v>42</v>
      </c>
      <c r="O380" s="81"/>
      <c r="P380" s="191">
        <f>O380*H380</f>
        <v>0</v>
      </c>
      <c r="Q380" s="191">
        <v>0</v>
      </c>
      <c r="R380" s="191">
        <f>Q380*H380</f>
        <v>0</v>
      </c>
      <c r="S380" s="191">
        <v>0</v>
      </c>
      <c r="T380" s="192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193" t="s">
        <v>81</v>
      </c>
      <c r="AT380" s="193" t="s">
        <v>110</v>
      </c>
      <c r="AU380" s="193" t="s">
        <v>71</v>
      </c>
      <c r="AY380" s="14" t="s">
        <v>114</v>
      </c>
      <c r="BE380" s="194">
        <f>IF(N380="základní",J380,0)</f>
        <v>0</v>
      </c>
      <c r="BF380" s="194">
        <f>IF(N380="snížená",J380,0)</f>
        <v>0</v>
      </c>
      <c r="BG380" s="194">
        <f>IF(N380="zákl. přenesená",J380,0)</f>
        <v>0</v>
      </c>
      <c r="BH380" s="194">
        <f>IF(N380="sníž. přenesená",J380,0)</f>
        <v>0</v>
      </c>
      <c r="BI380" s="194">
        <f>IF(N380="nulová",J380,0)</f>
        <v>0</v>
      </c>
      <c r="BJ380" s="14" t="s">
        <v>79</v>
      </c>
      <c r="BK380" s="194">
        <f>ROUND(I380*H380,2)</f>
        <v>0</v>
      </c>
      <c r="BL380" s="14" t="s">
        <v>79</v>
      </c>
      <c r="BM380" s="193" t="s">
        <v>712</v>
      </c>
    </row>
    <row r="381" s="2" customFormat="1">
      <c r="A381" s="35"/>
      <c r="B381" s="36"/>
      <c r="C381" s="37"/>
      <c r="D381" s="195" t="s">
        <v>116</v>
      </c>
      <c r="E381" s="37"/>
      <c r="F381" s="196" t="s">
        <v>711</v>
      </c>
      <c r="G381" s="37"/>
      <c r="H381" s="37"/>
      <c r="I381" s="197"/>
      <c r="J381" s="37"/>
      <c r="K381" s="37"/>
      <c r="L381" s="41"/>
      <c r="M381" s="198"/>
      <c r="N381" s="199"/>
      <c r="O381" s="81"/>
      <c r="P381" s="81"/>
      <c r="Q381" s="81"/>
      <c r="R381" s="81"/>
      <c r="S381" s="81"/>
      <c r="T381" s="82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4" t="s">
        <v>116</v>
      </c>
      <c r="AU381" s="14" t="s">
        <v>71</v>
      </c>
    </row>
    <row r="382" s="2" customFormat="1" ht="24.15" customHeight="1">
      <c r="A382" s="35"/>
      <c r="B382" s="36"/>
      <c r="C382" s="180" t="s">
        <v>713</v>
      </c>
      <c r="D382" s="180" t="s">
        <v>110</v>
      </c>
      <c r="E382" s="181" t="s">
        <v>714</v>
      </c>
      <c r="F382" s="182" t="s">
        <v>715</v>
      </c>
      <c r="G382" s="183" t="s">
        <v>113</v>
      </c>
      <c r="H382" s="184">
        <v>2</v>
      </c>
      <c r="I382" s="185"/>
      <c r="J382" s="186">
        <f>ROUND(I382*H382,2)</f>
        <v>0</v>
      </c>
      <c r="K382" s="187"/>
      <c r="L382" s="188"/>
      <c r="M382" s="189" t="s">
        <v>19</v>
      </c>
      <c r="N382" s="190" t="s">
        <v>42</v>
      </c>
      <c r="O382" s="81"/>
      <c r="P382" s="191">
        <f>O382*H382</f>
        <v>0</v>
      </c>
      <c r="Q382" s="191">
        <v>0</v>
      </c>
      <c r="R382" s="191">
        <f>Q382*H382</f>
        <v>0</v>
      </c>
      <c r="S382" s="191">
        <v>0</v>
      </c>
      <c r="T382" s="192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193" t="s">
        <v>81</v>
      </c>
      <c r="AT382" s="193" t="s">
        <v>110</v>
      </c>
      <c r="AU382" s="193" t="s">
        <v>71</v>
      </c>
      <c r="AY382" s="14" t="s">
        <v>114</v>
      </c>
      <c r="BE382" s="194">
        <f>IF(N382="základní",J382,0)</f>
        <v>0</v>
      </c>
      <c r="BF382" s="194">
        <f>IF(N382="snížená",J382,0)</f>
        <v>0</v>
      </c>
      <c r="BG382" s="194">
        <f>IF(N382="zákl. přenesená",J382,0)</f>
        <v>0</v>
      </c>
      <c r="BH382" s="194">
        <f>IF(N382="sníž. přenesená",J382,0)</f>
        <v>0</v>
      </c>
      <c r="BI382" s="194">
        <f>IF(N382="nulová",J382,0)</f>
        <v>0</v>
      </c>
      <c r="BJ382" s="14" t="s">
        <v>79</v>
      </c>
      <c r="BK382" s="194">
        <f>ROUND(I382*H382,2)</f>
        <v>0</v>
      </c>
      <c r="BL382" s="14" t="s">
        <v>79</v>
      </c>
      <c r="BM382" s="193" t="s">
        <v>716</v>
      </c>
    </row>
    <row r="383" s="2" customFormat="1">
      <c r="A383" s="35"/>
      <c r="B383" s="36"/>
      <c r="C383" s="37"/>
      <c r="D383" s="195" t="s">
        <v>116</v>
      </c>
      <c r="E383" s="37"/>
      <c r="F383" s="196" t="s">
        <v>715</v>
      </c>
      <c r="G383" s="37"/>
      <c r="H383" s="37"/>
      <c r="I383" s="197"/>
      <c r="J383" s="37"/>
      <c r="K383" s="37"/>
      <c r="L383" s="41"/>
      <c r="M383" s="198"/>
      <c r="N383" s="199"/>
      <c r="O383" s="81"/>
      <c r="P383" s="81"/>
      <c r="Q383" s="81"/>
      <c r="R383" s="81"/>
      <c r="S383" s="81"/>
      <c r="T383" s="82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T383" s="14" t="s">
        <v>116</v>
      </c>
      <c r="AU383" s="14" t="s">
        <v>71</v>
      </c>
    </row>
    <row r="384" s="11" customFormat="1" ht="25.92" customHeight="1">
      <c r="A384" s="11"/>
      <c r="B384" s="201"/>
      <c r="C384" s="202"/>
      <c r="D384" s="203" t="s">
        <v>70</v>
      </c>
      <c r="E384" s="204" t="s">
        <v>717</v>
      </c>
      <c r="F384" s="204" t="s">
        <v>718</v>
      </c>
      <c r="G384" s="202"/>
      <c r="H384" s="202"/>
      <c r="I384" s="205"/>
      <c r="J384" s="206">
        <f>BK384</f>
        <v>0</v>
      </c>
      <c r="K384" s="202"/>
      <c r="L384" s="207"/>
      <c r="M384" s="208"/>
      <c r="N384" s="209"/>
      <c r="O384" s="209"/>
      <c r="P384" s="210">
        <f>SUM(P385:P412)</f>
        <v>0</v>
      </c>
      <c r="Q384" s="209"/>
      <c r="R384" s="210">
        <f>SUM(R385:R412)</f>
        <v>0</v>
      </c>
      <c r="S384" s="209"/>
      <c r="T384" s="211">
        <f>SUM(T385:T412)</f>
        <v>0</v>
      </c>
      <c r="U384" s="11"/>
      <c r="V384" s="11"/>
      <c r="W384" s="11"/>
      <c r="X384" s="11"/>
      <c r="Y384" s="11"/>
      <c r="Z384" s="11"/>
      <c r="AA384" s="11"/>
      <c r="AB384" s="11"/>
      <c r="AC384" s="11"/>
      <c r="AD384" s="11"/>
      <c r="AE384" s="11"/>
      <c r="AR384" s="212" t="s">
        <v>124</v>
      </c>
      <c r="AT384" s="213" t="s">
        <v>70</v>
      </c>
      <c r="AU384" s="213" t="s">
        <v>71</v>
      </c>
      <c r="AY384" s="212" t="s">
        <v>114</v>
      </c>
      <c r="BK384" s="214">
        <f>SUM(BK385:BK412)</f>
        <v>0</v>
      </c>
    </row>
    <row r="385" s="2" customFormat="1" ht="21.75" customHeight="1">
      <c r="A385" s="35"/>
      <c r="B385" s="36"/>
      <c r="C385" s="215" t="s">
        <v>719</v>
      </c>
      <c r="D385" s="215" t="s">
        <v>720</v>
      </c>
      <c r="E385" s="216" t="s">
        <v>721</v>
      </c>
      <c r="F385" s="217" t="s">
        <v>722</v>
      </c>
      <c r="G385" s="218" t="s">
        <v>113</v>
      </c>
      <c r="H385" s="219">
        <v>5</v>
      </c>
      <c r="I385" s="220"/>
      <c r="J385" s="221">
        <f>ROUND(I385*H385,2)</f>
        <v>0</v>
      </c>
      <c r="K385" s="222"/>
      <c r="L385" s="41"/>
      <c r="M385" s="223" t="s">
        <v>19</v>
      </c>
      <c r="N385" s="224" t="s">
        <v>42</v>
      </c>
      <c r="O385" s="81"/>
      <c r="P385" s="191">
        <f>O385*H385</f>
        <v>0</v>
      </c>
      <c r="Q385" s="191">
        <v>0</v>
      </c>
      <c r="R385" s="191">
        <f>Q385*H385</f>
        <v>0</v>
      </c>
      <c r="S385" s="191">
        <v>0</v>
      </c>
      <c r="T385" s="192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193" t="s">
        <v>79</v>
      </c>
      <c r="AT385" s="193" t="s">
        <v>720</v>
      </c>
      <c r="AU385" s="193" t="s">
        <v>79</v>
      </c>
      <c r="AY385" s="14" t="s">
        <v>114</v>
      </c>
      <c r="BE385" s="194">
        <f>IF(N385="základní",J385,0)</f>
        <v>0</v>
      </c>
      <c r="BF385" s="194">
        <f>IF(N385="snížená",J385,0)</f>
        <v>0</v>
      </c>
      <c r="BG385" s="194">
        <f>IF(N385="zákl. přenesená",J385,0)</f>
        <v>0</v>
      </c>
      <c r="BH385" s="194">
        <f>IF(N385="sníž. přenesená",J385,0)</f>
        <v>0</v>
      </c>
      <c r="BI385" s="194">
        <f>IF(N385="nulová",J385,0)</f>
        <v>0</v>
      </c>
      <c r="BJ385" s="14" t="s">
        <v>79</v>
      </c>
      <c r="BK385" s="194">
        <f>ROUND(I385*H385,2)</f>
        <v>0</v>
      </c>
      <c r="BL385" s="14" t="s">
        <v>79</v>
      </c>
      <c r="BM385" s="193" t="s">
        <v>723</v>
      </c>
    </row>
    <row r="386" s="2" customFormat="1">
      <c r="A386" s="35"/>
      <c r="B386" s="36"/>
      <c r="C386" s="37"/>
      <c r="D386" s="195" t="s">
        <v>116</v>
      </c>
      <c r="E386" s="37"/>
      <c r="F386" s="196" t="s">
        <v>722</v>
      </c>
      <c r="G386" s="37"/>
      <c r="H386" s="37"/>
      <c r="I386" s="197"/>
      <c r="J386" s="37"/>
      <c r="K386" s="37"/>
      <c r="L386" s="41"/>
      <c r="M386" s="198"/>
      <c r="N386" s="199"/>
      <c r="O386" s="81"/>
      <c r="P386" s="81"/>
      <c r="Q386" s="81"/>
      <c r="R386" s="81"/>
      <c r="S386" s="81"/>
      <c r="T386" s="82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T386" s="14" t="s">
        <v>116</v>
      </c>
      <c r="AU386" s="14" t="s">
        <v>79</v>
      </c>
    </row>
    <row r="387" s="2" customFormat="1" ht="16.5" customHeight="1">
      <c r="A387" s="35"/>
      <c r="B387" s="36"/>
      <c r="C387" s="215" t="s">
        <v>724</v>
      </c>
      <c r="D387" s="215" t="s">
        <v>720</v>
      </c>
      <c r="E387" s="216" t="s">
        <v>725</v>
      </c>
      <c r="F387" s="217" t="s">
        <v>726</v>
      </c>
      <c r="G387" s="218" t="s">
        <v>113</v>
      </c>
      <c r="H387" s="219">
        <v>5</v>
      </c>
      <c r="I387" s="220"/>
      <c r="J387" s="221">
        <f>ROUND(I387*H387,2)</f>
        <v>0</v>
      </c>
      <c r="K387" s="222"/>
      <c r="L387" s="41"/>
      <c r="M387" s="223" t="s">
        <v>19</v>
      </c>
      <c r="N387" s="224" t="s">
        <v>42</v>
      </c>
      <c r="O387" s="81"/>
      <c r="P387" s="191">
        <f>O387*H387</f>
        <v>0</v>
      </c>
      <c r="Q387" s="191">
        <v>0</v>
      </c>
      <c r="R387" s="191">
        <f>Q387*H387</f>
        <v>0</v>
      </c>
      <c r="S387" s="191">
        <v>0</v>
      </c>
      <c r="T387" s="192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193" t="s">
        <v>79</v>
      </c>
      <c r="AT387" s="193" t="s">
        <v>720</v>
      </c>
      <c r="AU387" s="193" t="s">
        <v>79</v>
      </c>
      <c r="AY387" s="14" t="s">
        <v>114</v>
      </c>
      <c r="BE387" s="194">
        <f>IF(N387="základní",J387,0)</f>
        <v>0</v>
      </c>
      <c r="BF387" s="194">
        <f>IF(N387="snížená",J387,0)</f>
        <v>0</v>
      </c>
      <c r="BG387" s="194">
        <f>IF(N387="zákl. přenesená",J387,0)</f>
        <v>0</v>
      </c>
      <c r="BH387" s="194">
        <f>IF(N387="sníž. přenesená",J387,0)</f>
        <v>0</v>
      </c>
      <c r="BI387" s="194">
        <f>IF(N387="nulová",J387,0)</f>
        <v>0</v>
      </c>
      <c r="BJ387" s="14" t="s">
        <v>79</v>
      </c>
      <c r="BK387" s="194">
        <f>ROUND(I387*H387,2)</f>
        <v>0</v>
      </c>
      <c r="BL387" s="14" t="s">
        <v>79</v>
      </c>
      <c r="BM387" s="193" t="s">
        <v>727</v>
      </c>
    </row>
    <row r="388" s="2" customFormat="1">
      <c r="A388" s="35"/>
      <c r="B388" s="36"/>
      <c r="C388" s="37"/>
      <c r="D388" s="195" t="s">
        <v>116</v>
      </c>
      <c r="E388" s="37"/>
      <c r="F388" s="196" t="s">
        <v>726</v>
      </c>
      <c r="G388" s="37"/>
      <c r="H388" s="37"/>
      <c r="I388" s="197"/>
      <c r="J388" s="37"/>
      <c r="K388" s="37"/>
      <c r="L388" s="41"/>
      <c r="M388" s="198"/>
      <c r="N388" s="199"/>
      <c r="O388" s="81"/>
      <c r="P388" s="81"/>
      <c r="Q388" s="81"/>
      <c r="R388" s="81"/>
      <c r="S388" s="81"/>
      <c r="T388" s="82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T388" s="14" t="s">
        <v>116</v>
      </c>
      <c r="AU388" s="14" t="s">
        <v>79</v>
      </c>
    </row>
    <row r="389" s="2" customFormat="1" ht="24.15" customHeight="1">
      <c r="A389" s="35"/>
      <c r="B389" s="36"/>
      <c r="C389" s="215" t="s">
        <v>728</v>
      </c>
      <c r="D389" s="215" t="s">
        <v>720</v>
      </c>
      <c r="E389" s="216" t="s">
        <v>729</v>
      </c>
      <c r="F389" s="217" t="s">
        <v>730</v>
      </c>
      <c r="G389" s="218" t="s">
        <v>113</v>
      </c>
      <c r="H389" s="219">
        <v>2</v>
      </c>
      <c r="I389" s="220"/>
      <c r="J389" s="221">
        <f>ROUND(I389*H389,2)</f>
        <v>0</v>
      </c>
      <c r="K389" s="222"/>
      <c r="L389" s="41"/>
      <c r="M389" s="223" t="s">
        <v>19</v>
      </c>
      <c r="N389" s="224" t="s">
        <v>42</v>
      </c>
      <c r="O389" s="81"/>
      <c r="P389" s="191">
        <f>O389*H389</f>
        <v>0</v>
      </c>
      <c r="Q389" s="191">
        <v>0</v>
      </c>
      <c r="R389" s="191">
        <f>Q389*H389</f>
        <v>0</v>
      </c>
      <c r="S389" s="191">
        <v>0</v>
      </c>
      <c r="T389" s="192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193" t="s">
        <v>79</v>
      </c>
      <c r="AT389" s="193" t="s">
        <v>720</v>
      </c>
      <c r="AU389" s="193" t="s">
        <v>79</v>
      </c>
      <c r="AY389" s="14" t="s">
        <v>114</v>
      </c>
      <c r="BE389" s="194">
        <f>IF(N389="základní",J389,0)</f>
        <v>0</v>
      </c>
      <c r="BF389" s="194">
        <f>IF(N389="snížená",J389,0)</f>
        <v>0</v>
      </c>
      <c r="BG389" s="194">
        <f>IF(N389="zákl. přenesená",J389,0)</f>
        <v>0</v>
      </c>
      <c r="BH389" s="194">
        <f>IF(N389="sníž. přenesená",J389,0)</f>
        <v>0</v>
      </c>
      <c r="BI389" s="194">
        <f>IF(N389="nulová",J389,0)</f>
        <v>0</v>
      </c>
      <c r="BJ389" s="14" t="s">
        <v>79</v>
      </c>
      <c r="BK389" s="194">
        <f>ROUND(I389*H389,2)</f>
        <v>0</v>
      </c>
      <c r="BL389" s="14" t="s">
        <v>79</v>
      </c>
      <c r="BM389" s="193" t="s">
        <v>731</v>
      </c>
    </row>
    <row r="390" s="2" customFormat="1">
      <c r="A390" s="35"/>
      <c r="B390" s="36"/>
      <c r="C390" s="37"/>
      <c r="D390" s="195" t="s">
        <v>116</v>
      </c>
      <c r="E390" s="37"/>
      <c r="F390" s="196" t="s">
        <v>732</v>
      </c>
      <c r="G390" s="37"/>
      <c r="H390" s="37"/>
      <c r="I390" s="197"/>
      <c r="J390" s="37"/>
      <c r="K390" s="37"/>
      <c r="L390" s="41"/>
      <c r="M390" s="198"/>
      <c r="N390" s="199"/>
      <c r="O390" s="81"/>
      <c r="P390" s="81"/>
      <c r="Q390" s="81"/>
      <c r="R390" s="81"/>
      <c r="S390" s="81"/>
      <c r="T390" s="82"/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T390" s="14" t="s">
        <v>116</v>
      </c>
      <c r="AU390" s="14" t="s">
        <v>79</v>
      </c>
    </row>
    <row r="391" s="2" customFormat="1" ht="16.5" customHeight="1">
      <c r="A391" s="35"/>
      <c r="B391" s="36"/>
      <c r="C391" s="215" t="s">
        <v>733</v>
      </c>
      <c r="D391" s="215" t="s">
        <v>720</v>
      </c>
      <c r="E391" s="216" t="s">
        <v>734</v>
      </c>
      <c r="F391" s="217" t="s">
        <v>735</v>
      </c>
      <c r="G391" s="218" t="s">
        <v>113</v>
      </c>
      <c r="H391" s="219">
        <v>1</v>
      </c>
      <c r="I391" s="220"/>
      <c r="J391" s="221">
        <f>ROUND(I391*H391,2)</f>
        <v>0</v>
      </c>
      <c r="K391" s="222"/>
      <c r="L391" s="41"/>
      <c r="M391" s="223" t="s">
        <v>19</v>
      </c>
      <c r="N391" s="224" t="s">
        <v>42</v>
      </c>
      <c r="O391" s="81"/>
      <c r="P391" s="191">
        <f>O391*H391</f>
        <v>0</v>
      </c>
      <c r="Q391" s="191">
        <v>0</v>
      </c>
      <c r="R391" s="191">
        <f>Q391*H391</f>
        <v>0</v>
      </c>
      <c r="S391" s="191">
        <v>0</v>
      </c>
      <c r="T391" s="192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193" t="s">
        <v>79</v>
      </c>
      <c r="AT391" s="193" t="s">
        <v>720</v>
      </c>
      <c r="AU391" s="193" t="s">
        <v>79</v>
      </c>
      <c r="AY391" s="14" t="s">
        <v>114</v>
      </c>
      <c r="BE391" s="194">
        <f>IF(N391="základní",J391,0)</f>
        <v>0</v>
      </c>
      <c r="BF391" s="194">
        <f>IF(N391="snížená",J391,0)</f>
        <v>0</v>
      </c>
      <c r="BG391" s="194">
        <f>IF(N391="zákl. přenesená",J391,0)</f>
        <v>0</v>
      </c>
      <c r="BH391" s="194">
        <f>IF(N391="sníž. přenesená",J391,0)</f>
        <v>0</v>
      </c>
      <c r="BI391" s="194">
        <f>IF(N391="nulová",J391,0)</f>
        <v>0</v>
      </c>
      <c r="BJ391" s="14" t="s">
        <v>79</v>
      </c>
      <c r="BK391" s="194">
        <f>ROUND(I391*H391,2)</f>
        <v>0</v>
      </c>
      <c r="BL391" s="14" t="s">
        <v>79</v>
      </c>
      <c r="BM391" s="193" t="s">
        <v>736</v>
      </c>
    </row>
    <row r="392" s="2" customFormat="1">
      <c r="A392" s="35"/>
      <c r="B392" s="36"/>
      <c r="C392" s="37"/>
      <c r="D392" s="195" t="s">
        <v>116</v>
      </c>
      <c r="E392" s="37"/>
      <c r="F392" s="196" t="s">
        <v>737</v>
      </c>
      <c r="G392" s="37"/>
      <c r="H392" s="37"/>
      <c r="I392" s="197"/>
      <c r="J392" s="37"/>
      <c r="K392" s="37"/>
      <c r="L392" s="41"/>
      <c r="M392" s="198"/>
      <c r="N392" s="199"/>
      <c r="O392" s="81"/>
      <c r="P392" s="81"/>
      <c r="Q392" s="81"/>
      <c r="R392" s="81"/>
      <c r="S392" s="81"/>
      <c r="T392" s="82"/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T392" s="14" t="s">
        <v>116</v>
      </c>
      <c r="AU392" s="14" t="s">
        <v>79</v>
      </c>
    </row>
    <row r="393" s="2" customFormat="1" ht="24.15" customHeight="1">
      <c r="A393" s="35"/>
      <c r="B393" s="36"/>
      <c r="C393" s="215" t="s">
        <v>738</v>
      </c>
      <c r="D393" s="215" t="s">
        <v>720</v>
      </c>
      <c r="E393" s="216" t="s">
        <v>739</v>
      </c>
      <c r="F393" s="217" t="s">
        <v>740</v>
      </c>
      <c r="G393" s="218" t="s">
        <v>113</v>
      </c>
      <c r="H393" s="219">
        <v>1</v>
      </c>
      <c r="I393" s="220"/>
      <c r="J393" s="221">
        <f>ROUND(I393*H393,2)</f>
        <v>0</v>
      </c>
      <c r="K393" s="222"/>
      <c r="L393" s="41"/>
      <c r="M393" s="223" t="s">
        <v>19</v>
      </c>
      <c r="N393" s="224" t="s">
        <v>42</v>
      </c>
      <c r="O393" s="81"/>
      <c r="P393" s="191">
        <f>O393*H393</f>
        <v>0</v>
      </c>
      <c r="Q393" s="191">
        <v>0</v>
      </c>
      <c r="R393" s="191">
        <f>Q393*H393</f>
        <v>0</v>
      </c>
      <c r="S393" s="191">
        <v>0</v>
      </c>
      <c r="T393" s="192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193" t="s">
        <v>79</v>
      </c>
      <c r="AT393" s="193" t="s">
        <v>720</v>
      </c>
      <c r="AU393" s="193" t="s">
        <v>79</v>
      </c>
      <c r="AY393" s="14" t="s">
        <v>114</v>
      </c>
      <c r="BE393" s="194">
        <f>IF(N393="základní",J393,0)</f>
        <v>0</v>
      </c>
      <c r="BF393" s="194">
        <f>IF(N393="snížená",J393,0)</f>
        <v>0</v>
      </c>
      <c r="BG393" s="194">
        <f>IF(N393="zákl. přenesená",J393,0)</f>
        <v>0</v>
      </c>
      <c r="BH393" s="194">
        <f>IF(N393="sníž. přenesená",J393,0)</f>
        <v>0</v>
      </c>
      <c r="BI393" s="194">
        <f>IF(N393="nulová",J393,0)</f>
        <v>0</v>
      </c>
      <c r="BJ393" s="14" t="s">
        <v>79</v>
      </c>
      <c r="BK393" s="194">
        <f>ROUND(I393*H393,2)</f>
        <v>0</v>
      </c>
      <c r="BL393" s="14" t="s">
        <v>79</v>
      </c>
      <c r="BM393" s="193" t="s">
        <v>741</v>
      </c>
    </row>
    <row r="394" s="2" customFormat="1">
      <c r="A394" s="35"/>
      <c r="B394" s="36"/>
      <c r="C394" s="37"/>
      <c r="D394" s="195" t="s">
        <v>116</v>
      </c>
      <c r="E394" s="37"/>
      <c r="F394" s="196" t="s">
        <v>742</v>
      </c>
      <c r="G394" s="37"/>
      <c r="H394" s="37"/>
      <c r="I394" s="197"/>
      <c r="J394" s="37"/>
      <c r="K394" s="37"/>
      <c r="L394" s="41"/>
      <c r="M394" s="198"/>
      <c r="N394" s="199"/>
      <c r="O394" s="81"/>
      <c r="P394" s="81"/>
      <c r="Q394" s="81"/>
      <c r="R394" s="81"/>
      <c r="S394" s="81"/>
      <c r="T394" s="82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4" t="s">
        <v>116</v>
      </c>
      <c r="AU394" s="14" t="s">
        <v>79</v>
      </c>
    </row>
    <row r="395" s="2" customFormat="1" ht="24.15" customHeight="1">
      <c r="A395" s="35"/>
      <c r="B395" s="36"/>
      <c r="C395" s="215" t="s">
        <v>743</v>
      </c>
      <c r="D395" s="215" t="s">
        <v>720</v>
      </c>
      <c r="E395" s="216" t="s">
        <v>744</v>
      </c>
      <c r="F395" s="217" t="s">
        <v>745</v>
      </c>
      <c r="G395" s="218" t="s">
        <v>113</v>
      </c>
      <c r="H395" s="219">
        <v>1</v>
      </c>
      <c r="I395" s="220"/>
      <c r="J395" s="221">
        <f>ROUND(I395*H395,2)</f>
        <v>0</v>
      </c>
      <c r="K395" s="222"/>
      <c r="L395" s="41"/>
      <c r="M395" s="223" t="s">
        <v>19</v>
      </c>
      <c r="N395" s="224" t="s">
        <v>42</v>
      </c>
      <c r="O395" s="81"/>
      <c r="P395" s="191">
        <f>O395*H395</f>
        <v>0</v>
      </c>
      <c r="Q395" s="191">
        <v>0</v>
      </c>
      <c r="R395" s="191">
        <f>Q395*H395</f>
        <v>0</v>
      </c>
      <c r="S395" s="191">
        <v>0</v>
      </c>
      <c r="T395" s="192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193" t="s">
        <v>79</v>
      </c>
      <c r="AT395" s="193" t="s">
        <v>720</v>
      </c>
      <c r="AU395" s="193" t="s">
        <v>79</v>
      </c>
      <c r="AY395" s="14" t="s">
        <v>114</v>
      </c>
      <c r="BE395" s="194">
        <f>IF(N395="základní",J395,0)</f>
        <v>0</v>
      </c>
      <c r="BF395" s="194">
        <f>IF(N395="snížená",J395,0)</f>
        <v>0</v>
      </c>
      <c r="BG395" s="194">
        <f>IF(N395="zákl. přenesená",J395,0)</f>
        <v>0</v>
      </c>
      <c r="BH395" s="194">
        <f>IF(N395="sníž. přenesená",J395,0)</f>
        <v>0</v>
      </c>
      <c r="BI395" s="194">
        <f>IF(N395="nulová",J395,0)</f>
        <v>0</v>
      </c>
      <c r="BJ395" s="14" t="s">
        <v>79</v>
      </c>
      <c r="BK395" s="194">
        <f>ROUND(I395*H395,2)</f>
        <v>0</v>
      </c>
      <c r="BL395" s="14" t="s">
        <v>79</v>
      </c>
      <c r="BM395" s="193" t="s">
        <v>746</v>
      </c>
    </row>
    <row r="396" s="2" customFormat="1">
      <c r="A396" s="35"/>
      <c r="B396" s="36"/>
      <c r="C396" s="37"/>
      <c r="D396" s="195" t="s">
        <v>116</v>
      </c>
      <c r="E396" s="37"/>
      <c r="F396" s="196" t="s">
        <v>747</v>
      </c>
      <c r="G396" s="37"/>
      <c r="H396" s="37"/>
      <c r="I396" s="197"/>
      <c r="J396" s="37"/>
      <c r="K396" s="37"/>
      <c r="L396" s="41"/>
      <c r="M396" s="198"/>
      <c r="N396" s="199"/>
      <c r="O396" s="81"/>
      <c r="P396" s="81"/>
      <c r="Q396" s="81"/>
      <c r="R396" s="81"/>
      <c r="S396" s="81"/>
      <c r="T396" s="82"/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T396" s="14" t="s">
        <v>116</v>
      </c>
      <c r="AU396" s="14" t="s">
        <v>79</v>
      </c>
    </row>
    <row r="397" s="2" customFormat="1" ht="24.15" customHeight="1">
      <c r="A397" s="35"/>
      <c r="B397" s="36"/>
      <c r="C397" s="215" t="s">
        <v>748</v>
      </c>
      <c r="D397" s="215" t="s">
        <v>720</v>
      </c>
      <c r="E397" s="216" t="s">
        <v>749</v>
      </c>
      <c r="F397" s="217" t="s">
        <v>750</v>
      </c>
      <c r="G397" s="218" t="s">
        <v>113</v>
      </c>
      <c r="H397" s="219">
        <v>1</v>
      </c>
      <c r="I397" s="220"/>
      <c r="J397" s="221">
        <f>ROUND(I397*H397,2)</f>
        <v>0</v>
      </c>
      <c r="K397" s="222"/>
      <c r="L397" s="41"/>
      <c r="M397" s="223" t="s">
        <v>19</v>
      </c>
      <c r="N397" s="224" t="s">
        <v>42</v>
      </c>
      <c r="O397" s="81"/>
      <c r="P397" s="191">
        <f>O397*H397</f>
        <v>0</v>
      </c>
      <c r="Q397" s="191">
        <v>0</v>
      </c>
      <c r="R397" s="191">
        <f>Q397*H397</f>
        <v>0</v>
      </c>
      <c r="S397" s="191">
        <v>0</v>
      </c>
      <c r="T397" s="192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193" t="s">
        <v>79</v>
      </c>
      <c r="AT397" s="193" t="s">
        <v>720</v>
      </c>
      <c r="AU397" s="193" t="s">
        <v>79</v>
      </c>
      <c r="AY397" s="14" t="s">
        <v>114</v>
      </c>
      <c r="BE397" s="194">
        <f>IF(N397="základní",J397,0)</f>
        <v>0</v>
      </c>
      <c r="BF397" s="194">
        <f>IF(N397="snížená",J397,0)</f>
        <v>0</v>
      </c>
      <c r="BG397" s="194">
        <f>IF(N397="zákl. přenesená",J397,0)</f>
        <v>0</v>
      </c>
      <c r="BH397" s="194">
        <f>IF(N397="sníž. přenesená",J397,0)</f>
        <v>0</v>
      </c>
      <c r="BI397" s="194">
        <f>IF(N397="nulová",J397,0)</f>
        <v>0</v>
      </c>
      <c r="BJ397" s="14" t="s">
        <v>79</v>
      </c>
      <c r="BK397" s="194">
        <f>ROUND(I397*H397,2)</f>
        <v>0</v>
      </c>
      <c r="BL397" s="14" t="s">
        <v>79</v>
      </c>
      <c r="BM397" s="193" t="s">
        <v>751</v>
      </c>
    </row>
    <row r="398" s="2" customFormat="1">
      <c r="A398" s="35"/>
      <c r="B398" s="36"/>
      <c r="C398" s="37"/>
      <c r="D398" s="195" t="s">
        <v>116</v>
      </c>
      <c r="E398" s="37"/>
      <c r="F398" s="196" t="s">
        <v>752</v>
      </c>
      <c r="G398" s="37"/>
      <c r="H398" s="37"/>
      <c r="I398" s="197"/>
      <c r="J398" s="37"/>
      <c r="K398" s="37"/>
      <c r="L398" s="41"/>
      <c r="M398" s="198"/>
      <c r="N398" s="199"/>
      <c r="O398" s="81"/>
      <c r="P398" s="81"/>
      <c r="Q398" s="81"/>
      <c r="R398" s="81"/>
      <c r="S398" s="81"/>
      <c r="T398" s="82"/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T398" s="14" t="s">
        <v>116</v>
      </c>
      <c r="AU398" s="14" t="s">
        <v>79</v>
      </c>
    </row>
    <row r="399" s="2" customFormat="1" ht="16.5" customHeight="1">
      <c r="A399" s="35"/>
      <c r="B399" s="36"/>
      <c r="C399" s="215" t="s">
        <v>753</v>
      </c>
      <c r="D399" s="215" t="s">
        <v>720</v>
      </c>
      <c r="E399" s="216" t="s">
        <v>754</v>
      </c>
      <c r="F399" s="217" t="s">
        <v>755</v>
      </c>
      <c r="G399" s="218" t="s">
        <v>113</v>
      </c>
      <c r="H399" s="219">
        <v>1</v>
      </c>
      <c r="I399" s="220"/>
      <c r="J399" s="221">
        <f>ROUND(I399*H399,2)</f>
        <v>0</v>
      </c>
      <c r="K399" s="222"/>
      <c r="L399" s="41"/>
      <c r="M399" s="223" t="s">
        <v>19</v>
      </c>
      <c r="N399" s="224" t="s">
        <v>42</v>
      </c>
      <c r="O399" s="81"/>
      <c r="P399" s="191">
        <f>O399*H399</f>
        <v>0</v>
      </c>
      <c r="Q399" s="191">
        <v>0</v>
      </c>
      <c r="R399" s="191">
        <f>Q399*H399</f>
        <v>0</v>
      </c>
      <c r="S399" s="191">
        <v>0</v>
      </c>
      <c r="T399" s="192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193" t="s">
        <v>79</v>
      </c>
      <c r="AT399" s="193" t="s">
        <v>720</v>
      </c>
      <c r="AU399" s="193" t="s">
        <v>79</v>
      </c>
      <c r="AY399" s="14" t="s">
        <v>114</v>
      </c>
      <c r="BE399" s="194">
        <f>IF(N399="základní",J399,0)</f>
        <v>0</v>
      </c>
      <c r="BF399" s="194">
        <f>IF(N399="snížená",J399,0)</f>
        <v>0</v>
      </c>
      <c r="BG399" s="194">
        <f>IF(N399="zákl. přenesená",J399,0)</f>
        <v>0</v>
      </c>
      <c r="BH399" s="194">
        <f>IF(N399="sníž. přenesená",J399,0)</f>
        <v>0</v>
      </c>
      <c r="BI399" s="194">
        <f>IF(N399="nulová",J399,0)</f>
        <v>0</v>
      </c>
      <c r="BJ399" s="14" t="s">
        <v>79</v>
      </c>
      <c r="BK399" s="194">
        <f>ROUND(I399*H399,2)</f>
        <v>0</v>
      </c>
      <c r="BL399" s="14" t="s">
        <v>79</v>
      </c>
      <c r="BM399" s="193" t="s">
        <v>756</v>
      </c>
    </row>
    <row r="400" s="2" customFormat="1">
      <c r="A400" s="35"/>
      <c r="B400" s="36"/>
      <c r="C400" s="37"/>
      <c r="D400" s="195" t="s">
        <v>116</v>
      </c>
      <c r="E400" s="37"/>
      <c r="F400" s="196" t="s">
        <v>757</v>
      </c>
      <c r="G400" s="37"/>
      <c r="H400" s="37"/>
      <c r="I400" s="197"/>
      <c r="J400" s="37"/>
      <c r="K400" s="37"/>
      <c r="L400" s="41"/>
      <c r="M400" s="198"/>
      <c r="N400" s="199"/>
      <c r="O400" s="81"/>
      <c r="P400" s="81"/>
      <c r="Q400" s="81"/>
      <c r="R400" s="81"/>
      <c r="S400" s="81"/>
      <c r="T400" s="82"/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T400" s="14" t="s">
        <v>116</v>
      </c>
      <c r="AU400" s="14" t="s">
        <v>79</v>
      </c>
    </row>
    <row r="401" s="2" customFormat="1" ht="24.15" customHeight="1">
      <c r="A401" s="35"/>
      <c r="B401" s="36"/>
      <c r="C401" s="215" t="s">
        <v>758</v>
      </c>
      <c r="D401" s="215" t="s">
        <v>720</v>
      </c>
      <c r="E401" s="216" t="s">
        <v>759</v>
      </c>
      <c r="F401" s="217" t="s">
        <v>760</v>
      </c>
      <c r="G401" s="218" t="s">
        <v>113</v>
      </c>
      <c r="H401" s="219">
        <v>1</v>
      </c>
      <c r="I401" s="220"/>
      <c r="J401" s="221">
        <f>ROUND(I401*H401,2)</f>
        <v>0</v>
      </c>
      <c r="K401" s="222"/>
      <c r="L401" s="41"/>
      <c r="M401" s="223" t="s">
        <v>19</v>
      </c>
      <c r="N401" s="224" t="s">
        <v>42</v>
      </c>
      <c r="O401" s="81"/>
      <c r="P401" s="191">
        <f>O401*H401</f>
        <v>0</v>
      </c>
      <c r="Q401" s="191">
        <v>0</v>
      </c>
      <c r="R401" s="191">
        <f>Q401*H401</f>
        <v>0</v>
      </c>
      <c r="S401" s="191">
        <v>0</v>
      </c>
      <c r="T401" s="192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193" t="s">
        <v>79</v>
      </c>
      <c r="AT401" s="193" t="s">
        <v>720</v>
      </c>
      <c r="AU401" s="193" t="s">
        <v>79</v>
      </c>
      <c r="AY401" s="14" t="s">
        <v>114</v>
      </c>
      <c r="BE401" s="194">
        <f>IF(N401="základní",J401,0)</f>
        <v>0</v>
      </c>
      <c r="BF401" s="194">
        <f>IF(N401="snížená",J401,0)</f>
        <v>0</v>
      </c>
      <c r="BG401" s="194">
        <f>IF(N401="zákl. přenesená",J401,0)</f>
        <v>0</v>
      </c>
      <c r="BH401" s="194">
        <f>IF(N401="sníž. přenesená",J401,0)</f>
        <v>0</v>
      </c>
      <c r="BI401" s="194">
        <f>IF(N401="nulová",J401,0)</f>
        <v>0</v>
      </c>
      <c r="BJ401" s="14" t="s">
        <v>79</v>
      </c>
      <c r="BK401" s="194">
        <f>ROUND(I401*H401,2)</f>
        <v>0</v>
      </c>
      <c r="BL401" s="14" t="s">
        <v>79</v>
      </c>
      <c r="BM401" s="193" t="s">
        <v>761</v>
      </c>
    </row>
    <row r="402" s="2" customFormat="1">
      <c r="A402" s="35"/>
      <c r="B402" s="36"/>
      <c r="C402" s="37"/>
      <c r="D402" s="195" t="s">
        <v>116</v>
      </c>
      <c r="E402" s="37"/>
      <c r="F402" s="196" t="s">
        <v>762</v>
      </c>
      <c r="G402" s="37"/>
      <c r="H402" s="37"/>
      <c r="I402" s="197"/>
      <c r="J402" s="37"/>
      <c r="K402" s="37"/>
      <c r="L402" s="41"/>
      <c r="M402" s="198"/>
      <c r="N402" s="199"/>
      <c r="O402" s="81"/>
      <c r="P402" s="81"/>
      <c r="Q402" s="81"/>
      <c r="R402" s="81"/>
      <c r="S402" s="81"/>
      <c r="T402" s="82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4" t="s">
        <v>116</v>
      </c>
      <c r="AU402" s="14" t="s">
        <v>79</v>
      </c>
    </row>
    <row r="403" s="2" customFormat="1" ht="16.5" customHeight="1">
      <c r="A403" s="35"/>
      <c r="B403" s="36"/>
      <c r="C403" s="215" t="s">
        <v>763</v>
      </c>
      <c r="D403" s="215" t="s">
        <v>720</v>
      </c>
      <c r="E403" s="216" t="s">
        <v>764</v>
      </c>
      <c r="F403" s="217" t="s">
        <v>765</v>
      </c>
      <c r="G403" s="218" t="s">
        <v>766</v>
      </c>
      <c r="H403" s="219">
        <v>1000</v>
      </c>
      <c r="I403" s="220"/>
      <c r="J403" s="221">
        <f>ROUND(I403*H403,2)</f>
        <v>0</v>
      </c>
      <c r="K403" s="222"/>
      <c r="L403" s="41"/>
      <c r="M403" s="223" t="s">
        <v>19</v>
      </c>
      <c r="N403" s="224" t="s">
        <v>42</v>
      </c>
      <c r="O403" s="81"/>
      <c r="P403" s="191">
        <f>O403*H403</f>
        <v>0</v>
      </c>
      <c r="Q403" s="191">
        <v>0</v>
      </c>
      <c r="R403" s="191">
        <f>Q403*H403</f>
        <v>0</v>
      </c>
      <c r="S403" s="191">
        <v>0</v>
      </c>
      <c r="T403" s="192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193" t="s">
        <v>79</v>
      </c>
      <c r="AT403" s="193" t="s">
        <v>720</v>
      </c>
      <c r="AU403" s="193" t="s">
        <v>79</v>
      </c>
      <c r="AY403" s="14" t="s">
        <v>114</v>
      </c>
      <c r="BE403" s="194">
        <f>IF(N403="základní",J403,0)</f>
        <v>0</v>
      </c>
      <c r="BF403" s="194">
        <f>IF(N403="snížená",J403,0)</f>
        <v>0</v>
      </c>
      <c r="BG403" s="194">
        <f>IF(N403="zákl. přenesená",J403,0)</f>
        <v>0</v>
      </c>
      <c r="BH403" s="194">
        <f>IF(N403="sníž. přenesená",J403,0)</f>
        <v>0</v>
      </c>
      <c r="BI403" s="194">
        <f>IF(N403="nulová",J403,0)</f>
        <v>0</v>
      </c>
      <c r="BJ403" s="14" t="s">
        <v>79</v>
      </c>
      <c r="BK403" s="194">
        <f>ROUND(I403*H403,2)</f>
        <v>0</v>
      </c>
      <c r="BL403" s="14" t="s">
        <v>79</v>
      </c>
      <c r="BM403" s="193" t="s">
        <v>767</v>
      </c>
    </row>
    <row r="404" s="2" customFormat="1">
      <c r="A404" s="35"/>
      <c r="B404" s="36"/>
      <c r="C404" s="37"/>
      <c r="D404" s="195" t="s">
        <v>116</v>
      </c>
      <c r="E404" s="37"/>
      <c r="F404" s="196" t="s">
        <v>765</v>
      </c>
      <c r="G404" s="37"/>
      <c r="H404" s="37"/>
      <c r="I404" s="197"/>
      <c r="J404" s="37"/>
      <c r="K404" s="37"/>
      <c r="L404" s="41"/>
      <c r="M404" s="198"/>
      <c r="N404" s="199"/>
      <c r="O404" s="81"/>
      <c r="P404" s="81"/>
      <c r="Q404" s="81"/>
      <c r="R404" s="81"/>
      <c r="S404" s="81"/>
      <c r="T404" s="82"/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T404" s="14" t="s">
        <v>116</v>
      </c>
      <c r="AU404" s="14" t="s">
        <v>79</v>
      </c>
    </row>
    <row r="405" s="2" customFormat="1" ht="16.5" customHeight="1">
      <c r="A405" s="35"/>
      <c r="B405" s="36"/>
      <c r="C405" s="215" t="s">
        <v>768</v>
      </c>
      <c r="D405" s="215" t="s">
        <v>720</v>
      </c>
      <c r="E405" s="216" t="s">
        <v>769</v>
      </c>
      <c r="F405" s="217" t="s">
        <v>770</v>
      </c>
      <c r="G405" s="218" t="s">
        <v>113</v>
      </c>
      <c r="H405" s="219">
        <v>2</v>
      </c>
      <c r="I405" s="220"/>
      <c r="J405" s="221">
        <f>ROUND(I405*H405,2)</f>
        <v>0</v>
      </c>
      <c r="K405" s="222"/>
      <c r="L405" s="41"/>
      <c r="M405" s="223" t="s">
        <v>19</v>
      </c>
      <c r="N405" s="224" t="s">
        <v>42</v>
      </c>
      <c r="O405" s="81"/>
      <c r="P405" s="191">
        <f>O405*H405</f>
        <v>0</v>
      </c>
      <c r="Q405" s="191">
        <v>0</v>
      </c>
      <c r="R405" s="191">
        <f>Q405*H405</f>
        <v>0</v>
      </c>
      <c r="S405" s="191">
        <v>0</v>
      </c>
      <c r="T405" s="192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193" t="s">
        <v>79</v>
      </c>
      <c r="AT405" s="193" t="s">
        <v>720</v>
      </c>
      <c r="AU405" s="193" t="s">
        <v>79</v>
      </c>
      <c r="AY405" s="14" t="s">
        <v>114</v>
      </c>
      <c r="BE405" s="194">
        <f>IF(N405="základní",J405,0)</f>
        <v>0</v>
      </c>
      <c r="BF405" s="194">
        <f>IF(N405="snížená",J405,0)</f>
        <v>0</v>
      </c>
      <c r="BG405" s="194">
        <f>IF(N405="zákl. přenesená",J405,0)</f>
        <v>0</v>
      </c>
      <c r="BH405" s="194">
        <f>IF(N405="sníž. přenesená",J405,0)</f>
        <v>0</v>
      </c>
      <c r="BI405" s="194">
        <f>IF(N405="nulová",J405,0)</f>
        <v>0</v>
      </c>
      <c r="BJ405" s="14" t="s">
        <v>79</v>
      </c>
      <c r="BK405" s="194">
        <f>ROUND(I405*H405,2)</f>
        <v>0</v>
      </c>
      <c r="BL405" s="14" t="s">
        <v>79</v>
      </c>
      <c r="BM405" s="193" t="s">
        <v>771</v>
      </c>
    </row>
    <row r="406" s="2" customFormat="1">
      <c r="A406" s="35"/>
      <c r="B406" s="36"/>
      <c r="C406" s="37"/>
      <c r="D406" s="195" t="s">
        <v>116</v>
      </c>
      <c r="E406" s="37"/>
      <c r="F406" s="196" t="s">
        <v>772</v>
      </c>
      <c r="G406" s="37"/>
      <c r="H406" s="37"/>
      <c r="I406" s="197"/>
      <c r="J406" s="37"/>
      <c r="K406" s="37"/>
      <c r="L406" s="41"/>
      <c r="M406" s="198"/>
      <c r="N406" s="199"/>
      <c r="O406" s="81"/>
      <c r="P406" s="81"/>
      <c r="Q406" s="81"/>
      <c r="R406" s="81"/>
      <c r="S406" s="81"/>
      <c r="T406" s="82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14" t="s">
        <v>116</v>
      </c>
      <c r="AU406" s="14" t="s">
        <v>79</v>
      </c>
    </row>
    <row r="407" s="2" customFormat="1" ht="16.5" customHeight="1">
      <c r="A407" s="35"/>
      <c r="B407" s="36"/>
      <c r="C407" s="215" t="s">
        <v>773</v>
      </c>
      <c r="D407" s="215" t="s">
        <v>720</v>
      </c>
      <c r="E407" s="216" t="s">
        <v>774</v>
      </c>
      <c r="F407" s="217" t="s">
        <v>775</v>
      </c>
      <c r="G407" s="218" t="s">
        <v>113</v>
      </c>
      <c r="H407" s="219">
        <v>2</v>
      </c>
      <c r="I407" s="220"/>
      <c r="J407" s="221">
        <f>ROUND(I407*H407,2)</f>
        <v>0</v>
      </c>
      <c r="K407" s="222"/>
      <c r="L407" s="41"/>
      <c r="M407" s="223" t="s">
        <v>19</v>
      </c>
      <c r="N407" s="224" t="s">
        <v>42</v>
      </c>
      <c r="O407" s="81"/>
      <c r="P407" s="191">
        <f>O407*H407</f>
        <v>0</v>
      </c>
      <c r="Q407" s="191">
        <v>0</v>
      </c>
      <c r="R407" s="191">
        <f>Q407*H407</f>
        <v>0</v>
      </c>
      <c r="S407" s="191">
        <v>0</v>
      </c>
      <c r="T407" s="192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193" t="s">
        <v>79</v>
      </c>
      <c r="AT407" s="193" t="s">
        <v>720</v>
      </c>
      <c r="AU407" s="193" t="s">
        <v>79</v>
      </c>
      <c r="AY407" s="14" t="s">
        <v>114</v>
      </c>
      <c r="BE407" s="194">
        <f>IF(N407="základní",J407,0)</f>
        <v>0</v>
      </c>
      <c r="BF407" s="194">
        <f>IF(N407="snížená",J407,0)</f>
        <v>0</v>
      </c>
      <c r="BG407" s="194">
        <f>IF(N407="zákl. přenesená",J407,0)</f>
        <v>0</v>
      </c>
      <c r="BH407" s="194">
        <f>IF(N407="sníž. přenesená",J407,0)</f>
        <v>0</v>
      </c>
      <c r="BI407" s="194">
        <f>IF(N407="nulová",J407,0)</f>
        <v>0</v>
      </c>
      <c r="BJ407" s="14" t="s">
        <v>79</v>
      </c>
      <c r="BK407" s="194">
        <f>ROUND(I407*H407,2)</f>
        <v>0</v>
      </c>
      <c r="BL407" s="14" t="s">
        <v>79</v>
      </c>
      <c r="BM407" s="193" t="s">
        <v>776</v>
      </c>
    </row>
    <row r="408" s="2" customFormat="1">
      <c r="A408" s="35"/>
      <c r="B408" s="36"/>
      <c r="C408" s="37"/>
      <c r="D408" s="195" t="s">
        <v>116</v>
      </c>
      <c r="E408" s="37"/>
      <c r="F408" s="196" t="s">
        <v>777</v>
      </c>
      <c r="G408" s="37"/>
      <c r="H408" s="37"/>
      <c r="I408" s="197"/>
      <c r="J408" s="37"/>
      <c r="K408" s="37"/>
      <c r="L408" s="41"/>
      <c r="M408" s="198"/>
      <c r="N408" s="199"/>
      <c r="O408" s="81"/>
      <c r="P408" s="81"/>
      <c r="Q408" s="81"/>
      <c r="R408" s="81"/>
      <c r="S408" s="81"/>
      <c r="T408" s="82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T408" s="14" t="s">
        <v>116</v>
      </c>
      <c r="AU408" s="14" t="s">
        <v>79</v>
      </c>
    </row>
    <row r="409" s="2" customFormat="1" ht="16.5" customHeight="1">
      <c r="A409" s="35"/>
      <c r="B409" s="36"/>
      <c r="C409" s="215" t="s">
        <v>778</v>
      </c>
      <c r="D409" s="215" t="s">
        <v>720</v>
      </c>
      <c r="E409" s="216" t="s">
        <v>779</v>
      </c>
      <c r="F409" s="217" t="s">
        <v>780</v>
      </c>
      <c r="G409" s="218" t="s">
        <v>113</v>
      </c>
      <c r="H409" s="219">
        <v>2</v>
      </c>
      <c r="I409" s="220"/>
      <c r="J409" s="221">
        <f>ROUND(I409*H409,2)</f>
        <v>0</v>
      </c>
      <c r="K409" s="222"/>
      <c r="L409" s="41"/>
      <c r="M409" s="223" t="s">
        <v>19</v>
      </c>
      <c r="N409" s="224" t="s">
        <v>42</v>
      </c>
      <c r="O409" s="81"/>
      <c r="P409" s="191">
        <f>O409*H409</f>
        <v>0</v>
      </c>
      <c r="Q409" s="191">
        <v>0</v>
      </c>
      <c r="R409" s="191">
        <f>Q409*H409</f>
        <v>0</v>
      </c>
      <c r="S409" s="191">
        <v>0</v>
      </c>
      <c r="T409" s="192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193" t="s">
        <v>79</v>
      </c>
      <c r="AT409" s="193" t="s">
        <v>720</v>
      </c>
      <c r="AU409" s="193" t="s">
        <v>79</v>
      </c>
      <c r="AY409" s="14" t="s">
        <v>114</v>
      </c>
      <c r="BE409" s="194">
        <f>IF(N409="základní",J409,0)</f>
        <v>0</v>
      </c>
      <c r="BF409" s="194">
        <f>IF(N409="snížená",J409,0)</f>
        <v>0</v>
      </c>
      <c r="BG409" s="194">
        <f>IF(N409="zákl. přenesená",J409,0)</f>
        <v>0</v>
      </c>
      <c r="BH409" s="194">
        <f>IF(N409="sníž. přenesená",J409,0)</f>
        <v>0</v>
      </c>
      <c r="BI409" s="194">
        <f>IF(N409="nulová",J409,0)</f>
        <v>0</v>
      </c>
      <c r="BJ409" s="14" t="s">
        <v>79</v>
      </c>
      <c r="BK409" s="194">
        <f>ROUND(I409*H409,2)</f>
        <v>0</v>
      </c>
      <c r="BL409" s="14" t="s">
        <v>79</v>
      </c>
      <c r="BM409" s="193" t="s">
        <v>781</v>
      </c>
    </row>
    <row r="410" s="2" customFormat="1">
      <c r="A410" s="35"/>
      <c r="B410" s="36"/>
      <c r="C410" s="37"/>
      <c r="D410" s="195" t="s">
        <v>116</v>
      </c>
      <c r="E410" s="37"/>
      <c r="F410" s="196" t="s">
        <v>782</v>
      </c>
      <c r="G410" s="37"/>
      <c r="H410" s="37"/>
      <c r="I410" s="197"/>
      <c r="J410" s="37"/>
      <c r="K410" s="37"/>
      <c r="L410" s="41"/>
      <c r="M410" s="198"/>
      <c r="N410" s="199"/>
      <c r="O410" s="81"/>
      <c r="P410" s="81"/>
      <c r="Q410" s="81"/>
      <c r="R410" s="81"/>
      <c r="S410" s="81"/>
      <c r="T410" s="82"/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T410" s="14" t="s">
        <v>116</v>
      </c>
      <c r="AU410" s="14" t="s">
        <v>79</v>
      </c>
    </row>
    <row r="411" s="2" customFormat="1" ht="16.5" customHeight="1">
      <c r="A411" s="35"/>
      <c r="B411" s="36"/>
      <c r="C411" s="215" t="s">
        <v>783</v>
      </c>
      <c r="D411" s="215" t="s">
        <v>720</v>
      </c>
      <c r="E411" s="216" t="s">
        <v>784</v>
      </c>
      <c r="F411" s="217" t="s">
        <v>785</v>
      </c>
      <c r="G411" s="218" t="s">
        <v>766</v>
      </c>
      <c r="H411" s="219">
        <v>3</v>
      </c>
      <c r="I411" s="220"/>
      <c r="J411" s="221">
        <f>ROUND(I411*H411,2)</f>
        <v>0</v>
      </c>
      <c r="K411" s="222"/>
      <c r="L411" s="41"/>
      <c r="M411" s="223" t="s">
        <v>19</v>
      </c>
      <c r="N411" s="224" t="s">
        <v>42</v>
      </c>
      <c r="O411" s="81"/>
      <c r="P411" s="191">
        <f>O411*H411</f>
        <v>0</v>
      </c>
      <c r="Q411" s="191">
        <v>0</v>
      </c>
      <c r="R411" s="191">
        <f>Q411*H411</f>
        <v>0</v>
      </c>
      <c r="S411" s="191">
        <v>0</v>
      </c>
      <c r="T411" s="192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193" t="s">
        <v>79</v>
      </c>
      <c r="AT411" s="193" t="s">
        <v>720</v>
      </c>
      <c r="AU411" s="193" t="s">
        <v>79</v>
      </c>
      <c r="AY411" s="14" t="s">
        <v>114</v>
      </c>
      <c r="BE411" s="194">
        <f>IF(N411="základní",J411,0)</f>
        <v>0</v>
      </c>
      <c r="BF411" s="194">
        <f>IF(N411="snížená",J411,0)</f>
        <v>0</v>
      </c>
      <c r="BG411" s="194">
        <f>IF(N411="zákl. přenesená",J411,0)</f>
        <v>0</v>
      </c>
      <c r="BH411" s="194">
        <f>IF(N411="sníž. přenesená",J411,0)</f>
        <v>0</v>
      </c>
      <c r="BI411" s="194">
        <f>IF(N411="nulová",J411,0)</f>
        <v>0</v>
      </c>
      <c r="BJ411" s="14" t="s">
        <v>79</v>
      </c>
      <c r="BK411" s="194">
        <f>ROUND(I411*H411,2)</f>
        <v>0</v>
      </c>
      <c r="BL411" s="14" t="s">
        <v>79</v>
      </c>
      <c r="BM411" s="193" t="s">
        <v>786</v>
      </c>
    </row>
    <row r="412" s="2" customFormat="1">
      <c r="A412" s="35"/>
      <c r="B412" s="36"/>
      <c r="C412" s="37"/>
      <c r="D412" s="195" t="s">
        <v>116</v>
      </c>
      <c r="E412" s="37"/>
      <c r="F412" s="196" t="s">
        <v>787</v>
      </c>
      <c r="G412" s="37"/>
      <c r="H412" s="37"/>
      <c r="I412" s="197"/>
      <c r="J412" s="37"/>
      <c r="K412" s="37"/>
      <c r="L412" s="41"/>
      <c r="M412" s="225"/>
      <c r="N412" s="226"/>
      <c r="O412" s="227"/>
      <c r="P412" s="227"/>
      <c r="Q412" s="227"/>
      <c r="R412" s="227"/>
      <c r="S412" s="227"/>
      <c r="T412" s="228"/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T412" s="14" t="s">
        <v>116</v>
      </c>
      <c r="AU412" s="14" t="s">
        <v>79</v>
      </c>
    </row>
    <row r="413" s="2" customFormat="1" ht="6.96" customHeight="1">
      <c r="A413" s="35"/>
      <c r="B413" s="56"/>
      <c r="C413" s="57"/>
      <c r="D413" s="57"/>
      <c r="E413" s="57"/>
      <c r="F413" s="57"/>
      <c r="G413" s="57"/>
      <c r="H413" s="57"/>
      <c r="I413" s="57"/>
      <c r="J413" s="57"/>
      <c r="K413" s="57"/>
      <c r="L413" s="41"/>
      <c r="M413" s="35"/>
      <c r="O413" s="35"/>
      <c r="P413" s="35"/>
      <c r="Q413" s="35"/>
      <c r="R413" s="35"/>
      <c r="S413" s="35"/>
      <c r="T413" s="35"/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</row>
  </sheetData>
  <sheetProtection sheet="1" autoFilter="0" formatColumns="0" formatRows="0" objects="1" scenarios="1" spinCount="100000" saltValue="LctVgewnhS/mAfl/F221fXySqQb06vYmC6TH6LZnDPAjtRHBBXaQv6MfepHLRYkjNI+PLeALxUItKaVGI21htg==" hashValue="t/DTfeJbABQxhyh85RWStmr2zggqFgmD/EpGRP+LBxAxc6bx2q2xb4cjD4yhzFm/dTy9oxvhcODD+BFU42sRGQ==" algorithmName="SHA-512" password="CC35"/>
  <autoFilter ref="C79:K41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hidden="1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81</v>
      </c>
    </row>
    <row r="4" hidden="1" s="1" customFormat="1" ht="24.96" customHeight="1">
      <c r="B4" s="17"/>
      <c r="D4" s="127" t="s">
        <v>89</v>
      </c>
      <c r="L4" s="17"/>
      <c r="M4" s="128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29" t="s">
        <v>16</v>
      </c>
      <c r="L6" s="17"/>
    </row>
    <row r="7" hidden="1" s="1" customFormat="1" ht="16.5" customHeight="1">
      <c r="B7" s="17"/>
      <c r="E7" s="130" t="str">
        <f>'Rekapitulace stavby'!K6</f>
        <v>Oprava a revize EZS, EPS, ASHS u SSZT v obvodu OŘ Brno 2025-2029</v>
      </c>
      <c r="F7" s="129"/>
      <c r="G7" s="129"/>
      <c r="H7" s="129"/>
      <c r="L7" s="17"/>
    </row>
    <row r="8" hidden="1" s="2" customFormat="1" ht="12" customHeight="1">
      <c r="A8" s="35"/>
      <c r="B8" s="41"/>
      <c r="C8" s="35"/>
      <c r="D8" s="129" t="s">
        <v>90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2" t="s">
        <v>788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9. 5. 2025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tr">
        <f>IF('Rekapitulace stavby'!AN10="","",'Rekapitulace stavby'!AN10)</f>
        <v/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3" t="str">
        <f>IF('Rekapitulace stavby'!E11="","",'Rekapitulace stavby'!E11)</f>
        <v xml:space="preserve"> </v>
      </c>
      <c r="F15" s="35"/>
      <c r="G15" s="35"/>
      <c r="H15" s="35"/>
      <c r="I15" s="129" t="s">
        <v>28</v>
      </c>
      <c r="J15" s="133" t="str">
        <f>IF('Rekapitulace stavby'!AN11="","",'Rekapitulace stavby'!AN11)</f>
        <v/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29" t="s">
        <v>31</v>
      </c>
      <c r="E20" s="35"/>
      <c r="F20" s="35"/>
      <c r="G20" s="35"/>
      <c r="H20" s="35"/>
      <c r="I20" s="129" t="s">
        <v>26</v>
      </c>
      <c r="J20" s="133" t="str">
        <f>IF('Rekapitulace stavby'!AN16="","",'Rekapitulace stavby'!AN16)</f>
        <v/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3" t="str">
        <f>IF('Rekapitulace stavby'!E17="","",'Rekapitulace stavby'!E17)</f>
        <v xml:space="preserve"> </v>
      </c>
      <c r="F21" s="35"/>
      <c r="G21" s="35"/>
      <c r="H21" s="35"/>
      <c r="I21" s="129" t="s">
        <v>28</v>
      </c>
      <c r="J21" s="133" t="str">
        <f>IF('Rekapitulace stavby'!AN17="","",'Rekapitulace stavby'!AN17)</f>
        <v/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29" t="s">
        <v>33</v>
      </c>
      <c r="E23" s="35"/>
      <c r="F23" s="35"/>
      <c r="G23" s="35"/>
      <c r="H23" s="35"/>
      <c r="I23" s="129" t="s">
        <v>26</v>
      </c>
      <c r="J23" s="133" t="s">
        <v>19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3" t="s">
        <v>34</v>
      </c>
      <c r="F24" s="35"/>
      <c r="G24" s="35"/>
      <c r="H24" s="35"/>
      <c r="I24" s="129" t="s">
        <v>28</v>
      </c>
      <c r="J24" s="133" t="s">
        <v>19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29" t="s">
        <v>35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0" t="s">
        <v>37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2" t="s">
        <v>39</v>
      </c>
      <c r="G32" s="35"/>
      <c r="H32" s="35"/>
      <c r="I32" s="142" t="s">
        <v>38</v>
      </c>
      <c r="J32" s="142" t="s">
        <v>40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43" t="s">
        <v>41</v>
      </c>
      <c r="E33" s="129" t="s">
        <v>42</v>
      </c>
      <c r="F33" s="144">
        <f>ROUND((SUM(BE80:BE89)),  2)</f>
        <v>0</v>
      </c>
      <c r="G33" s="35"/>
      <c r="H33" s="35"/>
      <c r="I33" s="145">
        <v>0.20999999999999999</v>
      </c>
      <c r="J33" s="144">
        <f>ROUND(((SUM(BE80:BE89))*I33),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29" t="s">
        <v>43</v>
      </c>
      <c r="F34" s="144">
        <f>ROUND((SUM(BF80:BF89)),  2)</f>
        <v>0</v>
      </c>
      <c r="G34" s="35"/>
      <c r="H34" s="35"/>
      <c r="I34" s="145">
        <v>0.12</v>
      </c>
      <c r="J34" s="144">
        <f>ROUND(((SUM(BF80:BF89))*I34),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44</v>
      </c>
      <c r="F35" s="144">
        <f>ROUND((SUM(BG80:BG89)),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45</v>
      </c>
      <c r="F36" s="144">
        <f>ROUND((SUM(BH80:BH89)),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46</v>
      </c>
      <c r="F37" s="144">
        <f>ROUND((SUM(BI80:BI89)),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46"/>
      <c r="D39" s="147" t="s">
        <v>47</v>
      </c>
      <c r="E39" s="148"/>
      <c r="F39" s="148"/>
      <c r="G39" s="149" t="s">
        <v>48</v>
      </c>
      <c r="H39" s="150" t="s">
        <v>49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92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Oprava a revize EZS, EPS, ASHS u SSZT v obvodu OŘ Brno 2025-2029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90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 xml:space="preserve">02 - VRN+VON Opravy a servis systémů EPS/LDP,  EZS/PZTS a ASHS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Brno </v>
      </c>
      <c r="G52" s="37"/>
      <c r="H52" s="37"/>
      <c r="I52" s="29" t="s">
        <v>23</v>
      </c>
      <c r="J52" s="69" t="str">
        <f>IF(J12="","",J12)</f>
        <v>9. 5. 2025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 xml:space="preserve"> </v>
      </c>
      <c r="G54" s="37"/>
      <c r="H54" s="37"/>
      <c r="I54" s="29" t="s">
        <v>31</v>
      </c>
      <c r="J54" s="33" t="str">
        <f>E21</f>
        <v xml:space="preserve"> 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33</v>
      </c>
      <c r="J55" s="33" t="str">
        <f>E24</f>
        <v>Jambor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93</v>
      </c>
      <c r="D57" s="159"/>
      <c r="E57" s="159"/>
      <c r="F57" s="159"/>
      <c r="G57" s="159"/>
      <c r="H57" s="159"/>
      <c r="I57" s="159"/>
      <c r="J57" s="160" t="s">
        <v>94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69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95</v>
      </c>
    </row>
    <row r="60" hidden="1" s="9" customFormat="1" ht="24.96" customHeight="1">
      <c r="A60" s="9"/>
      <c r="B60" s="162"/>
      <c r="C60" s="163"/>
      <c r="D60" s="164" t="s">
        <v>789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/>
    <row r="64" hidden="1"/>
    <row r="65" hidden="1"/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97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7" t="str">
        <f>E7</f>
        <v>Oprava a revize EZS, EPS, ASHS u SSZT v obvodu OŘ Brno 2025-2029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90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 xml:space="preserve">02 - VRN+VON Opravy a servis systémů EPS/LDP,  EZS/PZTS a ASHS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 xml:space="preserve">Brno </v>
      </c>
      <c r="G74" s="37"/>
      <c r="H74" s="37"/>
      <c r="I74" s="29" t="s">
        <v>23</v>
      </c>
      <c r="J74" s="69" t="str">
        <f>IF(J12="","",J12)</f>
        <v>9. 5. 2025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25</v>
      </c>
      <c r="D76" s="37"/>
      <c r="E76" s="37"/>
      <c r="F76" s="24" t="str">
        <f>E15</f>
        <v xml:space="preserve"> </v>
      </c>
      <c r="G76" s="37"/>
      <c r="H76" s="37"/>
      <c r="I76" s="29" t="s">
        <v>31</v>
      </c>
      <c r="J76" s="33" t="str">
        <f>E21</f>
        <v xml:space="preserve"> 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29</v>
      </c>
      <c r="D77" s="37"/>
      <c r="E77" s="37"/>
      <c r="F77" s="24" t="str">
        <f>IF(E18="","",E18)</f>
        <v>Vyplň údaj</v>
      </c>
      <c r="G77" s="37"/>
      <c r="H77" s="37"/>
      <c r="I77" s="29" t="s">
        <v>33</v>
      </c>
      <c r="J77" s="33" t="str">
        <f>E24</f>
        <v>Jambor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8"/>
      <c r="B79" s="169"/>
      <c r="C79" s="170" t="s">
        <v>98</v>
      </c>
      <c r="D79" s="171" t="s">
        <v>56</v>
      </c>
      <c r="E79" s="171" t="s">
        <v>52</v>
      </c>
      <c r="F79" s="171" t="s">
        <v>53</v>
      </c>
      <c r="G79" s="171" t="s">
        <v>99</v>
      </c>
      <c r="H79" s="171" t="s">
        <v>100</v>
      </c>
      <c r="I79" s="171" t="s">
        <v>101</v>
      </c>
      <c r="J79" s="172" t="s">
        <v>94</v>
      </c>
      <c r="K79" s="173" t="s">
        <v>102</v>
      </c>
      <c r="L79" s="174"/>
      <c r="M79" s="89" t="s">
        <v>19</v>
      </c>
      <c r="N79" s="90" t="s">
        <v>41</v>
      </c>
      <c r="O79" s="90" t="s">
        <v>103</v>
      </c>
      <c r="P79" s="90" t="s">
        <v>104</v>
      </c>
      <c r="Q79" s="90" t="s">
        <v>105</v>
      </c>
      <c r="R79" s="90" t="s">
        <v>106</v>
      </c>
      <c r="S79" s="90" t="s">
        <v>107</v>
      </c>
      <c r="T79" s="91" t="s">
        <v>108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</row>
    <row r="80" s="2" customFormat="1" ht="22.8" customHeight="1">
      <c r="A80" s="35"/>
      <c r="B80" s="36"/>
      <c r="C80" s="96" t="s">
        <v>109</v>
      </c>
      <c r="D80" s="37"/>
      <c r="E80" s="37"/>
      <c r="F80" s="37"/>
      <c r="G80" s="37"/>
      <c r="H80" s="37"/>
      <c r="I80" s="37"/>
      <c r="J80" s="175">
        <f>BK80</f>
        <v>0</v>
      </c>
      <c r="K80" s="37"/>
      <c r="L80" s="41"/>
      <c r="M80" s="92"/>
      <c r="N80" s="176"/>
      <c r="O80" s="93"/>
      <c r="P80" s="177">
        <f>P81</f>
        <v>0</v>
      </c>
      <c r="Q80" s="93"/>
      <c r="R80" s="177">
        <f>R81</f>
        <v>0</v>
      </c>
      <c r="S80" s="93"/>
      <c r="T80" s="178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70</v>
      </c>
      <c r="AU80" s="14" t="s">
        <v>95</v>
      </c>
      <c r="BK80" s="179">
        <f>BK81</f>
        <v>0</v>
      </c>
    </row>
    <row r="81" s="11" customFormat="1" ht="25.92" customHeight="1">
      <c r="A81" s="11"/>
      <c r="B81" s="201"/>
      <c r="C81" s="202"/>
      <c r="D81" s="203" t="s">
        <v>70</v>
      </c>
      <c r="E81" s="204" t="s">
        <v>790</v>
      </c>
      <c r="F81" s="204" t="s">
        <v>791</v>
      </c>
      <c r="G81" s="202"/>
      <c r="H81" s="202"/>
      <c r="I81" s="205"/>
      <c r="J81" s="206">
        <f>BK81</f>
        <v>0</v>
      </c>
      <c r="K81" s="202"/>
      <c r="L81" s="207"/>
      <c r="M81" s="208"/>
      <c r="N81" s="209"/>
      <c r="O81" s="209"/>
      <c r="P81" s="210">
        <f>SUM(P82:P89)</f>
        <v>0</v>
      </c>
      <c r="Q81" s="209"/>
      <c r="R81" s="210">
        <f>SUM(R82:R89)</f>
        <v>0</v>
      </c>
      <c r="S81" s="209"/>
      <c r="T81" s="211">
        <f>SUM(T82:T89)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212" t="s">
        <v>128</v>
      </c>
      <c r="AT81" s="213" t="s">
        <v>70</v>
      </c>
      <c r="AU81" s="213" t="s">
        <v>71</v>
      </c>
      <c r="AY81" s="212" t="s">
        <v>114</v>
      </c>
      <c r="BK81" s="214">
        <f>SUM(BK82:BK89)</f>
        <v>0</v>
      </c>
    </row>
    <row r="82" s="2" customFormat="1" ht="24.15" customHeight="1">
      <c r="A82" s="35"/>
      <c r="B82" s="36"/>
      <c r="C82" s="215" t="s">
        <v>79</v>
      </c>
      <c r="D82" s="215" t="s">
        <v>720</v>
      </c>
      <c r="E82" s="216" t="s">
        <v>792</v>
      </c>
      <c r="F82" s="217" t="s">
        <v>793</v>
      </c>
      <c r="G82" s="218" t="s">
        <v>794</v>
      </c>
      <c r="H82" s="229"/>
      <c r="I82" s="220"/>
      <c r="J82" s="221">
        <f>ROUND(I82*H82,2)</f>
        <v>0</v>
      </c>
      <c r="K82" s="222"/>
      <c r="L82" s="41"/>
      <c r="M82" s="223" t="s">
        <v>19</v>
      </c>
      <c r="N82" s="224" t="s">
        <v>42</v>
      </c>
      <c r="O82" s="81"/>
      <c r="P82" s="191">
        <f>O82*H82</f>
        <v>0</v>
      </c>
      <c r="Q82" s="191">
        <v>0</v>
      </c>
      <c r="R82" s="191">
        <f>Q82*H82</f>
        <v>0</v>
      </c>
      <c r="S82" s="191">
        <v>0</v>
      </c>
      <c r="T82" s="192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93" t="s">
        <v>79</v>
      </c>
      <c r="AT82" s="193" t="s">
        <v>720</v>
      </c>
      <c r="AU82" s="193" t="s">
        <v>79</v>
      </c>
      <c r="AY82" s="14" t="s">
        <v>114</v>
      </c>
      <c r="BE82" s="194">
        <f>IF(N82="základní",J82,0)</f>
        <v>0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4" t="s">
        <v>79</v>
      </c>
      <c r="BK82" s="194">
        <f>ROUND(I82*H82,2)</f>
        <v>0</v>
      </c>
      <c r="BL82" s="14" t="s">
        <v>79</v>
      </c>
      <c r="BM82" s="193" t="s">
        <v>795</v>
      </c>
    </row>
    <row r="83" s="2" customFormat="1">
      <c r="A83" s="35"/>
      <c r="B83" s="36"/>
      <c r="C83" s="37"/>
      <c r="D83" s="195" t="s">
        <v>116</v>
      </c>
      <c r="E83" s="37"/>
      <c r="F83" s="196" t="s">
        <v>796</v>
      </c>
      <c r="G83" s="37"/>
      <c r="H83" s="37"/>
      <c r="I83" s="197"/>
      <c r="J83" s="37"/>
      <c r="K83" s="37"/>
      <c r="L83" s="41"/>
      <c r="M83" s="198"/>
      <c r="N83" s="199"/>
      <c r="O83" s="81"/>
      <c r="P83" s="81"/>
      <c r="Q83" s="81"/>
      <c r="R83" s="81"/>
      <c r="S83" s="81"/>
      <c r="T83" s="82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4" t="s">
        <v>116</v>
      </c>
      <c r="AU83" s="14" t="s">
        <v>79</v>
      </c>
    </row>
    <row r="84" s="2" customFormat="1" ht="24.15" customHeight="1">
      <c r="A84" s="35"/>
      <c r="B84" s="36"/>
      <c r="C84" s="215" t="s">
        <v>81</v>
      </c>
      <c r="D84" s="215" t="s">
        <v>720</v>
      </c>
      <c r="E84" s="216" t="s">
        <v>797</v>
      </c>
      <c r="F84" s="217" t="s">
        <v>798</v>
      </c>
      <c r="G84" s="218" t="s">
        <v>794</v>
      </c>
      <c r="H84" s="229"/>
      <c r="I84" s="220"/>
      <c r="J84" s="221">
        <f>ROUND(I84*H84,2)</f>
        <v>0</v>
      </c>
      <c r="K84" s="222"/>
      <c r="L84" s="41"/>
      <c r="M84" s="223" t="s">
        <v>19</v>
      </c>
      <c r="N84" s="224" t="s">
        <v>42</v>
      </c>
      <c r="O84" s="81"/>
      <c r="P84" s="191">
        <f>O84*H84</f>
        <v>0</v>
      </c>
      <c r="Q84" s="191">
        <v>0</v>
      </c>
      <c r="R84" s="191">
        <f>Q84*H84</f>
        <v>0</v>
      </c>
      <c r="S84" s="191">
        <v>0</v>
      </c>
      <c r="T84" s="192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3" t="s">
        <v>79</v>
      </c>
      <c r="AT84" s="193" t="s">
        <v>720</v>
      </c>
      <c r="AU84" s="193" t="s">
        <v>79</v>
      </c>
      <c r="AY84" s="14" t="s">
        <v>114</v>
      </c>
      <c r="BE84" s="194">
        <f>IF(N84="základní",J84,0)</f>
        <v>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14" t="s">
        <v>79</v>
      </c>
      <c r="BK84" s="194">
        <f>ROUND(I84*H84,2)</f>
        <v>0</v>
      </c>
      <c r="BL84" s="14" t="s">
        <v>79</v>
      </c>
      <c r="BM84" s="193" t="s">
        <v>799</v>
      </c>
    </row>
    <row r="85" s="2" customFormat="1">
      <c r="A85" s="35"/>
      <c r="B85" s="36"/>
      <c r="C85" s="37"/>
      <c r="D85" s="195" t="s">
        <v>116</v>
      </c>
      <c r="E85" s="37"/>
      <c r="F85" s="196" t="s">
        <v>800</v>
      </c>
      <c r="G85" s="37"/>
      <c r="H85" s="37"/>
      <c r="I85" s="197"/>
      <c r="J85" s="37"/>
      <c r="K85" s="37"/>
      <c r="L85" s="41"/>
      <c r="M85" s="198"/>
      <c r="N85" s="199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116</v>
      </c>
      <c r="AU85" s="14" t="s">
        <v>79</v>
      </c>
    </row>
    <row r="86" s="2" customFormat="1" ht="21.75" customHeight="1">
      <c r="A86" s="35"/>
      <c r="B86" s="36"/>
      <c r="C86" s="215" t="s">
        <v>120</v>
      </c>
      <c r="D86" s="215" t="s">
        <v>720</v>
      </c>
      <c r="E86" s="216" t="s">
        <v>801</v>
      </c>
      <c r="F86" s="217" t="s">
        <v>802</v>
      </c>
      <c r="G86" s="218" t="s">
        <v>794</v>
      </c>
      <c r="H86" s="229"/>
      <c r="I86" s="220"/>
      <c r="J86" s="221">
        <f>ROUND(I86*H86,2)</f>
        <v>0</v>
      </c>
      <c r="K86" s="222"/>
      <c r="L86" s="41"/>
      <c r="M86" s="223" t="s">
        <v>19</v>
      </c>
      <c r="N86" s="224" t="s">
        <v>42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79</v>
      </c>
      <c r="AT86" s="193" t="s">
        <v>720</v>
      </c>
      <c r="AU86" s="193" t="s">
        <v>79</v>
      </c>
      <c r="AY86" s="14" t="s">
        <v>114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79</v>
      </c>
      <c r="BK86" s="194">
        <f>ROUND(I86*H86,2)</f>
        <v>0</v>
      </c>
      <c r="BL86" s="14" t="s">
        <v>79</v>
      </c>
      <c r="BM86" s="193" t="s">
        <v>803</v>
      </c>
    </row>
    <row r="87" s="2" customFormat="1">
      <c r="A87" s="35"/>
      <c r="B87" s="36"/>
      <c r="C87" s="37"/>
      <c r="D87" s="195" t="s">
        <v>116</v>
      </c>
      <c r="E87" s="37"/>
      <c r="F87" s="196" t="s">
        <v>804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116</v>
      </c>
      <c r="AU87" s="14" t="s">
        <v>79</v>
      </c>
    </row>
    <row r="88" s="2" customFormat="1" ht="16.5" customHeight="1">
      <c r="A88" s="35"/>
      <c r="B88" s="36"/>
      <c r="C88" s="215" t="s">
        <v>124</v>
      </c>
      <c r="D88" s="215" t="s">
        <v>720</v>
      </c>
      <c r="E88" s="216" t="s">
        <v>805</v>
      </c>
      <c r="F88" s="217" t="s">
        <v>806</v>
      </c>
      <c r="G88" s="218" t="s">
        <v>794</v>
      </c>
      <c r="H88" s="229"/>
      <c r="I88" s="220"/>
      <c r="J88" s="221">
        <f>ROUND(I88*H88,2)</f>
        <v>0</v>
      </c>
      <c r="K88" s="222"/>
      <c r="L88" s="41"/>
      <c r="M88" s="223" t="s">
        <v>19</v>
      </c>
      <c r="N88" s="224" t="s">
        <v>42</v>
      </c>
      <c r="O88" s="81"/>
      <c r="P88" s="191">
        <f>O88*H88</f>
        <v>0</v>
      </c>
      <c r="Q88" s="191">
        <v>0</v>
      </c>
      <c r="R88" s="191">
        <f>Q88*H88</f>
        <v>0</v>
      </c>
      <c r="S88" s="191">
        <v>0</v>
      </c>
      <c r="T88" s="192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3" t="s">
        <v>79</v>
      </c>
      <c r="AT88" s="193" t="s">
        <v>720</v>
      </c>
      <c r="AU88" s="193" t="s">
        <v>79</v>
      </c>
      <c r="AY88" s="14" t="s">
        <v>114</v>
      </c>
      <c r="BE88" s="194">
        <f>IF(N88="základní",J88,0)</f>
        <v>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14" t="s">
        <v>79</v>
      </c>
      <c r="BK88" s="194">
        <f>ROUND(I88*H88,2)</f>
        <v>0</v>
      </c>
      <c r="BL88" s="14" t="s">
        <v>79</v>
      </c>
      <c r="BM88" s="193" t="s">
        <v>807</v>
      </c>
    </row>
    <row r="89" s="2" customFormat="1">
      <c r="A89" s="35"/>
      <c r="B89" s="36"/>
      <c r="C89" s="37"/>
      <c r="D89" s="195" t="s">
        <v>116</v>
      </c>
      <c r="E89" s="37"/>
      <c r="F89" s="196" t="s">
        <v>806</v>
      </c>
      <c r="G89" s="37"/>
      <c r="H89" s="37"/>
      <c r="I89" s="197"/>
      <c r="J89" s="37"/>
      <c r="K89" s="37"/>
      <c r="L89" s="41"/>
      <c r="M89" s="225"/>
      <c r="N89" s="226"/>
      <c r="O89" s="227"/>
      <c r="P89" s="227"/>
      <c r="Q89" s="227"/>
      <c r="R89" s="227"/>
      <c r="S89" s="227"/>
      <c r="T89" s="228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116</v>
      </c>
      <c r="AU89" s="14" t="s">
        <v>79</v>
      </c>
    </row>
    <row r="90" s="2" customFormat="1" ht="6.96" customHeight="1">
      <c r="A90" s="35"/>
      <c r="B90" s="56"/>
      <c r="C90" s="57"/>
      <c r="D90" s="57"/>
      <c r="E90" s="57"/>
      <c r="F90" s="57"/>
      <c r="G90" s="57"/>
      <c r="H90" s="57"/>
      <c r="I90" s="57"/>
      <c r="J90" s="57"/>
      <c r="K90" s="57"/>
      <c r="L90" s="41"/>
      <c r="M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</sheetData>
  <sheetProtection sheet="1" autoFilter="0" formatColumns="0" formatRows="0" objects="1" scenarios="1" spinCount="100000" saltValue="jAkZC9zuuSS+pGsKKbzTGUGWh/X6Kk5uwdCWVKcLNuBiKCJA5YVKHzxHOo+lhVcmaQbhmacMNyEBHaF8pHnssQ==" hashValue="yhyUthlS4LdYkEGTbO2dRnEpFWYUEqEeVd4I4LXSpfi3+e7SMoNqsEMxIFgdZgzqlG8eHdihuFl1UKyBwUfLSQ==" algorithmName="SHA-512" password="CC35"/>
  <autoFilter ref="C79:K8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hidden="1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81</v>
      </c>
    </row>
    <row r="4" hidden="1" s="1" customFormat="1" ht="24.96" customHeight="1">
      <c r="B4" s="17"/>
      <c r="D4" s="127" t="s">
        <v>89</v>
      </c>
      <c r="L4" s="17"/>
      <c r="M4" s="128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29" t="s">
        <v>16</v>
      </c>
      <c r="L6" s="17"/>
    </row>
    <row r="7" hidden="1" s="1" customFormat="1" ht="16.5" customHeight="1">
      <c r="B7" s="17"/>
      <c r="E7" s="130" t="str">
        <f>'Rekapitulace stavby'!K6</f>
        <v>Oprava a revize EZS, EPS, ASHS u SSZT v obvodu OŘ Brno 2025-2029</v>
      </c>
      <c r="F7" s="129"/>
      <c r="G7" s="129"/>
      <c r="H7" s="129"/>
      <c r="L7" s="17"/>
    </row>
    <row r="8" hidden="1" s="2" customFormat="1" ht="12" customHeight="1">
      <c r="A8" s="35"/>
      <c r="B8" s="41"/>
      <c r="C8" s="35"/>
      <c r="D8" s="129" t="s">
        <v>90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2" t="s">
        <v>808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9. 5. 2025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tr">
        <f>IF('Rekapitulace stavby'!AN10="","",'Rekapitulace stavby'!AN10)</f>
        <v/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3" t="str">
        <f>IF('Rekapitulace stavby'!E11="","",'Rekapitulace stavby'!E11)</f>
        <v xml:space="preserve"> </v>
      </c>
      <c r="F15" s="35"/>
      <c r="G15" s="35"/>
      <c r="H15" s="35"/>
      <c r="I15" s="129" t="s">
        <v>28</v>
      </c>
      <c r="J15" s="133" t="str">
        <f>IF('Rekapitulace stavby'!AN11="","",'Rekapitulace stavby'!AN11)</f>
        <v/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29" t="s">
        <v>31</v>
      </c>
      <c r="E20" s="35"/>
      <c r="F20" s="35"/>
      <c r="G20" s="35"/>
      <c r="H20" s="35"/>
      <c r="I20" s="129" t="s">
        <v>26</v>
      </c>
      <c r="J20" s="133" t="str">
        <f>IF('Rekapitulace stavby'!AN16="","",'Rekapitulace stavby'!AN16)</f>
        <v/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3" t="str">
        <f>IF('Rekapitulace stavby'!E17="","",'Rekapitulace stavby'!E17)</f>
        <v xml:space="preserve"> </v>
      </c>
      <c r="F21" s="35"/>
      <c r="G21" s="35"/>
      <c r="H21" s="35"/>
      <c r="I21" s="129" t="s">
        <v>28</v>
      </c>
      <c r="J21" s="133" t="str">
        <f>IF('Rekapitulace stavby'!AN17="","",'Rekapitulace stavby'!AN17)</f>
        <v/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29" t="s">
        <v>33</v>
      </c>
      <c r="E23" s="35"/>
      <c r="F23" s="35"/>
      <c r="G23" s="35"/>
      <c r="H23" s="35"/>
      <c r="I23" s="129" t="s">
        <v>26</v>
      </c>
      <c r="J23" s="133" t="s">
        <v>19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3" t="s">
        <v>34</v>
      </c>
      <c r="F24" s="35"/>
      <c r="G24" s="35"/>
      <c r="H24" s="35"/>
      <c r="I24" s="129" t="s">
        <v>28</v>
      </c>
      <c r="J24" s="133" t="s">
        <v>19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29" t="s">
        <v>35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0" t="s">
        <v>37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2" t="s">
        <v>39</v>
      </c>
      <c r="G32" s="35"/>
      <c r="H32" s="35"/>
      <c r="I32" s="142" t="s">
        <v>38</v>
      </c>
      <c r="J32" s="142" t="s">
        <v>40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43" t="s">
        <v>41</v>
      </c>
      <c r="E33" s="129" t="s">
        <v>42</v>
      </c>
      <c r="F33" s="144">
        <f>ROUND((SUM(BE80:BE105)),  2)</f>
        <v>0</v>
      </c>
      <c r="G33" s="35"/>
      <c r="H33" s="35"/>
      <c r="I33" s="145">
        <v>0.20999999999999999</v>
      </c>
      <c r="J33" s="144">
        <f>ROUND(((SUM(BE80:BE105))*I33),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29" t="s">
        <v>43</v>
      </c>
      <c r="F34" s="144">
        <f>ROUND((SUM(BF80:BF105)),  2)</f>
        <v>0</v>
      </c>
      <c r="G34" s="35"/>
      <c r="H34" s="35"/>
      <c r="I34" s="145">
        <v>0.12</v>
      </c>
      <c r="J34" s="144">
        <f>ROUND(((SUM(BF80:BF105))*I34),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44</v>
      </c>
      <c r="F35" s="144">
        <f>ROUND((SUM(BG80:BG105)),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45</v>
      </c>
      <c r="F36" s="144">
        <f>ROUND((SUM(BH80:BH105)),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46</v>
      </c>
      <c r="F37" s="144">
        <f>ROUND((SUM(BI80:BI105)),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46"/>
      <c r="D39" s="147" t="s">
        <v>47</v>
      </c>
      <c r="E39" s="148"/>
      <c r="F39" s="148"/>
      <c r="G39" s="149" t="s">
        <v>48</v>
      </c>
      <c r="H39" s="150" t="s">
        <v>49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92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Oprava a revize EZS, EPS, ASHS u SSZT v obvodu OŘ Brno 2025-2029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90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 xml:space="preserve">03 - Pravidelné prohlídky systémů EPS/LDP a EZS/PZTS  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Brno </v>
      </c>
      <c r="G52" s="37"/>
      <c r="H52" s="37"/>
      <c r="I52" s="29" t="s">
        <v>23</v>
      </c>
      <c r="J52" s="69" t="str">
        <f>IF(J12="","",J12)</f>
        <v>9. 5. 2025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 xml:space="preserve"> </v>
      </c>
      <c r="G54" s="37"/>
      <c r="H54" s="37"/>
      <c r="I54" s="29" t="s">
        <v>31</v>
      </c>
      <c r="J54" s="33" t="str">
        <f>E21</f>
        <v xml:space="preserve"> 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33</v>
      </c>
      <c r="J55" s="33" t="str">
        <f>E24</f>
        <v>Jambor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93</v>
      </c>
      <c r="D57" s="159"/>
      <c r="E57" s="159"/>
      <c r="F57" s="159"/>
      <c r="G57" s="159"/>
      <c r="H57" s="159"/>
      <c r="I57" s="159"/>
      <c r="J57" s="160" t="s">
        <v>94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69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95</v>
      </c>
    </row>
    <row r="60" hidden="1" s="9" customFormat="1" ht="24.96" customHeight="1">
      <c r="A60" s="9"/>
      <c r="B60" s="162"/>
      <c r="C60" s="163"/>
      <c r="D60" s="164" t="s">
        <v>96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/>
    <row r="64" hidden="1"/>
    <row r="65" hidden="1"/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97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7" t="str">
        <f>E7</f>
        <v>Oprava a revize EZS, EPS, ASHS u SSZT v obvodu OŘ Brno 2025-2029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90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 xml:space="preserve">03 - Pravidelné prohlídky systémů EPS/LDP a EZS/PZTS  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 xml:space="preserve">Brno </v>
      </c>
      <c r="G74" s="37"/>
      <c r="H74" s="37"/>
      <c r="I74" s="29" t="s">
        <v>23</v>
      </c>
      <c r="J74" s="69" t="str">
        <f>IF(J12="","",J12)</f>
        <v>9. 5. 2025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25</v>
      </c>
      <c r="D76" s="37"/>
      <c r="E76" s="37"/>
      <c r="F76" s="24" t="str">
        <f>E15</f>
        <v xml:space="preserve"> </v>
      </c>
      <c r="G76" s="37"/>
      <c r="H76" s="37"/>
      <c r="I76" s="29" t="s">
        <v>31</v>
      </c>
      <c r="J76" s="33" t="str">
        <f>E21</f>
        <v xml:space="preserve"> 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29</v>
      </c>
      <c r="D77" s="37"/>
      <c r="E77" s="37"/>
      <c r="F77" s="24" t="str">
        <f>IF(E18="","",E18)</f>
        <v>Vyplň údaj</v>
      </c>
      <c r="G77" s="37"/>
      <c r="H77" s="37"/>
      <c r="I77" s="29" t="s">
        <v>33</v>
      </c>
      <c r="J77" s="33" t="str">
        <f>E24</f>
        <v>Jambor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8"/>
      <c r="B79" s="169"/>
      <c r="C79" s="170" t="s">
        <v>98</v>
      </c>
      <c r="D79" s="171" t="s">
        <v>56</v>
      </c>
      <c r="E79" s="171" t="s">
        <v>52</v>
      </c>
      <c r="F79" s="171" t="s">
        <v>53</v>
      </c>
      <c r="G79" s="171" t="s">
        <v>99</v>
      </c>
      <c r="H79" s="171" t="s">
        <v>100</v>
      </c>
      <c r="I79" s="171" t="s">
        <v>101</v>
      </c>
      <c r="J79" s="172" t="s">
        <v>94</v>
      </c>
      <c r="K79" s="173" t="s">
        <v>102</v>
      </c>
      <c r="L79" s="174"/>
      <c r="M79" s="89" t="s">
        <v>19</v>
      </c>
      <c r="N79" s="90" t="s">
        <v>41</v>
      </c>
      <c r="O79" s="90" t="s">
        <v>103</v>
      </c>
      <c r="P79" s="90" t="s">
        <v>104</v>
      </c>
      <c r="Q79" s="90" t="s">
        <v>105</v>
      </c>
      <c r="R79" s="90" t="s">
        <v>106</v>
      </c>
      <c r="S79" s="90" t="s">
        <v>107</v>
      </c>
      <c r="T79" s="91" t="s">
        <v>108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</row>
    <row r="80" s="2" customFormat="1" ht="22.8" customHeight="1">
      <c r="A80" s="35"/>
      <c r="B80" s="36"/>
      <c r="C80" s="96" t="s">
        <v>109</v>
      </c>
      <c r="D80" s="37"/>
      <c r="E80" s="37"/>
      <c r="F80" s="37"/>
      <c r="G80" s="37"/>
      <c r="H80" s="37"/>
      <c r="I80" s="37"/>
      <c r="J80" s="175">
        <f>BK80</f>
        <v>0</v>
      </c>
      <c r="K80" s="37"/>
      <c r="L80" s="41"/>
      <c r="M80" s="92"/>
      <c r="N80" s="176"/>
      <c r="O80" s="93"/>
      <c r="P80" s="177">
        <f>P81</f>
        <v>0</v>
      </c>
      <c r="Q80" s="93"/>
      <c r="R80" s="177">
        <f>R81</f>
        <v>0</v>
      </c>
      <c r="S80" s="93"/>
      <c r="T80" s="178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70</v>
      </c>
      <c r="AU80" s="14" t="s">
        <v>95</v>
      </c>
      <c r="BK80" s="179">
        <f>BK81</f>
        <v>0</v>
      </c>
    </row>
    <row r="81" s="11" customFormat="1" ht="25.92" customHeight="1">
      <c r="A81" s="11"/>
      <c r="B81" s="201"/>
      <c r="C81" s="202"/>
      <c r="D81" s="203" t="s">
        <v>70</v>
      </c>
      <c r="E81" s="204" t="s">
        <v>717</v>
      </c>
      <c r="F81" s="204" t="s">
        <v>718</v>
      </c>
      <c r="G81" s="202"/>
      <c r="H81" s="202"/>
      <c r="I81" s="205"/>
      <c r="J81" s="206">
        <f>BK81</f>
        <v>0</v>
      </c>
      <c r="K81" s="202"/>
      <c r="L81" s="207"/>
      <c r="M81" s="208"/>
      <c r="N81" s="209"/>
      <c r="O81" s="209"/>
      <c r="P81" s="210">
        <f>SUM(P82:P105)</f>
        <v>0</v>
      </c>
      <c r="Q81" s="209"/>
      <c r="R81" s="210">
        <f>SUM(R82:R105)</f>
        <v>0</v>
      </c>
      <c r="S81" s="209"/>
      <c r="T81" s="211">
        <f>SUM(T82:T105)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212" t="s">
        <v>124</v>
      </c>
      <c r="AT81" s="213" t="s">
        <v>70</v>
      </c>
      <c r="AU81" s="213" t="s">
        <v>71</v>
      </c>
      <c r="AY81" s="212" t="s">
        <v>114</v>
      </c>
      <c r="BK81" s="214">
        <f>SUM(BK82:BK105)</f>
        <v>0</v>
      </c>
    </row>
    <row r="82" s="2" customFormat="1" ht="16.5" customHeight="1">
      <c r="A82" s="35"/>
      <c r="B82" s="36"/>
      <c r="C82" s="215" t="s">
        <v>79</v>
      </c>
      <c r="D82" s="215" t="s">
        <v>720</v>
      </c>
      <c r="E82" s="216" t="s">
        <v>809</v>
      </c>
      <c r="F82" s="217" t="s">
        <v>810</v>
      </c>
      <c r="G82" s="218" t="s">
        <v>113</v>
      </c>
      <c r="H82" s="219">
        <v>400</v>
      </c>
      <c r="I82" s="220"/>
      <c r="J82" s="221">
        <f>ROUND(I82*H82,2)</f>
        <v>0</v>
      </c>
      <c r="K82" s="222"/>
      <c r="L82" s="41"/>
      <c r="M82" s="223" t="s">
        <v>19</v>
      </c>
      <c r="N82" s="224" t="s">
        <v>42</v>
      </c>
      <c r="O82" s="81"/>
      <c r="P82" s="191">
        <f>O82*H82</f>
        <v>0</v>
      </c>
      <c r="Q82" s="191">
        <v>0</v>
      </c>
      <c r="R82" s="191">
        <f>Q82*H82</f>
        <v>0</v>
      </c>
      <c r="S82" s="191">
        <v>0</v>
      </c>
      <c r="T82" s="192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93" t="s">
        <v>79</v>
      </c>
      <c r="AT82" s="193" t="s">
        <v>720</v>
      </c>
      <c r="AU82" s="193" t="s">
        <v>79</v>
      </c>
      <c r="AY82" s="14" t="s">
        <v>114</v>
      </c>
      <c r="BE82" s="194">
        <f>IF(N82="základní",J82,0)</f>
        <v>0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4" t="s">
        <v>79</v>
      </c>
      <c r="BK82" s="194">
        <f>ROUND(I82*H82,2)</f>
        <v>0</v>
      </c>
      <c r="BL82" s="14" t="s">
        <v>79</v>
      </c>
      <c r="BM82" s="193" t="s">
        <v>811</v>
      </c>
    </row>
    <row r="83" s="2" customFormat="1">
      <c r="A83" s="35"/>
      <c r="B83" s="36"/>
      <c r="C83" s="37"/>
      <c r="D83" s="195" t="s">
        <v>116</v>
      </c>
      <c r="E83" s="37"/>
      <c r="F83" s="196" t="s">
        <v>812</v>
      </c>
      <c r="G83" s="37"/>
      <c r="H83" s="37"/>
      <c r="I83" s="197"/>
      <c r="J83" s="37"/>
      <c r="K83" s="37"/>
      <c r="L83" s="41"/>
      <c r="M83" s="198"/>
      <c r="N83" s="199"/>
      <c r="O83" s="81"/>
      <c r="P83" s="81"/>
      <c r="Q83" s="81"/>
      <c r="R83" s="81"/>
      <c r="S83" s="81"/>
      <c r="T83" s="82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4" t="s">
        <v>116</v>
      </c>
      <c r="AU83" s="14" t="s">
        <v>79</v>
      </c>
    </row>
    <row r="84" s="2" customFormat="1">
      <c r="A84" s="35"/>
      <c r="B84" s="36"/>
      <c r="C84" s="37"/>
      <c r="D84" s="195" t="s">
        <v>322</v>
      </c>
      <c r="E84" s="37"/>
      <c r="F84" s="200" t="s">
        <v>813</v>
      </c>
      <c r="G84" s="37"/>
      <c r="H84" s="37"/>
      <c r="I84" s="197"/>
      <c r="J84" s="37"/>
      <c r="K84" s="37"/>
      <c r="L84" s="41"/>
      <c r="M84" s="198"/>
      <c r="N84" s="199"/>
      <c r="O84" s="81"/>
      <c r="P84" s="81"/>
      <c r="Q84" s="81"/>
      <c r="R84" s="81"/>
      <c r="S84" s="81"/>
      <c r="T84" s="82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4" t="s">
        <v>322</v>
      </c>
      <c r="AU84" s="14" t="s">
        <v>79</v>
      </c>
    </row>
    <row r="85" s="2" customFormat="1" ht="16.5" customHeight="1">
      <c r="A85" s="35"/>
      <c r="B85" s="36"/>
      <c r="C85" s="215" t="s">
        <v>81</v>
      </c>
      <c r="D85" s="215" t="s">
        <v>720</v>
      </c>
      <c r="E85" s="216" t="s">
        <v>814</v>
      </c>
      <c r="F85" s="217" t="s">
        <v>815</v>
      </c>
      <c r="G85" s="218" t="s">
        <v>113</v>
      </c>
      <c r="H85" s="219">
        <v>400</v>
      </c>
      <c r="I85" s="220"/>
      <c r="J85" s="221">
        <f>ROUND(I85*H85,2)</f>
        <v>0</v>
      </c>
      <c r="K85" s="222"/>
      <c r="L85" s="41"/>
      <c r="M85" s="223" t="s">
        <v>19</v>
      </c>
      <c r="N85" s="224" t="s">
        <v>42</v>
      </c>
      <c r="O85" s="81"/>
      <c r="P85" s="191">
        <f>O85*H85</f>
        <v>0</v>
      </c>
      <c r="Q85" s="191">
        <v>0</v>
      </c>
      <c r="R85" s="191">
        <f>Q85*H85</f>
        <v>0</v>
      </c>
      <c r="S85" s="191">
        <v>0</v>
      </c>
      <c r="T85" s="192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93" t="s">
        <v>79</v>
      </c>
      <c r="AT85" s="193" t="s">
        <v>720</v>
      </c>
      <c r="AU85" s="193" t="s">
        <v>79</v>
      </c>
      <c r="AY85" s="14" t="s">
        <v>114</v>
      </c>
      <c r="BE85" s="194">
        <f>IF(N85="základní",J85,0)</f>
        <v>0</v>
      </c>
      <c r="BF85" s="194">
        <f>IF(N85="snížená",J85,0)</f>
        <v>0</v>
      </c>
      <c r="BG85" s="194">
        <f>IF(N85="zákl. přenesená",J85,0)</f>
        <v>0</v>
      </c>
      <c r="BH85" s="194">
        <f>IF(N85="sníž. přenesená",J85,0)</f>
        <v>0</v>
      </c>
      <c r="BI85" s="194">
        <f>IF(N85="nulová",J85,0)</f>
        <v>0</v>
      </c>
      <c r="BJ85" s="14" t="s">
        <v>79</v>
      </c>
      <c r="BK85" s="194">
        <f>ROUND(I85*H85,2)</f>
        <v>0</v>
      </c>
      <c r="BL85" s="14" t="s">
        <v>79</v>
      </c>
      <c r="BM85" s="193" t="s">
        <v>816</v>
      </c>
    </row>
    <row r="86" s="2" customFormat="1">
      <c r="A86" s="35"/>
      <c r="B86" s="36"/>
      <c r="C86" s="37"/>
      <c r="D86" s="195" t="s">
        <v>116</v>
      </c>
      <c r="E86" s="37"/>
      <c r="F86" s="196" t="s">
        <v>817</v>
      </c>
      <c r="G86" s="37"/>
      <c r="H86" s="37"/>
      <c r="I86" s="197"/>
      <c r="J86" s="37"/>
      <c r="K86" s="37"/>
      <c r="L86" s="41"/>
      <c r="M86" s="198"/>
      <c r="N86" s="199"/>
      <c r="O86" s="81"/>
      <c r="P86" s="81"/>
      <c r="Q86" s="81"/>
      <c r="R86" s="81"/>
      <c r="S86" s="81"/>
      <c r="T86" s="82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116</v>
      </c>
      <c r="AU86" s="14" t="s">
        <v>79</v>
      </c>
    </row>
    <row r="87" s="2" customFormat="1">
      <c r="A87" s="35"/>
      <c r="B87" s="36"/>
      <c r="C87" s="37"/>
      <c r="D87" s="195" t="s">
        <v>322</v>
      </c>
      <c r="E87" s="37"/>
      <c r="F87" s="200" t="s">
        <v>818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322</v>
      </c>
      <c r="AU87" s="14" t="s">
        <v>79</v>
      </c>
    </row>
    <row r="88" s="2" customFormat="1" ht="16.5" customHeight="1">
      <c r="A88" s="35"/>
      <c r="B88" s="36"/>
      <c r="C88" s="215" t="s">
        <v>120</v>
      </c>
      <c r="D88" s="215" t="s">
        <v>720</v>
      </c>
      <c r="E88" s="216" t="s">
        <v>819</v>
      </c>
      <c r="F88" s="217" t="s">
        <v>820</v>
      </c>
      <c r="G88" s="218" t="s">
        <v>113</v>
      </c>
      <c r="H88" s="219">
        <v>204</v>
      </c>
      <c r="I88" s="220"/>
      <c r="J88" s="221">
        <f>ROUND(I88*H88,2)</f>
        <v>0</v>
      </c>
      <c r="K88" s="222"/>
      <c r="L88" s="41"/>
      <c r="M88" s="223" t="s">
        <v>19</v>
      </c>
      <c r="N88" s="224" t="s">
        <v>42</v>
      </c>
      <c r="O88" s="81"/>
      <c r="P88" s="191">
        <f>O88*H88</f>
        <v>0</v>
      </c>
      <c r="Q88" s="191">
        <v>0</v>
      </c>
      <c r="R88" s="191">
        <f>Q88*H88</f>
        <v>0</v>
      </c>
      <c r="S88" s="191">
        <v>0</v>
      </c>
      <c r="T88" s="192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3" t="s">
        <v>79</v>
      </c>
      <c r="AT88" s="193" t="s">
        <v>720</v>
      </c>
      <c r="AU88" s="193" t="s">
        <v>79</v>
      </c>
      <c r="AY88" s="14" t="s">
        <v>114</v>
      </c>
      <c r="BE88" s="194">
        <f>IF(N88="základní",J88,0)</f>
        <v>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14" t="s">
        <v>79</v>
      </c>
      <c r="BK88" s="194">
        <f>ROUND(I88*H88,2)</f>
        <v>0</v>
      </c>
      <c r="BL88" s="14" t="s">
        <v>79</v>
      </c>
      <c r="BM88" s="193" t="s">
        <v>821</v>
      </c>
    </row>
    <row r="89" s="2" customFormat="1">
      <c r="A89" s="35"/>
      <c r="B89" s="36"/>
      <c r="C89" s="37"/>
      <c r="D89" s="195" t="s">
        <v>116</v>
      </c>
      <c r="E89" s="37"/>
      <c r="F89" s="196" t="s">
        <v>822</v>
      </c>
      <c r="G89" s="37"/>
      <c r="H89" s="37"/>
      <c r="I89" s="197"/>
      <c r="J89" s="37"/>
      <c r="K89" s="37"/>
      <c r="L89" s="41"/>
      <c r="M89" s="198"/>
      <c r="N89" s="199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116</v>
      </c>
      <c r="AU89" s="14" t="s">
        <v>79</v>
      </c>
    </row>
    <row r="90" s="2" customFormat="1">
      <c r="A90" s="35"/>
      <c r="B90" s="36"/>
      <c r="C90" s="37"/>
      <c r="D90" s="195" t="s">
        <v>322</v>
      </c>
      <c r="E90" s="37"/>
      <c r="F90" s="200" t="s">
        <v>823</v>
      </c>
      <c r="G90" s="37"/>
      <c r="H90" s="37"/>
      <c r="I90" s="197"/>
      <c r="J90" s="37"/>
      <c r="K90" s="37"/>
      <c r="L90" s="41"/>
      <c r="M90" s="198"/>
      <c r="N90" s="199"/>
      <c r="O90" s="81"/>
      <c r="P90" s="81"/>
      <c r="Q90" s="81"/>
      <c r="R90" s="81"/>
      <c r="S90" s="81"/>
      <c r="T90" s="8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322</v>
      </c>
      <c r="AU90" s="14" t="s">
        <v>79</v>
      </c>
    </row>
    <row r="91" s="12" customFormat="1">
      <c r="A91" s="12"/>
      <c r="B91" s="230"/>
      <c r="C91" s="231"/>
      <c r="D91" s="195" t="s">
        <v>824</v>
      </c>
      <c r="E91" s="232" t="s">
        <v>19</v>
      </c>
      <c r="F91" s="233" t="s">
        <v>825</v>
      </c>
      <c r="G91" s="231"/>
      <c r="H91" s="234">
        <v>204</v>
      </c>
      <c r="I91" s="235"/>
      <c r="J91" s="231"/>
      <c r="K91" s="231"/>
      <c r="L91" s="236"/>
      <c r="M91" s="237"/>
      <c r="N91" s="238"/>
      <c r="O91" s="238"/>
      <c r="P91" s="238"/>
      <c r="Q91" s="238"/>
      <c r="R91" s="238"/>
      <c r="S91" s="238"/>
      <c r="T91" s="239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40" t="s">
        <v>824</v>
      </c>
      <c r="AU91" s="240" t="s">
        <v>79</v>
      </c>
      <c r="AV91" s="12" t="s">
        <v>81</v>
      </c>
      <c r="AW91" s="12" t="s">
        <v>32</v>
      </c>
      <c r="AX91" s="12" t="s">
        <v>79</v>
      </c>
      <c r="AY91" s="240" t="s">
        <v>114</v>
      </c>
    </row>
    <row r="92" s="2" customFormat="1" ht="16.5" customHeight="1">
      <c r="A92" s="35"/>
      <c r="B92" s="36"/>
      <c r="C92" s="215" t="s">
        <v>124</v>
      </c>
      <c r="D92" s="215" t="s">
        <v>720</v>
      </c>
      <c r="E92" s="216" t="s">
        <v>826</v>
      </c>
      <c r="F92" s="217" t="s">
        <v>827</v>
      </c>
      <c r="G92" s="218" t="s">
        <v>113</v>
      </c>
      <c r="H92" s="219">
        <v>200</v>
      </c>
      <c r="I92" s="220"/>
      <c r="J92" s="221">
        <f>ROUND(I92*H92,2)</f>
        <v>0</v>
      </c>
      <c r="K92" s="222"/>
      <c r="L92" s="41"/>
      <c r="M92" s="223" t="s">
        <v>19</v>
      </c>
      <c r="N92" s="224" t="s">
        <v>42</v>
      </c>
      <c r="O92" s="81"/>
      <c r="P92" s="191">
        <f>O92*H92</f>
        <v>0</v>
      </c>
      <c r="Q92" s="191">
        <v>0</v>
      </c>
      <c r="R92" s="191">
        <f>Q92*H92</f>
        <v>0</v>
      </c>
      <c r="S92" s="191">
        <v>0</v>
      </c>
      <c r="T92" s="192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3" t="s">
        <v>79</v>
      </c>
      <c r="AT92" s="193" t="s">
        <v>720</v>
      </c>
      <c r="AU92" s="193" t="s">
        <v>79</v>
      </c>
      <c r="AY92" s="14" t="s">
        <v>114</v>
      </c>
      <c r="BE92" s="194">
        <f>IF(N92="základní",J92,0)</f>
        <v>0</v>
      </c>
      <c r="BF92" s="194">
        <f>IF(N92="snížená",J92,0)</f>
        <v>0</v>
      </c>
      <c r="BG92" s="194">
        <f>IF(N92="zákl. přenesená",J92,0)</f>
        <v>0</v>
      </c>
      <c r="BH92" s="194">
        <f>IF(N92="sníž. přenesená",J92,0)</f>
        <v>0</v>
      </c>
      <c r="BI92" s="194">
        <f>IF(N92="nulová",J92,0)</f>
        <v>0</v>
      </c>
      <c r="BJ92" s="14" t="s">
        <v>79</v>
      </c>
      <c r="BK92" s="194">
        <f>ROUND(I92*H92,2)</f>
        <v>0</v>
      </c>
      <c r="BL92" s="14" t="s">
        <v>79</v>
      </c>
      <c r="BM92" s="193" t="s">
        <v>828</v>
      </c>
    </row>
    <row r="93" s="2" customFormat="1">
      <c r="A93" s="35"/>
      <c r="B93" s="36"/>
      <c r="C93" s="37"/>
      <c r="D93" s="195" t="s">
        <v>116</v>
      </c>
      <c r="E93" s="37"/>
      <c r="F93" s="196" t="s">
        <v>829</v>
      </c>
      <c r="G93" s="37"/>
      <c r="H93" s="37"/>
      <c r="I93" s="197"/>
      <c r="J93" s="37"/>
      <c r="K93" s="37"/>
      <c r="L93" s="41"/>
      <c r="M93" s="198"/>
      <c r="N93" s="199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116</v>
      </c>
      <c r="AU93" s="14" t="s">
        <v>79</v>
      </c>
    </row>
    <row r="94" s="2" customFormat="1">
      <c r="A94" s="35"/>
      <c r="B94" s="36"/>
      <c r="C94" s="37"/>
      <c r="D94" s="195" t="s">
        <v>322</v>
      </c>
      <c r="E94" s="37"/>
      <c r="F94" s="200" t="s">
        <v>830</v>
      </c>
      <c r="G94" s="37"/>
      <c r="H94" s="37"/>
      <c r="I94" s="197"/>
      <c r="J94" s="37"/>
      <c r="K94" s="37"/>
      <c r="L94" s="41"/>
      <c r="M94" s="198"/>
      <c r="N94" s="199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322</v>
      </c>
      <c r="AU94" s="14" t="s">
        <v>79</v>
      </c>
    </row>
    <row r="95" s="2" customFormat="1" ht="16.5" customHeight="1">
      <c r="A95" s="35"/>
      <c r="B95" s="36"/>
      <c r="C95" s="215" t="s">
        <v>128</v>
      </c>
      <c r="D95" s="215" t="s">
        <v>720</v>
      </c>
      <c r="E95" s="216" t="s">
        <v>831</v>
      </c>
      <c r="F95" s="217" t="s">
        <v>832</v>
      </c>
      <c r="G95" s="218" t="s">
        <v>113</v>
      </c>
      <c r="H95" s="219">
        <v>20</v>
      </c>
      <c r="I95" s="220"/>
      <c r="J95" s="221">
        <f>ROUND(I95*H95,2)</f>
        <v>0</v>
      </c>
      <c r="K95" s="222"/>
      <c r="L95" s="41"/>
      <c r="M95" s="223" t="s">
        <v>19</v>
      </c>
      <c r="N95" s="224" t="s">
        <v>42</v>
      </c>
      <c r="O95" s="81"/>
      <c r="P95" s="191">
        <f>O95*H95</f>
        <v>0</v>
      </c>
      <c r="Q95" s="191">
        <v>0</v>
      </c>
      <c r="R95" s="191">
        <f>Q95*H95</f>
        <v>0</v>
      </c>
      <c r="S95" s="191">
        <v>0</v>
      </c>
      <c r="T95" s="19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3" t="s">
        <v>79</v>
      </c>
      <c r="AT95" s="193" t="s">
        <v>720</v>
      </c>
      <c r="AU95" s="193" t="s">
        <v>79</v>
      </c>
      <c r="AY95" s="14" t="s">
        <v>114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4" t="s">
        <v>79</v>
      </c>
      <c r="BK95" s="194">
        <f>ROUND(I95*H95,2)</f>
        <v>0</v>
      </c>
      <c r="BL95" s="14" t="s">
        <v>79</v>
      </c>
      <c r="BM95" s="193" t="s">
        <v>833</v>
      </c>
    </row>
    <row r="96" s="2" customFormat="1">
      <c r="A96" s="35"/>
      <c r="B96" s="36"/>
      <c r="C96" s="37"/>
      <c r="D96" s="195" t="s">
        <v>116</v>
      </c>
      <c r="E96" s="37"/>
      <c r="F96" s="196" t="s">
        <v>834</v>
      </c>
      <c r="G96" s="37"/>
      <c r="H96" s="37"/>
      <c r="I96" s="197"/>
      <c r="J96" s="37"/>
      <c r="K96" s="37"/>
      <c r="L96" s="41"/>
      <c r="M96" s="198"/>
      <c r="N96" s="19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116</v>
      </c>
      <c r="AU96" s="14" t="s">
        <v>79</v>
      </c>
    </row>
    <row r="97" s="2" customFormat="1">
      <c r="A97" s="35"/>
      <c r="B97" s="36"/>
      <c r="C97" s="37"/>
      <c r="D97" s="195" t="s">
        <v>322</v>
      </c>
      <c r="E97" s="37"/>
      <c r="F97" s="200" t="s">
        <v>835</v>
      </c>
      <c r="G97" s="37"/>
      <c r="H97" s="37"/>
      <c r="I97" s="197"/>
      <c r="J97" s="37"/>
      <c r="K97" s="37"/>
      <c r="L97" s="41"/>
      <c r="M97" s="198"/>
      <c r="N97" s="199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322</v>
      </c>
      <c r="AU97" s="14" t="s">
        <v>79</v>
      </c>
    </row>
    <row r="98" s="2" customFormat="1" ht="16.5" customHeight="1">
      <c r="A98" s="35"/>
      <c r="B98" s="36"/>
      <c r="C98" s="215" t="s">
        <v>132</v>
      </c>
      <c r="D98" s="215" t="s">
        <v>720</v>
      </c>
      <c r="E98" s="216" t="s">
        <v>836</v>
      </c>
      <c r="F98" s="217" t="s">
        <v>837</v>
      </c>
      <c r="G98" s="218" t="s">
        <v>113</v>
      </c>
      <c r="H98" s="219">
        <v>208</v>
      </c>
      <c r="I98" s="220"/>
      <c r="J98" s="221">
        <f>ROUND(I98*H98,2)</f>
        <v>0</v>
      </c>
      <c r="K98" s="222"/>
      <c r="L98" s="41"/>
      <c r="M98" s="223" t="s">
        <v>19</v>
      </c>
      <c r="N98" s="224" t="s">
        <v>42</v>
      </c>
      <c r="O98" s="81"/>
      <c r="P98" s="191">
        <f>O98*H98</f>
        <v>0</v>
      </c>
      <c r="Q98" s="191">
        <v>0</v>
      </c>
      <c r="R98" s="191">
        <f>Q98*H98</f>
        <v>0</v>
      </c>
      <c r="S98" s="191">
        <v>0</v>
      </c>
      <c r="T98" s="192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3" t="s">
        <v>79</v>
      </c>
      <c r="AT98" s="193" t="s">
        <v>720</v>
      </c>
      <c r="AU98" s="193" t="s">
        <v>79</v>
      </c>
      <c r="AY98" s="14" t="s">
        <v>114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14" t="s">
        <v>79</v>
      </c>
      <c r="BK98" s="194">
        <f>ROUND(I98*H98,2)</f>
        <v>0</v>
      </c>
      <c r="BL98" s="14" t="s">
        <v>79</v>
      </c>
      <c r="BM98" s="193" t="s">
        <v>838</v>
      </c>
    </row>
    <row r="99" s="2" customFormat="1">
      <c r="A99" s="35"/>
      <c r="B99" s="36"/>
      <c r="C99" s="37"/>
      <c r="D99" s="195" t="s">
        <v>116</v>
      </c>
      <c r="E99" s="37"/>
      <c r="F99" s="196" t="s">
        <v>839</v>
      </c>
      <c r="G99" s="37"/>
      <c r="H99" s="37"/>
      <c r="I99" s="197"/>
      <c r="J99" s="37"/>
      <c r="K99" s="37"/>
      <c r="L99" s="41"/>
      <c r="M99" s="198"/>
      <c r="N99" s="199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116</v>
      </c>
      <c r="AU99" s="14" t="s">
        <v>79</v>
      </c>
    </row>
    <row r="100" s="2" customFormat="1">
      <c r="A100" s="35"/>
      <c r="B100" s="36"/>
      <c r="C100" s="37"/>
      <c r="D100" s="195" t="s">
        <v>322</v>
      </c>
      <c r="E100" s="37"/>
      <c r="F100" s="200" t="s">
        <v>840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322</v>
      </c>
      <c r="AU100" s="14" t="s">
        <v>79</v>
      </c>
    </row>
    <row r="101" s="12" customFormat="1">
      <c r="A101" s="12"/>
      <c r="B101" s="230"/>
      <c r="C101" s="231"/>
      <c r="D101" s="195" t="s">
        <v>824</v>
      </c>
      <c r="E101" s="232" t="s">
        <v>19</v>
      </c>
      <c r="F101" s="233" t="s">
        <v>841</v>
      </c>
      <c r="G101" s="231"/>
      <c r="H101" s="234">
        <v>208</v>
      </c>
      <c r="I101" s="235"/>
      <c r="J101" s="231"/>
      <c r="K101" s="231"/>
      <c r="L101" s="236"/>
      <c r="M101" s="237"/>
      <c r="N101" s="238"/>
      <c r="O101" s="238"/>
      <c r="P101" s="238"/>
      <c r="Q101" s="238"/>
      <c r="R101" s="238"/>
      <c r="S101" s="238"/>
      <c r="T101" s="239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40" t="s">
        <v>824</v>
      </c>
      <c r="AU101" s="240" t="s">
        <v>79</v>
      </c>
      <c r="AV101" s="12" t="s">
        <v>81</v>
      </c>
      <c r="AW101" s="12" t="s">
        <v>32</v>
      </c>
      <c r="AX101" s="12" t="s">
        <v>79</v>
      </c>
      <c r="AY101" s="240" t="s">
        <v>114</v>
      </c>
    </row>
    <row r="102" s="2" customFormat="1" ht="24.15" customHeight="1">
      <c r="A102" s="35"/>
      <c r="B102" s="36"/>
      <c r="C102" s="215" t="s">
        <v>140</v>
      </c>
      <c r="D102" s="215" t="s">
        <v>720</v>
      </c>
      <c r="E102" s="216" t="s">
        <v>842</v>
      </c>
      <c r="F102" s="217" t="s">
        <v>843</v>
      </c>
      <c r="G102" s="218" t="s">
        <v>113</v>
      </c>
      <c r="H102" s="219">
        <v>1000</v>
      </c>
      <c r="I102" s="220"/>
      <c r="J102" s="221">
        <f>ROUND(I102*H102,2)</f>
        <v>0</v>
      </c>
      <c r="K102" s="222"/>
      <c r="L102" s="41"/>
      <c r="M102" s="223" t="s">
        <v>19</v>
      </c>
      <c r="N102" s="224" t="s">
        <v>42</v>
      </c>
      <c r="O102" s="81"/>
      <c r="P102" s="191">
        <f>O102*H102</f>
        <v>0</v>
      </c>
      <c r="Q102" s="191">
        <v>0</v>
      </c>
      <c r="R102" s="191">
        <f>Q102*H102</f>
        <v>0</v>
      </c>
      <c r="S102" s="191">
        <v>0</v>
      </c>
      <c r="T102" s="192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3" t="s">
        <v>79</v>
      </c>
      <c r="AT102" s="193" t="s">
        <v>720</v>
      </c>
      <c r="AU102" s="193" t="s">
        <v>79</v>
      </c>
      <c r="AY102" s="14" t="s">
        <v>114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14" t="s">
        <v>79</v>
      </c>
      <c r="BK102" s="194">
        <f>ROUND(I102*H102,2)</f>
        <v>0</v>
      </c>
      <c r="BL102" s="14" t="s">
        <v>79</v>
      </c>
      <c r="BM102" s="193" t="s">
        <v>844</v>
      </c>
    </row>
    <row r="103" s="2" customFormat="1">
      <c r="A103" s="35"/>
      <c r="B103" s="36"/>
      <c r="C103" s="37"/>
      <c r="D103" s="195" t="s">
        <v>116</v>
      </c>
      <c r="E103" s="37"/>
      <c r="F103" s="196" t="s">
        <v>845</v>
      </c>
      <c r="G103" s="37"/>
      <c r="H103" s="37"/>
      <c r="I103" s="197"/>
      <c r="J103" s="37"/>
      <c r="K103" s="37"/>
      <c r="L103" s="41"/>
      <c r="M103" s="198"/>
      <c r="N103" s="199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116</v>
      </c>
      <c r="AU103" s="14" t="s">
        <v>79</v>
      </c>
    </row>
    <row r="104" s="2" customFormat="1" ht="24.15" customHeight="1">
      <c r="A104" s="35"/>
      <c r="B104" s="36"/>
      <c r="C104" s="215" t="s">
        <v>144</v>
      </c>
      <c r="D104" s="215" t="s">
        <v>720</v>
      </c>
      <c r="E104" s="216" t="s">
        <v>846</v>
      </c>
      <c r="F104" s="217" t="s">
        <v>847</v>
      </c>
      <c r="G104" s="218" t="s">
        <v>113</v>
      </c>
      <c r="H104" s="219">
        <v>1000</v>
      </c>
      <c r="I104" s="220"/>
      <c r="J104" s="221">
        <f>ROUND(I104*H104,2)</f>
        <v>0</v>
      </c>
      <c r="K104" s="222"/>
      <c r="L104" s="41"/>
      <c r="M104" s="223" t="s">
        <v>19</v>
      </c>
      <c r="N104" s="224" t="s">
        <v>42</v>
      </c>
      <c r="O104" s="81"/>
      <c r="P104" s="191">
        <f>O104*H104</f>
        <v>0</v>
      </c>
      <c r="Q104" s="191">
        <v>0</v>
      </c>
      <c r="R104" s="191">
        <f>Q104*H104</f>
        <v>0</v>
      </c>
      <c r="S104" s="191">
        <v>0</v>
      </c>
      <c r="T104" s="192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3" t="s">
        <v>79</v>
      </c>
      <c r="AT104" s="193" t="s">
        <v>720</v>
      </c>
      <c r="AU104" s="193" t="s">
        <v>79</v>
      </c>
      <c r="AY104" s="14" t="s">
        <v>114</v>
      </c>
      <c r="BE104" s="194">
        <f>IF(N104="základní",J104,0)</f>
        <v>0</v>
      </c>
      <c r="BF104" s="194">
        <f>IF(N104="snížená",J104,0)</f>
        <v>0</v>
      </c>
      <c r="BG104" s="194">
        <f>IF(N104="zákl. přenesená",J104,0)</f>
        <v>0</v>
      </c>
      <c r="BH104" s="194">
        <f>IF(N104="sníž. přenesená",J104,0)</f>
        <v>0</v>
      </c>
      <c r="BI104" s="194">
        <f>IF(N104="nulová",J104,0)</f>
        <v>0</v>
      </c>
      <c r="BJ104" s="14" t="s">
        <v>79</v>
      </c>
      <c r="BK104" s="194">
        <f>ROUND(I104*H104,2)</f>
        <v>0</v>
      </c>
      <c r="BL104" s="14" t="s">
        <v>79</v>
      </c>
      <c r="BM104" s="193" t="s">
        <v>848</v>
      </c>
    </row>
    <row r="105" s="2" customFormat="1">
      <c r="A105" s="35"/>
      <c r="B105" s="36"/>
      <c r="C105" s="37"/>
      <c r="D105" s="195" t="s">
        <v>116</v>
      </c>
      <c r="E105" s="37"/>
      <c r="F105" s="196" t="s">
        <v>849</v>
      </c>
      <c r="G105" s="37"/>
      <c r="H105" s="37"/>
      <c r="I105" s="197"/>
      <c r="J105" s="37"/>
      <c r="K105" s="37"/>
      <c r="L105" s="41"/>
      <c r="M105" s="225"/>
      <c r="N105" s="226"/>
      <c r="O105" s="227"/>
      <c r="P105" s="227"/>
      <c r="Q105" s="227"/>
      <c r="R105" s="227"/>
      <c r="S105" s="227"/>
      <c r="T105" s="228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116</v>
      </c>
      <c r="AU105" s="14" t="s">
        <v>79</v>
      </c>
    </row>
    <row r="106" s="2" customFormat="1" ht="6.96" customHeight="1">
      <c r="A106" s="35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41"/>
      <c r="M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</sheetData>
  <sheetProtection sheet="1" autoFilter="0" formatColumns="0" formatRows="0" objects="1" scenarios="1" spinCount="100000" saltValue="sLEC0vZL6jTJ43E+aQyGaUOQaMP62Tsub9U7zpCeXPkTOhPxyv/YaWS0RUuaN/VbiW0TIOh+rLFYQnn8TleftA==" hashValue="ThjopIRHFbcszSbZf89GXKet6TcW/BEEiUwBRgaJHTxMUdQpxk6Z0eqgavsOpwlmMrCd2zpbbx23HZq+aLu+0Q==" algorithmName="SHA-512" password="CC35"/>
  <autoFilter ref="C79:K10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Jambor Petr, Bc.</dc:creator>
  <cp:lastModifiedBy>Jambor Petr, Bc.</cp:lastModifiedBy>
  <dcterms:created xsi:type="dcterms:W3CDTF">2025-05-19T11:55:19Z</dcterms:created>
  <dcterms:modified xsi:type="dcterms:W3CDTF">2025-05-19T11:55:23Z</dcterms:modified>
</cp:coreProperties>
</file>