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3\225_Sanace V. Polanka–H. Lideč v km 20,019 – 21,248\# DIGDOK\03 def. odevzdání dokumentace 02-2025\SO118101\"/>
    </mc:Choice>
  </mc:AlternateContent>
  <xr:revisionPtr revIDLastSave="0" documentId="13_ncr:1_{F3BFE749-FFA2-4D9B-8435-FA452846A2DD}" xr6:coauthVersionLast="47" xr6:coauthVersionMax="47" xr10:uidLastSave="{00000000-0000-0000-0000-000000000000}"/>
  <bookViews>
    <workbookView xWindow="-120" yWindow="-120" windowWidth="29040" windowHeight="15840" xr2:uid="{EBB93ED0-F40B-4152-BB0F-C8D1D867E773}"/>
  </bookViews>
  <sheets>
    <sheet name="Já" sheetId="2" r:id="rId1"/>
  </sheets>
  <definedNames>
    <definedName name="_xlnm._FilterDatabase" localSheetId="0" hidden="1">Já!$A$3:$S$67</definedName>
    <definedName name="_xlnm.Print_Titles" localSheetId="0">Já!$3:$4</definedName>
    <definedName name="_xlnm.Print_Area" localSheetId="0">Já!$A$1:$L$67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K34" i="2"/>
  <c r="K33" i="2"/>
  <c r="M76" i="2"/>
  <c r="M75" i="2"/>
  <c r="M71" i="2"/>
  <c r="M72" i="2"/>
  <c r="M73" i="2"/>
  <c r="M74" i="2"/>
  <c r="M70" i="2"/>
  <c r="L73" i="2"/>
  <c r="L74" i="2"/>
  <c r="L72" i="2"/>
  <c r="L71" i="2"/>
  <c r="L70" i="2"/>
  <c r="K75" i="2"/>
  <c r="J66" i="2"/>
  <c r="K66" i="2" s="1"/>
  <c r="E66" i="2"/>
  <c r="J65" i="2"/>
  <c r="K65" i="2" s="1"/>
  <c r="J64" i="2"/>
  <c r="K64" i="2" s="1"/>
  <c r="E64" i="2"/>
  <c r="J63" i="2"/>
  <c r="K63" i="2" s="1"/>
  <c r="J62" i="2"/>
  <c r="K62" i="2" s="1"/>
  <c r="E62" i="2"/>
  <c r="J61" i="2"/>
  <c r="K61" i="2" s="1"/>
  <c r="J60" i="2"/>
  <c r="K60" i="2" s="1"/>
  <c r="E60" i="2"/>
  <c r="J59" i="2"/>
  <c r="K59" i="2" s="1"/>
  <c r="J58" i="2"/>
  <c r="K58" i="2" s="1"/>
  <c r="E58" i="2"/>
  <c r="J57" i="2"/>
  <c r="K57" i="2" s="1"/>
  <c r="J56" i="2"/>
  <c r="K56" i="2" s="1"/>
  <c r="E56" i="2"/>
  <c r="J55" i="2"/>
  <c r="K55" i="2" s="1"/>
  <c r="J54" i="2"/>
  <c r="K54" i="2" s="1"/>
  <c r="E54" i="2"/>
  <c r="J53" i="2"/>
  <c r="K53" i="2" s="1"/>
  <c r="J52" i="2"/>
  <c r="K52" i="2" s="1"/>
  <c r="E52" i="2"/>
  <c r="J51" i="2"/>
  <c r="K51" i="2" s="1"/>
  <c r="J50" i="2"/>
  <c r="K50" i="2" s="1"/>
  <c r="E50" i="2"/>
  <c r="J49" i="2"/>
  <c r="K49" i="2" s="1"/>
  <c r="J48" i="2"/>
  <c r="K48" i="2" s="1"/>
  <c r="E48" i="2"/>
  <c r="J47" i="2"/>
  <c r="K47" i="2" s="1"/>
  <c r="J46" i="2"/>
  <c r="K46" i="2" s="1"/>
  <c r="E46" i="2"/>
  <c r="J45" i="2"/>
  <c r="K45" i="2" s="1"/>
  <c r="J44" i="2"/>
  <c r="K44" i="2" s="1"/>
  <c r="E44" i="2"/>
  <c r="J43" i="2"/>
  <c r="K43" i="2" s="1"/>
  <c r="J42" i="2"/>
  <c r="K42" i="2" s="1"/>
  <c r="E42" i="2"/>
  <c r="J41" i="2"/>
  <c r="K41" i="2" s="1"/>
  <c r="J40" i="2"/>
  <c r="K40" i="2" s="1"/>
  <c r="E40" i="2"/>
  <c r="J39" i="2"/>
  <c r="K39" i="2" s="1"/>
  <c r="J38" i="2"/>
  <c r="K38" i="2" s="1"/>
  <c r="E38" i="2"/>
  <c r="J37" i="2"/>
  <c r="K37" i="2" s="1"/>
  <c r="J36" i="2"/>
  <c r="K36" i="2" s="1"/>
  <c r="E36" i="2"/>
  <c r="J35" i="2"/>
  <c r="K35" i="2" s="1"/>
  <c r="J34" i="2"/>
  <c r="E34" i="2"/>
  <c r="J33" i="2"/>
  <c r="J32" i="2"/>
  <c r="K32" i="2" s="1"/>
  <c r="E32" i="2"/>
  <c r="J31" i="2"/>
  <c r="K31" i="2" s="1"/>
  <c r="J30" i="2"/>
  <c r="K30" i="2" s="1"/>
  <c r="E30" i="2"/>
  <c r="K29" i="2"/>
  <c r="J29" i="2"/>
  <c r="J28" i="2"/>
  <c r="K28" i="2" s="1"/>
  <c r="E28" i="2"/>
  <c r="J27" i="2"/>
  <c r="K27" i="2" s="1"/>
  <c r="J26" i="2"/>
  <c r="J25" i="2"/>
  <c r="K25" i="2" s="1"/>
  <c r="E25" i="2"/>
  <c r="J24" i="2"/>
  <c r="K24" i="2" s="1"/>
  <c r="J23" i="2"/>
  <c r="K23" i="2" s="1"/>
  <c r="E23" i="2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K67" i="2" l="1"/>
</calcChain>
</file>

<file path=xl/sharedStrings.xml><?xml version="1.0" encoding="utf-8"?>
<sst xmlns="http://schemas.openxmlformats.org/spreadsheetml/2006/main" count="165" uniqueCount="38">
  <si>
    <t>Číslo TS</t>
  </si>
  <si>
    <t>Staničení</t>
  </si>
  <si>
    <t>N</t>
  </si>
  <si>
    <t>Mx</t>
  </si>
  <si>
    <t>My</t>
  </si>
  <si>
    <t>Kolej</t>
  </si>
  <si>
    <t>Skupina</t>
  </si>
  <si>
    <t>Skupina A</t>
  </si>
  <si>
    <t>Nmax</t>
  </si>
  <si>
    <t>Mx max</t>
  </si>
  <si>
    <t>My max</t>
  </si>
  <si>
    <t>Skupina B</t>
  </si>
  <si>
    <t>Skupina C</t>
  </si>
  <si>
    <t>Skupina D</t>
  </si>
  <si>
    <t>Patka číslo</t>
  </si>
  <si>
    <t>kN</t>
  </si>
  <si>
    <t>kN/m</t>
  </si>
  <si>
    <t>Počet MP</t>
  </si>
  <si>
    <t>Délka MP</t>
  </si>
  <si>
    <t>Počet mikropilot</t>
  </si>
  <si>
    <t>Délka mikropilot</t>
  </si>
  <si>
    <t>Celková metráž mikropilot</t>
  </si>
  <si>
    <t>Sanace nestabilního úseku Valašská Polanka - Horní Lideč v km 20,019 - 21,248</t>
  </si>
  <si>
    <t>základní tabulka patek TV</t>
  </si>
  <si>
    <t>K11</t>
  </si>
  <si>
    <t>K15</t>
  </si>
  <si>
    <t>K16</t>
  </si>
  <si>
    <t>Poloha patky</t>
  </si>
  <si>
    <t>násyp</t>
  </si>
  <si>
    <t>zářez</t>
  </si>
  <si>
    <t>zářez + ŠP</t>
  </si>
  <si>
    <t>násyp + ŠP</t>
  </si>
  <si>
    <t>Skupina E</t>
  </si>
  <si>
    <t>násyp + ŠP + podbetonávka cca 1,0 m</t>
  </si>
  <si>
    <t>ks</t>
  </si>
  <si>
    <t>61 celkem</t>
  </si>
  <si>
    <t>BP 20ks</t>
  </si>
  <si>
    <t>K 3ks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</si>
</sst>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/>
    </xf>
    <xf numFmtId="0" fontId="0" fillId="6" borderId="18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10" borderId="23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3" borderId="27" xfId="0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9" borderId="11" xfId="0" applyFill="1" applyBorder="1" applyAlignment="1">
      <alignment horizontal="center"/>
    </xf>
    <xf numFmtId="9" fontId="0" fillId="0" borderId="0" xfId="0" applyNumberFormat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BFCAB-B71A-4313-957E-C91D714FEFCE}">
  <sheetPr>
    <tabColor rgb="FF92D050"/>
  </sheetPr>
  <dimension ref="A1:S79"/>
  <sheetViews>
    <sheetView tabSelected="1" view="pageBreakPreview" topLeftCell="D52" zoomScale="130" zoomScaleNormal="120" zoomScaleSheetLayoutView="130" workbookViewId="0">
      <selection activeCell="K27" sqref="K27"/>
    </sheetView>
  </sheetViews>
  <sheetFormatPr defaultRowHeight="15" x14ac:dyDescent="0.25"/>
  <cols>
    <col min="1" max="2" width="12" style="1" hidden="1" customWidth="1"/>
    <col min="3" max="4" width="9.140625" style="1"/>
    <col min="5" max="5" width="14.28515625" style="3" customWidth="1"/>
    <col min="9" max="9" width="19.140625" customWidth="1"/>
    <col min="10" max="11" width="12.7109375" customWidth="1"/>
    <col min="12" max="12" width="35.140625" customWidth="1"/>
    <col min="13" max="14" width="13.140625" customWidth="1"/>
    <col min="15" max="19" width="9.140625" customWidth="1"/>
  </cols>
  <sheetData>
    <row r="1" spans="1:19" ht="21" x14ac:dyDescent="0.25">
      <c r="A1" s="2"/>
      <c r="B1" s="2"/>
      <c r="C1" s="71" t="s">
        <v>22</v>
      </c>
      <c r="D1" s="71"/>
      <c r="E1" s="71"/>
      <c r="F1" s="71"/>
      <c r="G1" s="71"/>
      <c r="H1" s="71"/>
      <c r="I1" s="71"/>
      <c r="J1" s="71"/>
      <c r="K1" s="71"/>
      <c r="L1" s="71"/>
      <c r="M1" s="19"/>
    </row>
    <row r="2" spans="1:19" ht="21.75" customHeight="1" thickBot="1" x14ac:dyDescent="0.3">
      <c r="A2" s="72" t="s">
        <v>23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3"/>
      <c r="M2" s="40"/>
    </row>
    <row r="3" spans="1:19" x14ac:dyDescent="0.25">
      <c r="A3" s="74" t="s">
        <v>14</v>
      </c>
      <c r="B3" s="10"/>
      <c r="C3" s="76" t="s">
        <v>0</v>
      </c>
      <c r="D3" s="78" t="s">
        <v>5</v>
      </c>
      <c r="E3" s="78" t="s">
        <v>1</v>
      </c>
      <c r="F3" s="15" t="s">
        <v>2</v>
      </c>
      <c r="G3" s="15" t="s">
        <v>3</v>
      </c>
      <c r="H3" s="16" t="s">
        <v>4</v>
      </c>
      <c r="I3" s="80" t="s">
        <v>6</v>
      </c>
      <c r="J3" s="82" t="s">
        <v>19</v>
      </c>
      <c r="K3" s="84" t="s">
        <v>20</v>
      </c>
      <c r="L3" s="86" t="s">
        <v>27</v>
      </c>
      <c r="M3" s="57"/>
    </row>
    <row r="4" spans="1:19" x14ac:dyDescent="0.25">
      <c r="A4" s="75"/>
      <c r="B4" s="11"/>
      <c r="C4" s="77"/>
      <c r="D4" s="79"/>
      <c r="E4" s="79"/>
      <c r="F4" s="17" t="s">
        <v>15</v>
      </c>
      <c r="G4" s="17" t="s">
        <v>16</v>
      </c>
      <c r="H4" s="18" t="s">
        <v>16</v>
      </c>
      <c r="I4" s="81"/>
      <c r="J4" s="83"/>
      <c r="K4" s="85"/>
      <c r="L4" s="87"/>
      <c r="M4" s="57"/>
      <c r="O4" s="1" t="s">
        <v>8</v>
      </c>
      <c r="P4" s="1" t="s">
        <v>9</v>
      </c>
      <c r="Q4" s="1" t="s">
        <v>10</v>
      </c>
      <c r="R4" s="1" t="s">
        <v>17</v>
      </c>
      <c r="S4" s="1" t="s">
        <v>18</v>
      </c>
    </row>
    <row r="5" spans="1:19" ht="5.0999999999999996" customHeight="1" thickBot="1" x14ac:dyDescent="0.3">
      <c r="A5" s="49">
        <v>2</v>
      </c>
      <c r="B5" s="50">
        <v>0</v>
      </c>
      <c r="C5" s="51"/>
      <c r="D5" s="52"/>
      <c r="E5" s="52"/>
      <c r="F5" s="53"/>
      <c r="G5" s="53"/>
      <c r="H5" s="54"/>
      <c r="I5" s="55"/>
      <c r="J5" s="56"/>
      <c r="K5" s="58"/>
      <c r="L5" s="41"/>
      <c r="M5" s="57"/>
      <c r="N5" s="1"/>
      <c r="O5" s="2"/>
      <c r="P5" s="2"/>
      <c r="Q5" s="2"/>
      <c r="R5" s="2"/>
      <c r="S5" s="2"/>
    </row>
    <row r="6" spans="1:19" x14ac:dyDescent="0.25">
      <c r="A6" s="42">
        <v>10</v>
      </c>
      <c r="B6" s="42">
        <v>1</v>
      </c>
      <c r="C6" s="43">
        <v>79</v>
      </c>
      <c r="D6" s="44">
        <v>1</v>
      </c>
      <c r="E6" s="45">
        <v>20.045729999999999</v>
      </c>
      <c r="F6" s="45">
        <v>35.799999999999997</v>
      </c>
      <c r="G6" s="46">
        <v>183.9</v>
      </c>
      <c r="H6" s="47">
        <v>78.5</v>
      </c>
      <c r="I6" s="59" t="s">
        <v>13</v>
      </c>
      <c r="J6" s="43">
        <f>IF(I6=$N$6,$R$6,IF(I6=$N$7,$R$7,IF(I6=$N$8,$R$8,IF(I6=$N$9,$R$9,IF(I6=$N$10,$R$10,0)))))</f>
        <v>6</v>
      </c>
      <c r="K6" s="48">
        <f>IF(I6=$N$6,$S$6,IF(I6=$N$7,$S$7,IF(I6=$N$8,$S$8,IF(I6=$N$9,$S$9,IF(I6=$N$10,$S$10,0))))*J6)</f>
        <v>42</v>
      </c>
      <c r="L6" s="33" t="s">
        <v>29</v>
      </c>
      <c r="M6" s="2"/>
      <c r="N6" s="26" t="s">
        <v>7</v>
      </c>
      <c r="O6" s="2">
        <v>10</v>
      </c>
      <c r="P6" s="2">
        <v>30</v>
      </c>
      <c r="Q6" s="2">
        <v>30</v>
      </c>
      <c r="R6" s="2">
        <v>2</v>
      </c>
      <c r="S6" s="2">
        <v>5</v>
      </c>
    </row>
    <row r="7" spans="1:19" x14ac:dyDescent="0.25">
      <c r="A7" s="12">
        <v>16</v>
      </c>
      <c r="B7" s="12">
        <v>2</v>
      </c>
      <c r="C7" s="6">
        <v>80</v>
      </c>
      <c r="D7" s="4">
        <v>2</v>
      </c>
      <c r="E7" s="5">
        <v>20.045729999999999</v>
      </c>
      <c r="F7" s="5">
        <v>35.5</v>
      </c>
      <c r="G7" s="25">
        <v>203.6</v>
      </c>
      <c r="H7" s="22">
        <v>92.8</v>
      </c>
      <c r="I7" s="59" t="s">
        <v>13</v>
      </c>
      <c r="J7" s="43">
        <f t="shared" ref="J7:J66" si="0">IF(I7=$N$6,$R$6,IF(I7=$N$7,$R$7,IF(I7=$N$8,$R$8,IF(I7=$N$9,$R$9,IF(I7=$N$10,$R$10,0)))))</f>
        <v>6</v>
      </c>
      <c r="K7" s="48">
        <f t="shared" ref="K7:K66" si="1">IF(I7=$N$6,$S$6,IF(I7=$N$7,$S$7,IF(I7=$N$8,$S$8,IF(I7=$N$9,$S$9,IF(I7=$N$10,$S$10,0))))*J7)</f>
        <v>42</v>
      </c>
      <c r="L7" s="34" t="s">
        <v>29</v>
      </c>
      <c r="M7" s="2"/>
      <c r="N7" s="36" t="s">
        <v>11</v>
      </c>
      <c r="O7" s="2">
        <v>50</v>
      </c>
      <c r="P7" s="2">
        <v>40</v>
      </c>
      <c r="Q7" s="2">
        <v>80</v>
      </c>
      <c r="R7" s="2">
        <v>4</v>
      </c>
      <c r="S7" s="2">
        <v>7</v>
      </c>
    </row>
    <row r="8" spans="1:19" x14ac:dyDescent="0.25">
      <c r="A8" s="12">
        <v>1</v>
      </c>
      <c r="B8" s="12">
        <v>3</v>
      </c>
      <c r="C8" s="67">
        <v>81</v>
      </c>
      <c r="D8" s="4">
        <v>1</v>
      </c>
      <c r="E8" s="5">
        <v>20.090810000000001</v>
      </c>
      <c r="F8" s="5">
        <v>23.1</v>
      </c>
      <c r="G8" s="24">
        <v>53.1</v>
      </c>
      <c r="H8" s="23">
        <v>72.599999999999994</v>
      </c>
      <c r="I8" s="59" t="s">
        <v>13</v>
      </c>
      <c r="J8" s="43">
        <f t="shared" si="0"/>
        <v>6</v>
      </c>
      <c r="K8" s="48">
        <f t="shared" si="1"/>
        <v>42</v>
      </c>
      <c r="L8" s="34" t="s">
        <v>29</v>
      </c>
      <c r="M8" s="2"/>
      <c r="N8" s="37" t="s">
        <v>12</v>
      </c>
      <c r="O8" s="2">
        <v>50</v>
      </c>
      <c r="P8" s="2">
        <v>40</v>
      </c>
      <c r="Q8" s="2">
        <v>80</v>
      </c>
      <c r="R8" s="2">
        <v>4</v>
      </c>
      <c r="S8" s="2">
        <v>7</v>
      </c>
    </row>
    <row r="9" spans="1:19" x14ac:dyDescent="0.25">
      <c r="A9" s="12">
        <v>9</v>
      </c>
      <c r="B9" s="12">
        <v>4</v>
      </c>
      <c r="C9" s="67">
        <v>82</v>
      </c>
      <c r="D9" s="4">
        <v>2</v>
      </c>
      <c r="E9" s="5">
        <v>20.090810000000001</v>
      </c>
      <c r="F9" s="5">
        <v>23</v>
      </c>
      <c r="G9" s="24">
        <v>52.9</v>
      </c>
      <c r="H9" s="23">
        <v>79.599999999999994</v>
      </c>
      <c r="I9" s="59" t="s">
        <v>13</v>
      </c>
      <c r="J9" s="43">
        <f t="shared" si="0"/>
        <v>6</v>
      </c>
      <c r="K9" s="48">
        <f t="shared" si="1"/>
        <v>42</v>
      </c>
      <c r="L9" s="34" t="s">
        <v>29</v>
      </c>
      <c r="M9" s="2"/>
      <c r="N9" s="38" t="s">
        <v>13</v>
      </c>
      <c r="O9" s="2">
        <v>50</v>
      </c>
      <c r="P9" s="2">
        <v>350</v>
      </c>
      <c r="Q9" s="2">
        <v>165</v>
      </c>
      <c r="R9" s="2">
        <v>6</v>
      </c>
      <c r="S9" s="2">
        <v>7</v>
      </c>
    </row>
    <row r="10" spans="1:19" x14ac:dyDescent="0.25">
      <c r="A10" s="12">
        <v>7</v>
      </c>
      <c r="B10" s="12">
        <v>5</v>
      </c>
      <c r="C10" s="6">
        <v>83</v>
      </c>
      <c r="D10" s="4">
        <v>1</v>
      </c>
      <c r="E10" s="5">
        <v>20.130669999999999</v>
      </c>
      <c r="F10" s="5">
        <v>23.7</v>
      </c>
      <c r="G10" s="24">
        <v>62.8</v>
      </c>
      <c r="H10" s="22">
        <v>105.1</v>
      </c>
      <c r="I10" s="61" t="s">
        <v>32</v>
      </c>
      <c r="J10" s="43">
        <f t="shared" si="0"/>
        <v>7</v>
      </c>
      <c r="K10" s="48">
        <f t="shared" si="1"/>
        <v>49</v>
      </c>
      <c r="L10" s="31" t="s">
        <v>28</v>
      </c>
      <c r="M10" s="2"/>
      <c r="N10" s="39" t="s">
        <v>32</v>
      </c>
      <c r="O10" s="2">
        <v>50</v>
      </c>
      <c r="P10" s="2">
        <v>350</v>
      </c>
      <c r="Q10" s="2">
        <v>165</v>
      </c>
      <c r="R10" s="2">
        <v>7</v>
      </c>
      <c r="S10" s="2">
        <v>7</v>
      </c>
    </row>
    <row r="11" spans="1:19" x14ac:dyDescent="0.25">
      <c r="A11" s="12">
        <v>18</v>
      </c>
      <c r="B11" s="12">
        <v>6</v>
      </c>
      <c r="C11" s="6">
        <v>84</v>
      </c>
      <c r="D11" s="4">
        <v>2</v>
      </c>
      <c r="E11" s="5">
        <v>20.130669999999999</v>
      </c>
      <c r="F11" s="5">
        <v>23.4</v>
      </c>
      <c r="G11" s="24">
        <v>61.1</v>
      </c>
      <c r="H11" s="22">
        <v>95.5</v>
      </c>
      <c r="I11" s="61" t="s">
        <v>32</v>
      </c>
      <c r="J11" s="43">
        <f t="shared" si="0"/>
        <v>7</v>
      </c>
      <c r="K11" s="48">
        <f t="shared" si="1"/>
        <v>49</v>
      </c>
      <c r="L11" s="31" t="s">
        <v>28</v>
      </c>
      <c r="M11" s="2"/>
      <c r="N11" s="1"/>
      <c r="O11" s="2"/>
      <c r="P11" s="2"/>
      <c r="Q11" s="2"/>
      <c r="R11" s="2"/>
      <c r="S11" s="2"/>
    </row>
    <row r="12" spans="1:19" x14ac:dyDescent="0.25">
      <c r="A12" s="12">
        <v>4</v>
      </c>
      <c r="B12" s="12">
        <v>7</v>
      </c>
      <c r="C12" s="6">
        <v>85</v>
      </c>
      <c r="D12" s="4">
        <v>1</v>
      </c>
      <c r="E12" s="5">
        <v>20.170570000000001</v>
      </c>
      <c r="F12" s="5">
        <v>35.200000000000003</v>
      </c>
      <c r="G12" s="25">
        <v>217.3</v>
      </c>
      <c r="H12" s="23">
        <v>75.3</v>
      </c>
      <c r="I12" s="61" t="s">
        <v>32</v>
      </c>
      <c r="J12" s="43">
        <f t="shared" si="0"/>
        <v>7</v>
      </c>
      <c r="K12" s="48">
        <f t="shared" si="1"/>
        <v>49</v>
      </c>
      <c r="L12" s="31" t="s">
        <v>28</v>
      </c>
      <c r="M12" s="2"/>
    </row>
    <row r="13" spans="1:19" x14ac:dyDescent="0.25">
      <c r="A13" s="21"/>
      <c r="B13" s="12">
        <v>8</v>
      </c>
      <c r="C13" s="6">
        <v>86</v>
      </c>
      <c r="D13" s="4">
        <v>2</v>
      </c>
      <c r="E13" s="5">
        <v>20.170570000000001</v>
      </c>
      <c r="F13" s="5">
        <v>35.299999999999997</v>
      </c>
      <c r="G13" s="25">
        <v>316.39999999999998</v>
      </c>
      <c r="H13" s="22">
        <v>105</v>
      </c>
      <c r="I13" s="61" t="s">
        <v>32</v>
      </c>
      <c r="J13" s="43">
        <f t="shared" si="0"/>
        <v>7</v>
      </c>
      <c r="K13" s="48">
        <f t="shared" si="1"/>
        <v>49</v>
      </c>
      <c r="L13" s="31" t="s">
        <v>28</v>
      </c>
      <c r="M13" s="2"/>
    </row>
    <row r="14" spans="1:19" x14ac:dyDescent="0.25">
      <c r="A14" s="12">
        <v>5</v>
      </c>
      <c r="B14" s="12">
        <v>9</v>
      </c>
      <c r="C14" s="6">
        <v>1</v>
      </c>
      <c r="D14" s="4">
        <v>1</v>
      </c>
      <c r="E14" s="5">
        <v>20.192879999999999</v>
      </c>
      <c r="F14" s="5">
        <v>10.9</v>
      </c>
      <c r="G14" s="24">
        <v>26</v>
      </c>
      <c r="H14" s="23">
        <v>32.9</v>
      </c>
      <c r="I14" s="62" t="s">
        <v>12</v>
      </c>
      <c r="J14" s="43">
        <f t="shared" si="0"/>
        <v>4</v>
      </c>
      <c r="K14" s="48">
        <f t="shared" si="1"/>
        <v>28</v>
      </c>
      <c r="L14" s="31" t="s">
        <v>28</v>
      </c>
      <c r="M14" s="2"/>
    </row>
    <row r="15" spans="1:19" x14ac:dyDescent="0.25">
      <c r="A15" s="12">
        <v>3</v>
      </c>
      <c r="B15" s="12">
        <v>10</v>
      </c>
      <c r="C15" s="6">
        <v>2</v>
      </c>
      <c r="D15" s="4">
        <v>2</v>
      </c>
      <c r="E15" s="5">
        <v>21.192879999999999</v>
      </c>
      <c r="F15" s="5">
        <v>11.1</v>
      </c>
      <c r="G15" s="24">
        <v>26</v>
      </c>
      <c r="H15" s="23">
        <v>42.6</v>
      </c>
      <c r="I15" s="62" t="s">
        <v>12</v>
      </c>
      <c r="J15" s="43">
        <f t="shared" si="0"/>
        <v>4</v>
      </c>
      <c r="K15" s="48">
        <f t="shared" si="1"/>
        <v>28</v>
      </c>
      <c r="L15" s="31" t="s">
        <v>28</v>
      </c>
      <c r="M15" s="2"/>
      <c r="N15" s="1"/>
      <c r="O15" s="2"/>
      <c r="P15" s="2"/>
      <c r="Q15" s="2"/>
      <c r="R15" s="2"/>
      <c r="S15" s="2"/>
    </row>
    <row r="16" spans="1:19" x14ac:dyDescent="0.25">
      <c r="A16" s="12">
        <v>33</v>
      </c>
      <c r="B16" s="12">
        <v>11</v>
      </c>
      <c r="C16" s="6">
        <v>3</v>
      </c>
      <c r="D16" s="4">
        <v>1</v>
      </c>
      <c r="E16" s="5">
        <v>20.231539999999999</v>
      </c>
      <c r="F16" s="5">
        <v>11.6</v>
      </c>
      <c r="G16" s="24">
        <v>26</v>
      </c>
      <c r="H16" s="23">
        <v>36.1</v>
      </c>
      <c r="I16" s="62" t="s">
        <v>12</v>
      </c>
      <c r="J16" s="43">
        <f t="shared" si="0"/>
        <v>4</v>
      </c>
      <c r="K16" s="48">
        <f t="shared" si="1"/>
        <v>28</v>
      </c>
      <c r="L16" s="31" t="s">
        <v>28</v>
      </c>
      <c r="M16" s="2"/>
    </row>
    <row r="17" spans="1:13" x14ac:dyDescent="0.25">
      <c r="A17" s="12">
        <v>12</v>
      </c>
      <c r="B17" s="12">
        <v>12</v>
      </c>
      <c r="C17" s="6">
        <v>4</v>
      </c>
      <c r="D17" s="4">
        <v>2</v>
      </c>
      <c r="E17" s="5">
        <v>20.231539999999999</v>
      </c>
      <c r="F17" s="5">
        <v>11.2</v>
      </c>
      <c r="G17" s="24">
        <v>21.7</v>
      </c>
      <c r="H17" s="23">
        <v>44.4</v>
      </c>
      <c r="I17" s="60" t="s">
        <v>11</v>
      </c>
      <c r="J17" s="43">
        <f t="shared" si="0"/>
        <v>4</v>
      </c>
      <c r="K17" s="48">
        <f t="shared" si="1"/>
        <v>28</v>
      </c>
      <c r="L17" s="34" t="s">
        <v>29</v>
      </c>
      <c r="M17" s="2"/>
    </row>
    <row r="18" spans="1:13" x14ac:dyDescent="0.25">
      <c r="A18" s="12">
        <v>31</v>
      </c>
      <c r="B18" s="12">
        <v>13</v>
      </c>
      <c r="C18" s="6">
        <v>5</v>
      </c>
      <c r="D18" s="4">
        <v>1</v>
      </c>
      <c r="E18" s="5">
        <v>20.269220000000001</v>
      </c>
      <c r="F18" s="5">
        <v>11.7</v>
      </c>
      <c r="G18" s="24">
        <v>26</v>
      </c>
      <c r="H18" s="23">
        <v>34.4</v>
      </c>
      <c r="I18" s="60" t="s">
        <v>11</v>
      </c>
      <c r="J18" s="43">
        <f t="shared" si="0"/>
        <v>4</v>
      </c>
      <c r="K18" s="48">
        <f t="shared" si="1"/>
        <v>28</v>
      </c>
      <c r="L18" s="34" t="s">
        <v>29</v>
      </c>
      <c r="M18" s="2"/>
    </row>
    <row r="19" spans="1:13" x14ac:dyDescent="0.25">
      <c r="A19" s="12">
        <v>6</v>
      </c>
      <c r="B19" s="12">
        <v>14</v>
      </c>
      <c r="C19" s="6">
        <v>6</v>
      </c>
      <c r="D19" s="4">
        <v>2</v>
      </c>
      <c r="E19" s="5">
        <v>20.269220000000001</v>
      </c>
      <c r="F19" s="5">
        <v>11.2</v>
      </c>
      <c r="G19" s="24">
        <v>21.1</v>
      </c>
      <c r="H19" s="23">
        <v>40.5</v>
      </c>
      <c r="I19" s="60" t="s">
        <v>11</v>
      </c>
      <c r="J19" s="43">
        <f t="shared" si="0"/>
        <v>4</v>
      </c>
      <c r="K19" s="48">
        <f t="shared" si="1"/>
        <v>28</v>
      </c>
      <c r="L19" s="34" t="s">
        <v>29</v>
      </c>
      <c r="M19" s="2"/>
    </row>
    <row r="20" spans="1:13" x14ac:dyDescent="0.25">
      <c r="A20" s="12">
        <v>8</v>
      </c>
      <c r="B20" s="12">
        <v>15</v>
      </c>
      <c r="C20" s="6">
        <v>7</v>
      </c>
      <c r="D20" s="4">
        <v>1</v>
      </c>
      <c r="E20" s="5">
        <v>20.306090000000001</v>
      </c>
      <c r="F20" s="5">
        <v>11.9</v>
      </c>
      <c r="G20" s="24">
        <v>26.2</v>
      </c>
      <c r="H20" s="23">
        <v>33.700000000000003</v>
      </c>
      <c r="I20" s="60" t="s">
        <v>11</v>
      </c>
      <c r="J20" s="43">
        <f t="shared" si="0"/>
        <v>4</v>
      </c>
      <c r="K20" s="48">
        <f t="shared" si="1"/>
        <v>28</v>
      </c>
      <c r="L20" s="34" t="s">
        <v>29</v>
      </c>
      <c r="M20" s="2"/>
    </row>
    <row r="21" spans="1:13" x14ac:dyDescent="0.25">
      <c r="A21" s="12">
        <v>36</v>
      </c>
      <c r="B21" s="12">
        <v>16</v>
      </c>
      <c r="C21" s="6">
        <v>8</v>
      </c>
      <c r="D21" s="4">
        <v>2</v>
      </c>
      <c r="E21" s="5">
        <v>20.306090000000001</v>
      </c>
      <c r="F21" s="5">
        <v>11.5</v>
      </c>
      <c r="G21" s="24">
        <v>21.4</v>
      </c>
      <c r="H21" s="23">
        <v>43.1</v>
      </c>
      <c r="I21" s="60" t="s">
        <v>11</v>
      </c>
      <c r="J21" s="43">
        <f t="shared" si="0"/>
        <v>4</v>
      </c>
      <c r="K21" s="48">
        <f t="shared" si="1"/>
        <v>28</v>
      </c>
      <c r="L21" s="34" t="s">
        <v>29</v>
      </c>
      <c r="M21" s="2"/>
    </row>
    <row r="22" spans="1:13" x14ac:dyDescent="0.25">
      <c r="A22" s="12">
        <v>22</v>
      </c>
      <c r="B22" s="12">
        <v>17</v>
      </c>
      <c r="C22" s="6">
        <v>9</v>
      </c>
      <c r="D22" s="4">
        <v>1</v>
      </c>
      <c r="E22" s="5">
        <v>20.350940000000001</v>
      </c>
      <c r="F22" s="5">
        <v>12.6</v>
      </c>
      <c r="G22" s="24">
        <v>25.6</v>
      </c>
      <c r="H22" s="23">
        <v>45.1</v>
      </c>
      <c r="I22" s="62" t="s">
        <v>12</v>
      </c>
      <c r="J22" s="43">
        <f t="shared" si="0"/>
        <v>4</v>
      </c>
      <c r="K22" s="48">
        <f t="shared" si="1"/>
        <v>28</v>
      </c>
      <c r="L22" s="31" t="s">
        <v>28</v>
      </c>
      <c r="M22" s="2"/>
    </row>
    <row r="23" spans="1:13" x14ac:dyDescent="0.25">
      <c r="A23" s="12">
        <v>13</v>
      </c>
      <c r="B23" s="12">
        <v>18</v>
      </c>
      <c r="C23" s="67">
        <v>10</v>
      </c>
      <c r="D23" s="4">
        <v>2</v>
      </c>
      <c r="E23" s="5">
        <f>E22</f>
        <v>20.350940000000001</v>
      </c>
      <c r="F23" s="5">
        <v>12.4</v>
      </c>
      <c r="G23" s="24">
        <v>22.2</v>
      </c>
      <c r="H23" s="23">
        <v>42.9</v>
      </c>
      <c r="I23" s="59" t="s">
        <v>13</v>
      </c>
      <c r="J23" s="43">
        <f t="shared" si="0"/>
        <v>6</v>
      </c>
      <c r="K23" s="48">
        <f t="shared" si="1"/>
        <v>42</v>
      </c>
      <c r="L23" s="34" t="s">
        <v>29</v>
      </c>
      <c r="M23" s="2"/>
    </row>
    <row r="24" spans="1:13" x14ac:dyDescent="0.25">
      <c r="A24" s="12">
        <v>15</v>
      </c>
      <c r="B24" s="12">
        <v>19</v>
      </c>
      <c r="C24" s="6">
        <v>11</v>
      </c>
      <c r="D24" s="4">
        <v>1</v>
      </c>
      <c r="E24" s="5">
        <v>20.404959999999999</v>
      </c>
      <c r="F24" s="5">
        <v>25.1</v>
      </c>
      <c r="G24" s="24">
        <v>30</v>
      </c>
      <c r="H24" s="23">
        <v>57</v>
      </c>
      <c r="I24" s="62" t="s">
        <v>12</v>
      </c>
      <c r="J24" s="43">
        <f t="shared" si="0"/>
        <v>4</v>
      </c>
      <c r="K24" s="48">
        <f t="shared" si="1"/>
        <v>28</v>
      </c>
      <c r="L24" s="31" t="s">
        <v>28</v>
      </c>
      <c r="M24" s="2"/>
    </row>
    <row r="25" spans="1:13" x14ac:dyDescent="0.25">
      <c r="A25" s="12">
        <v>27</v>
      </c>
      <c r="B25" s="12">
        <v>20</v>
      </c>
      <c r="C25" s="6">
        <v>12</v>
      </c>
      <c r="D25" s="4">
        <v>2</v>
      </c>
      <c r="E25" s="5">
        <f>E24</f>
        <v>20.404959999999999</v>
      </c>
      <c r="F25" s="5">
        <v>20.7</v>
      </c>
      <c r="G25" s="25">
        <v>366</v>
      </c>
      <c r="H25" s="23">
        <v>79.099999999999994</v>
      </c>
      <c r="I25" s="59" t="s">
        <v>13</v>
      </c>
      <c r="J25" s="43">
        <f t="shared" si="0"/>
        <v>6</v>
      </c>
      <c r="K25" s="48">
        <f t="shared" si="1"/>
        <v>42</v>
      </c>
      <c r="L25" s="34" t="s">
        <v>29</v>
      </c>
      <c r="M25" s="2"/>
    </row>
    <row r="26" spans="1:13" x14ac:dyDescent="0.25">
      <c r="A26" s="12">
        <v>26</v>
      </c>
      <c r="B26" s="12">
        <v>21</v>
      </c>
      <c r="C26" s="6" t="s">
        <v>24</v>
      </c>
      <c r="D26" s="4">
        <v>1</v>
      </c>
      <c r="E26" s="5">
        <v>20.39996</v>
      </c>
      <c r="F26" s="5">
        <v>2</v>
      </c>
      <c r="G26" s="26">
        <v>20</v>
      </c>
      <c r="H26" s="27">
        <v>10</v>
      </c>
      <c r="I26" s="14" t="s">
        <v>7</v>
      </c>
      <c r="J26" s="43">
        <f t="shared" si="0"/>
        <v>2</v>
      </c>
      <c r="K26" s="48">
        <f>IF(I26=$N$6,$S$6,IF(I26=$N$7,$S$7,IF(I26=$N$8,$S$8,IF(I26=$N$9,$S$9,IF(I26=$N$10,$S$10,0))))*J26)+5</f>
        <v>10</v>
      </c>
      <c r="L26" s="31" t="s">
        <v>28</v>
      </c>
      <c r="M26" s="2"/>
    </row>
    <row r="27" spans="1:13" x14ac:dyDescent="0.25">
      <c r="A27" s="12">
        <v>24</v>
      </c>
      <c r="B27" s="12">
        <v>22</v>
      </c>
      <c r="C27" s="6">
        <v>13</v>
      </c>
      <c r="D27" s="4">
        <v>1</v>
      </c>
      <c r="E27" s="5">
        <v>20.44603</v>
      </c>
      <c r="F27" s="5">
        <v>13.3</v>
      </c>
      <c r="G27" s="24">
        <v>26.9</v>
      </c>
      <c r="H27" s="23">
        <v>81.5</v>
      </c>
      <c r="I27" s="62" t="s">
        <v>12</v>
      </c>
      <c r="J27" s="43">
        <f t="shared" si="0"/>
        <v>4</v>
      </c>
      <c r="K27" s="48">
        <f t="shared" si="1"/>
        <v>28</v>
      </c>
      <c r="L27" s="31" t="s">
        <v>28</v>
      </c>
      <c r="M27" s="2"/>
    </row>
    <row r="28" spans="1:13" x14ac:dyDescent="0.25">
      <c r="A28" s="12"/>
      <c r="B28" s="12">
        <v>23</v>
      </c>
      <c r="C28" s="6">
        <v>14</v>
      </c>
      <c r="D28" s="4">
        <v>2</v>
      </c>
      <c r="E28" s="5">
        <f>E27</f>
        <v>20.44603</v>
      </c>
      <c r="F28" s="5">
        <v>14.8</v>
      </c>
      <c r="G28" s="24">
        <v>21.2</v>
      </c>
      <c r="H28" s="23">
        <v>79.400000000000006</v>
      </c>
      <c r="I28" s="60" t="s">
        <v>11</v>
      </c>
      <c r="J28" s="43">
        <f t="shared" si="0"/>
        <v>4</v>
      </c>
      <c r="K28" s="48">
        <f t="shared" si="1"/>
        <v>28</v>
      </c>
      <c r="L28" s="34" t="s">
        <v>29</v>
      </c>
      <c r="M28" s="2"/>
    </row>
    <row r="29" spans="1:13" x14ac:dyDescent="0.25">
      <c r="A29" s="12">
        <v>21</v>
      </c>
      <c r="B29" s="12">
        <v>24</v>
      </c>
      <c r="C29" s="6">
        <v>15</v>
      </c>
      <c r="D29" s="4">
        <v>1</v>
      </c>
      <c r="E29" s="5">
        <v>20.482030000000002</v>
      </c>
      <c r="F29" s="5">
        <v>23.4</v>
      </c>
      <c r="G29" s="24">
        <v>30</v>
      </c>
      <c r="H29" s="23">
        <v>53.4</v>
      </c>
      <c r="I29" s="60" t="s">
        <v>11</v>
      </c>
      <c r="J29" s="43">
        <f t="shared" si="0"/>
        <v>4</v>
      </c>
      <c r="K29" s="48">
        <f t="shared" si="1"/>
        <v>28</v>
      </c>
      <c r="L29" s="34" t="s">
        <v>29</v>
      </c>
      <c r="M29" s="2"/>
    </row>
    <row r="30" spans="1:13" x14ac:dyDescent="0.25">
      <c r="A30" s="12">
        <v>40</v>
      </c>
      <c r="B30" s="12">
        <v>25</v>
      </c>
      <c r="C30" s="6">
        <v>16</v>
      </c>
      <c r="D30" s="4">
        <v>2</v>
      </c>
      <c r="E30" s="5">
        <f>E29</f>
        <v>20.482030000000002</v>
      </c>
      <c r="F30" s="5">
        <v>24.3</v>
      </c>
      <c r="G30" s="24">
        <v>30</v>
      </c>
      <c r="H30" s="23">
        <v>62</v>
      </c>
      <c r="I30" s="60" t="s">
        <v>11</v>
      </c>
      <c r="J30" s="43">
        <f t="shared" si="0"/>
        <v>4</v>
      </c>
      <c r="K30" s="48">
        <f t="shared" si="1"/>
        <v>28</v>
      </c>
      <c r="L30" s="34" t="s">
        <v>29</v>
      </c>
      <c r="M30" s="2"/>
    </row>
    <row r="31" spans="1:13" x14ac:dyDescent="0.25">
      <c r="A31" s="12">
        <v>41</v>
      </c>
      <c r="B31" s="12">
        <v>26</v>
      </c>
      <c r="C31" s="6">
        <v>17</v>
      </c>
      <c r="D31" s="4">
        <v>1</v>
      </c>
      <c r="E31" s="5">
        <v>20.517900000000001</v>
      </c>
      <c r="F31" s="5">
        <v>11.7</v>
      </c>
      <c r="G31" s="24">
        <v>31.8</v>
      </c>
      <c r="H31" s="23">
        <v>56.2</v>
      </c>
      <c r="I31" s="60" t="s">
        <v>11</v>
      </c>
      <c r="J31" s="43">
        <f t="shared" si="0"/>
        <v>4</v>
      </c>
      <c r="K31" s="48">
        <f t="shared" si="1"/>
        <v>28</v>
      </c>
      <c r="L31" s="34" t="s">
        <v>29</v>
      </c>
      <c r="M31" s="2"/>
    </row>
    <row r="32" spans="1:13" x14ac:dyDescent="0.25">
      <c r="A32" s="12">
        <v>28</v>
      </c>
      <c r="B32" s="12">
        <v>27</v>
      </c>
      <c r="C32" s="6">
        <v>18</v>
      </c>
      <c r="D32" s="4">
        <v>2</v>
      </c>
      <c r="E32" s="5">
        <f>E31</f>
        <v>20.517900000000001</v>
      </c>
      <c r="F32" s="5">
        <v>13.6</v>
      </c>
      <c r="G32" s="24">
        <v>30.6</v>
      </c>
      <c r="H32" s="23">
        <v>76.2</v>
      </c>
      <c r="I32" s="60" t="s">
        <v>11</v>
      </c>
      <c r="J32" s="43">
        <f t="shared" si="0"/>
        <v>4</v>
      </c>
      <c r="K32" s="48">
        <f t="shared" si="1"/>
        <v>28</v>
      </c>
      <c r="L32" s="34" t="s">
        <v>29</v>
      </c>
      <c r="M32" s="2"/>
    </row>
    <row r="33" spans="1:13" x14ac:dyDescent="0.25">
      <c r="A33" s="12">
        <v>29</v>
      </c>
      <c r="B33" s="12">
        <v>28</v>
      </c>
      <c r="C33" s="6" t="s">
        <v>25</v>
      </c>
      <c r="D33" s="4">
        <v>1</v>
      </c>
      <c r="E33" s="5">
        <v>20.487030000000001</v>
      </c>
      <c r="F33" s="5">
        <v>2</v>
      </c>
      <c r="G33" s="26">
        <v>20</v>
      </c>
      <c r="H33" s="27">
        <v>10</v>
      </c>
      <c r="I33" s="63" t="s">
        <v>7</v>
      </c>
      <c r="J33" s="43">
        <f t="shared" si="0"/>
        <v>2</v>
      </c>
      <c r="K33" s="48">
        <f>IF(I33=$N$6,$S$6,IF(I33=$N$7,$S$7,IF(I33=$N$8,$S$8,IF(I33=$N$9,$S$9,IF(I33=$N$10,$S$10,0))))*J33)+5</f>
        <v>10</v>
      </c>
      <c r="L33" s="34" t="s">
        <v>29</v>
      </c>
      <c r="M33" s="2"/>
    </row>
    <row r="34" spans="1:13" x14ac:dyDescent="0.25">
      <c r="A34" s="12">
        <v>25</v>
      </c>
      <c r="B34" s="12">
        <v>29</v>
      </c>
      <c r="C34" s="6" t="s">
        <v>26</v>
      </c>
      <c r="D34" s="4">
        <v>2</v>
      </c>
      <c r="E34" s="5">
        <f>E33</f>
        <v>20.487030000000001</v>
      </c>
      <c r="F34" s="5">
        <v>2</v>
      </c>
      <c r="G34" s="26">
        <v>20</v>
      </c>
      <c r="H34" s="27">
        <v>10</v>
      </c>
      <c r="I34" s="63" t="s">
        <v>7</v>
      </c>
      <c r="J34" s="43">
        <f t="shared" si="0"/>
        <v>2</v>
      </c>
      <c r="K34" s="48">
        <f>IF(I34=$N$6,$S$6,IF(I34=$N$7,$S$7,IF(I34=$N$8,$S$8,IF(I34=$N$9,$S$9,IF(I34=$N$10,$S$10,0))))*J34)+5</f>
        <v>10</v>
      </c>
      <c r="L34" s="34" t="s">
        <v>29</v>
      </c>
      <c r="M34" s="2"/>
    </row>
    <row r="35" spans="1:13" x14ac:dyDescent="0.25">
      <c r="A35" s="12">
        <v>14</v>
      </c>
      <c r="B35" s="12">
        <v>30</v>
      </c>
      <c r="C35" s="6">
        <v>19</v>
      </c>
      <c r="D35" s="4">
        <v>1</v>
      </c>
      <c r="E35" s="5">
        <v>20.553930000000001</v>
      </c>
      <c r="F35" s="5">
        <v>11.7</v>
      </c>
      <c r="G35" s="24">
        <v>31.6</v>
      </c>
      <c r="H35" s="23">
        <v>55.7</v>
      </c>
      <c r="I35" s="60" t="s">
        <v>11</v>
      </c>
      <c r="J35" s="43">
        <f t="shared" si="0"/>
        <v>4</v>
      </c>
      <c r="K35" s="48">
        <f t="shared" si="1"/>
        <v>28</v>
      </c>
      <c r="L35" s="34" t="s">
        <v>29</v>
      </c>
      <c r="M35" s="2"/>
    </row>
    <row r="36" spans="1:13" x14ac:dyDescent="0.25">
      <c r="A36" s="12">
        <v>20</v>
      </c>
      <c r="B36" s="12">
        <v>31</v>
      </c>
      <c r="C36" s="6">
        <v>20</v>
      </c>
      <c r="D36" s="4">
        <v>2</v>
      </c>
      <c r="E36" s="5">
        <f>E35</f>
        <v>20.553930000000001</v>
      </c>
      <c r="F36" s="5">
        <v>13.2</v>
      </c>
      <c r="G36" s="24">
        <v>28</v>
      </c>
      <c r="H36" s="23">
        <v>63.4</v>
      </c>
      <c r="I36" s="60" t="s">
        <v>11</v>
      </c>
      <c r="J36" s="43">
        <f t="shared" si="0"/>
        <v>4</v>
      </c>
      <c r="K36" s="48">
        <f t="shared" si="1"/>
        <v>28</v>
      </c>
      <c r="L36" s="34" t="s">
        <v>29</v>
      </c>
      <c r="M36" s="2"/>
    </row>
    <row r="37" spans="1:13" x14ac:dyDescent="0.25">
      <c r="A37" s="12">
        <v>19</v>
      </c>
      <c r="B37" s="12">
        <v>32</v>
      </c>
      <c r="C37" s="30">
        <v>21</v>
      </c>
      <c r="D37" s="4">
        <v>1</v>
      </c>
      <c r="E37" s="5">
        <v>20.58971</v>
      </c>
      <c r="F37" s="5">
        <v>11.7</v>
      </c>
      <c r="G37" s="24">
        <v>27</v>
      </c>
      <c r="H37" s="23">
        <v>50.3</v>
      </c>
      <c r="I37" s="60" t="s">
        <v>11</v>
      </c>
      <c r="J37" s="43">
        <f t="shared" si="0"/>
        <v>4</v>
      </c>
      <c r="K37" s="48">
        <f t="shared" si="1"/>
        <v>28</v>
      </c>
      <c r="L37" s="32" t="s">
        <v>30</v>
      </c>
      <c r="M37" s="2"/>
    </row>
    <row r="38" spans="1:13" x14ac:dyDescent="0.25">
      <c r="A38" s="12">
        <v>17</v>
      </c>
      <c r="B38" s="12">
        <v>33</v>
      </c>
      <c r="C38" s="30">
        <v>22</v>
      </c>
      <c r="D38" s="4">
        <v>2</v>
      </c>
      <c r="E38" s="5">
        <f>E37</f>
        <v>20.58971</v>
      </c>
      <c r="F38" s="5">
        <v>13.2</v>
      </c>
      <c r="G38" s="24">
        <v>21.7</v>
      </c>
      <c r="H38" s="23">
        <v>52.8</v>
      </c>
      <c r="I38" s="60" t="s">
        <v>11</v>
      </c>
      <c r="J38" s="43">
        <f t="shared" si="0"/>
        <v>4</v>
      </c>
      <c r="K38" s="48">
        <f t="shared" si="1"/>
        <v>28</v>
      </c>
      <c r="L38" s="34" t="s">
        <v>29</v>
      </c>
      <c r="M38" s="2"/>
    </row>
    <row r="39" spans="1:13" x14ac:dyDescent="0.25">
      <c r="A39" s="12">
        <v>42</v>
      </c>
      <c r="B39" s="12">
        <v>34</v>
      </c>
      <c r="C39" s="30">
        <v>23</v>
      </c>
      <c r="D39" s="4">
        <v>1</v>
      </c>
      <c r="E39" s="5">
        <v>20.625859999999999</v>
      </c>
      <c r="F39" s="5">
        <v>11.7</v>
      </c>
      <c r="G39" s="24">
        <v>30.2</v>
      </c>
      <c r="H39" s="23">
        <v>57.2</v>
      </c>
      <c r="I39" s="60" t="s">
        <v>11</v>
      </c>
      <c r="J39" s="43">
        <f t="shared" si="0"/>
        <v>4</v>
      </c>
      <c r="K39" s="48">
        <f t="shared" si="1"/>
        <v>28</v>
      </c>
      <c r="L39" s="32" t="s">
        <v>30</v>
      </c>
      <c r="M39" s="2"/>
    </row>
    <row r="40" spans="1:13" x14ac:dyDescent="0.25">
      <c r="A40" s="12">
        <v>23</v>
      </c>
      <c r="B40" s="12">
        <v>35</v>
      </c>
      <c r="C40" s="30">
        <v>24</v>
      </c>
      <c r="D40" s="4">
        <v>2</v>
      </c>
      <c r="E40" s="5">
        <f>E39</f>
        <v>20.625859999999999</v>
      </c>
      <c r="F40" s="5">
        <v>13.3</v>
      </c>
      <c r="G40" s="24">
        <v>28.6</v>
      </c>
      <c r="H40" s="23">
        <v>70.099999999999994</v>
      </c>
      <c r="I40" s="60" t="s">
        <v>11</v>
      </c>
      <c r="J40" s="43">
        <f t="shared" si="0"/>
        <v>4</v>
      </c>
      <c r="K40" s="48">
        <f t="shared" si="1"/>
        <v>28</v>
      </c>
      <c r="L40" s="34" t="s">
        <v>29</v>
      </c>
      <c r="M40" s="2"/>
    </row>
    <row r="41" spans="1:13" x14ac:dyDescent="0.25">
      <c r="A41" s="12">
        <v>11</v>
      </c>
      <c r="B41" s="12">
        <v>36</v>
      </c>
      <c r="C41" s="30">
        <v>25</v>
      </c>
      <c r="D41" s="4">
        <v>1</v>
      </c>
      <c r="E41" s="5">
        <v>20.661930000000002</v>
      </c>
      <c r="F41" s="5">
        <v>17.100000000000001</v>
      </c>
      <c r="G41" s="24">
        <v>52.3</v>
      </c>
      <c r="H41" s="23">
        <v>64.2</v>
      </c>
      <c r="I41" s="60" t="s">
        <v>11</v>
      </c>
      <c r="J41" s="43">
        <f t="shared" si="0"/>
        <v>4</v>
      </c>
      <c r="K41" s="48">
        <f t="shared" si="1"/>
        <v>28</v>
      </c>
      <c r="L41" s="32" t="s">
        <v>31</v>
      </c>
      <c r="M41" s="2"/>
    </row>
    <row r="42" spans="1:13" x14ac:dyDescent="0.25">
      <c r="A42" s="12">
        <v>30</v>
      </c>
      <c r="B42" s="12">
        <v>37</v>
      </c>
      <c r="C42" s="30">
        <v>26</v>
      </c>
      <c r="D42" s="4">
        <v>2</v>
      </c>
      <c r="E42" s="5">
        <f>E41</f>
        <v>20.661930000000002</v>
      </c>
      <c r="F42" s="5">
        <v>20.100000000000001</v>
      </c>
      <c r="G42" s="24">
        <v>46.5</v>
      </c>
      <c r="H42" s="23">
        <v>66.5</v>
      </c>
      <c r="I42" s="60" t="s">
        <v>11</v>
      </c>
      <c r="J42" s="43">
        <f t="shared" si="0"/>
        <v>4</v>
      </c>
      <c r="K42" s="48">
        <f t="shared" si="1"/>
        <v>28</v>
      </c>
      <c r="L42" s="32" t="s">
        <v>30</v>
      </c>
      <c r="M42" s="2"/>
    </row>
    <row r="43" spans="1:13" x14ac:dyDescent="0.25">
      <c r="A43" s="12">
        <v>39</v>
      </c>
      <c r="B43" s="12">
        <v>38</v>
      </c>
      <c r="C43" s="30">
        <v>27</v>
      </c>
      <c r="D43" s="4">
        <v>1</v>
      </c>
      <c r="E43" s="5">
        <v>20.69821</v>
      </c>
      <c r="F43" s="5">
        <v>17.100000000000001</v>
      </c>
      <c r="G43" s="24">
        <v>52.3</v>
      </c>
      <c r="H43" s="23">
        <v>64.2</v>
      </c>
      <c r="I43" s="60" t="s">
        <v>11</v>
      </c>
      <c r="J43" s="43">
        <f t="shared" si="0"/>
        <v>4</v>
      </c>
      <c r="K43" s="48">
        <f t="shared" si="1"/>
        <v>28</v>
      </c>
      <c r="L43" s="32" t="s">
        <v>31</v>
      </c>
      <c r="M43" s="2"/>
    </row>
    <row r="44" spans="1:13" x14ac:dyDescent="0.25">
      <c r="A44" s="12">
        <v>37</v>
      </c>
      <c r="B44" s="12">
        <v>39</v>
      </c>
      <c r="C44" s="30">
        <v>28</v>
      </c>
      <c r="D44" s="4">
        <v>2</v>
      </c>
      <c r="E44" s="5">
        <f>E43</f>
        <v>20.69821</v>
      </c>
      <c r="F44" s="5">
        <v>20.7</v>
      </c>
      <c r="G44" s="24">
        <v>46.5</v>
      </c>
      <c r="H44" s="23">
        <v>66.5</v>
      </c>
      <c r="I44" s="60" t="s">
        <v>11</v>
      </c>
      <c r="J44" s="43">
        <f t="shared" si="0"/>
        <v>4</v>
      </c>
      <c r="K44" s="48">
        <f t="shared" si="1"/>
        <v>28</v>
      </c>
      <c r="L44" s="32" t="s">
        <v>30</v>
      </c>
      <c r="M44" s="2"/>
    </row>
    <row r="45" spans="1:13" x14ac:dyDescent="0.25">
      <c r="A45" s="12">
        <v>43</v>
      </c>
      <c r="B45" s="12">
        <v>40</v>
      </c>
      <c r="C45" s="30">
        <v>29</v>
      </c>
      <c r="D45" s="4">
        <v>1</v>
      </c>
      <c r="E45" s="5">
        <v>20.73762</v>
      </c>
      <c r="F45" s="5">
        <v>30.2</v>
      </c>
      <c r="G45" s="25">
        <v>300.2</v>
      </c>
      <c r="H45" s="22">
        <v>118</v>
      </c>
      <c r="I45" s="59" t="s">
        <v>13</v>
      </c>
      <c r="J45" s="43">
        <f t="shared" si="0"/>
        <v>6</v>
      </c>
      <c r="K45" s="48">
        <f t="shared" si="1"/>
        <v>42</v>
      </c>
      <c r="L45" s="32" t="s">
        <v>33</v>
      </c>
      <c r="M45" s="2"/>
    </row>
    <row r="46" spans="1:13" x14ac:dyDescent="0.25">
      <c r="A46" s="12">
        <v>49</v>
      </c>
      <c r="B46" s="12">
        <v>41</v>
      </c>
      <c r="C46" s="30">
        <v>30</v>
      </c>
      <c r="D46" s="4">
        <v>2</v>
      </c>
      <c r="E46" s="5">
        <f>E45</f>
        <v>20.73762</v>
      </c>
      <c r="F46" s="5">
        <v>32</v>
      </c>
      <c r="G46" s="25">
        <v>263.8</v>
      </c>
      <c r="H46" s="22">
        <v>120</v>
      </c>
      <c r="I46" s="59" t="s">
        <v>13</v>
      </c>
      <c r="J46" s="43">
        <f t="shared" si="0"/>
        <v>6</v>
      </c>
      <c r="K46" s="48">
        <f t="shared" si="1"/>
        <v>42</v>
      </c>
      <c r="L46" s="32" t="s">
        <v>30</v>
      </c>
      <c r="M46" s="2"/>
    </row>
    <row r="47" spans="1:13" x14ac:dyDescent="0.25">
      <c r="A47" s="12">
        <v>51</v>
      </c>
      <c r="B47" s="12">
        <v>42</v>
      </c>
      <c r="C47" s="30">
        <v>31</v>
      </c>
      <c r="D47" s="4">
        <v>1</v>
      </c>
      <c r="E47" s="5">
        <v>20.7867</v>
      </c>
      <c r="F47" s="5">
        <v>35.6</v>
      </c>
      <c r="G47" s="25">
        <v>106.1</v>
      </c>
      <c r="H47" s="22">
        <v>162.19999999999999</v>
      </c>
      <c r="I47" s="61" t="s">
        <v>32</v>
      </c>
      <c r="J47" s="43">
        <f t="shared" si="0"/>
        <v>7</v>
      </c>
      <c r="K47" s="48">
        <f t="shared" si="1"/>
        <v>49</v>
      </c>
      <c r="L47" s="32" t="s">
        <v>31</v>
      </c>
      <c r="M47" s="2"/>
    </row>
    <row r="48" spans="1:13" x14ac:dyDescent="0.25">
      <c r="A48" s="12">
        <v>46</v>
      </c>
      <c r="B48" s="12">
        <v>43</v>
      </c>
      <c r="C48" s="30">
        <v>32</v>
      </c>
      <c r="D48" s="4">
        <v>2</v>
      </c>
      <c r="E48" s="5">
        <f>E47</f>
        <v>20.7867</v>
      </c>
      <c r="F48" s="5">
        <v>31.2</v>
      </c>
      <c r="G48" s="25">
        <v>232</v>
      </c>
      <c r="H48" s="22">
        <v>166.4</v>
      </c>
      <c r="I48" s="61" t="s">
        <v>32</v>
      </c>
      <c r="J48" s="43">
        <f t="shared" si="0"/>
        <v>7</v>
      </c>
      <c r="K48" s="48">
        <f t="shared" si="1"/>
        <v>49</v>
      </c>
      <c r="L48" s="32" t="s">
        <v>31</v>
      </c>
      <c r="M48" s="2"/>
    </row>
    <row r="49" spans="1:13" x14ac:dyDescent="0.25">
      <c r="A49" s="12">
        <v>48</v>
      </c>
      <c r="B49" s="12">
        <v>44</v>
      </c>
      <c r="C49" s="30">
        <v>33</v>
      </c>
      <c r="D49" s="4">
        <v>1</v>
      </c>
      <c r="E49" s="5">
        <v>20.846589999999999</v>
      </c>
      <c r="F49" s="5">
        <v>24.8</v>
      </c>
      <c r="G49" s="24">
        <v>54.9</v>
      </c>
      <c r="H49" s="23">
        <v>81.400000000000006</v>
      </c>
      <c r="I49" s="60" t="s">
        <v>11</v>
      </c>
      <c r="J49" s="43">
        <f t="shared" si="0"/>
        <v>4</v>
      </c>
      <c r="K49" s="48">
        <f t="shared" si="1"/>
        <v>28</v>
      </c>
      <c r="L49" s="32" t="s">
        <v>33</v>
      </c>
      <c r="M49" s="2"/>
    </row>
    <row r="50" spans="1:13" x14ac:dyDescent="0.25">
      <c r="A50" s="12">
        <v>55</v>
      </c>
      <c r="B50" s="12">
        <v>45</v>
      </c>
      <c r="C50" s="30">
        <v>34</v>
      </c>
      <c r="D50" s="4">
        <v>2</v>
      </c>
      <c r="E50" s="5">
        <f>E49</f>
        <v>20.846589999999999</v>
      </c>
      <c r="F50" s="5">
        <v>29.4</v>
      </c>
      <c r="G50" s="24">
        <v>67.5</v>
      </c>
      <c r="H50" s="22">
        <v>138</v>
      </c>
      <c r="I50" s="61" t="s">
        <v>32</v>
      </c>
      <c r="J50" s="43">
        <f t="shared" si="0"/>
        <v>7</v>
      </c>
      <c r="K50" s="48">
        <f t="shared" si="1"/>
        <v>49</v>
      </c>
      <c r="L50" s="32" t="s">
        <v>31</v>
      </c>
      <c r="M50" s="2"/>
    </row>
    <row r="51" spans="1:13" x14ac:dyDescent="0.25">
      <c r="A51" s="12">
        <v>34</v>
      </c>
      <c r="B51" s="12">
        <v>46</v>
      </c>
      <c r="C51" s="30">
        <v>35</v>
      </c>
      <c r="D51" s="4">
        <v>1</v>
      </c>
      <c r="E51" s="5">
        <v>20.89019</v>
      </c>
      <c r="F51" s="5">
        <v>36.299999999999997</v>
      </c>
      <c r="G51" s="25">
        <v>221.8</v>
      </c>
      <c r="H51" s="23">
        <v>82.7</v>
      </c>
      <c r="I51" s="61" t="s">
        <v>32</v>
      </c>
      <c r="J51" s="43">
        <f t="shared" si="0"/>
        <v>7</v>
      </c>
      <c r="K51" s="48">
        <f t="shared" si="1"/>
        <v>49</v>
      </c>
      <c r="L51" s="32" t="s">
        <v>31</v>
      </c>
      <c r="M51" s="2"/>
    </row>
    <row r="52" spans="1:13" x14ac:dyDescent="0.25">
      <c r="A52" s="12">
        <v>35</v>
      </c>
      <c r="B52" s="12">
        <v>47</v>
      </c>
      <c r="C52" s="30">
        <v>36</v>
      </c>
      <c r="D52" s="4">
        <v>2</v>
      </c>
      <c r="E52" s="5">
        <f>E51</f>
        <v>20.89019</v>
      </c>
      <c r="F52" s="5">
        <v>39.1</v>
      </c>
      <c r="G52" s="25">
        <v>239.8</v>
      </c>
      <c r="H52" s="22">
        <v>139.4</v>
      </c>
      <c r="I52" s="61" t="s">
        <v>32</v>
      </c>
      <c r="J52" s="43">
        <f t="shared" si="0"/>
        <v>7</v>
      </c>
      <c r="K52" s="48">
        <f t="shared" si="1"/>
        <v>49</v>
      </c>
      <c r="L52" s="32" t="s">
        <v>31</v>
      </c>
      <c r="M52" s="2"/>
    </row>
    <row r="53" spans="1:13" x14ac:dyDescent="0.25">
      <c r="A53" s="12">
        <v>32</v>
      </c>
      <c r="B53" s="12">
        <v>48</v>
      </c>
      <c r="C53" s="30">
        <v>37</v>
      </c>
      <c r="D53" s="4">
        <v>1</v>
      </c>
      <c r="E53" s="5">
        <v>20.927240000000001</v>
      </c>
      <c r="F53" s="5">
        <v>19</v>
      </c>
      <c r="G53" s="24">
        <v>55</v>
      </c>
      <c r="H53" s="23">
        <v>74.599999999999994</v>
      </c>
      <c r="I53" s="62" t="s">
        <v>12</v>
      </c>
      <c r="J53" s="43">
        <f t="shared" si="0"/>
        <v>4</v>
      </c>
      <c r="K53" s="48">
        <f t="shared" si="1"/>
        <v>28</v>
      </c>
      <c r="L53" s="32" t="s">
        <v>31</v>
      </c>
      <c r="M53" s="2"/>
    </row>
    <row r="54" spans="1:13" x14ac:dyDescent="0.25">
      <c r="A54" s="12">
        <v>52</v>
      </c>
      <c r="B54" s="12">
        <v>49</v>
      </c>
      <c r="C54" s="30">
        <v>38</v>
      </c>
      <c r="D54" s="4">
        <v>2</v>
      </c>
      <c r="E54" s="5">
        <f>E53</f>
        <v>20.927240000000001</v>
      </c>
      <c r="F54" s="5">
        <v>18.899999999999999</v>
      </c>
      <c r="G54" s="24">
        <v>46.2</v>
      </c>
      <c r="H54" s="23">
        <v>49.2</v>
      </c>
      <c r="I54" s="60" t="s">
        <v>11</v>
      </c>
      <c r="J54" s="43">
        <f t="shared" si="0"/>
        <v>4</v>
      </c>
      <c r="K54" s="48">
        <f t="shared" si="1"/>
        <v>28</v>
      </c>
      <c r="L54" s="32" t="s">
        <v>30</v>
      </c>
      <c r="M54" s="2"/>
    </row>
    <row r="55" spans="1:13" x14ac:dyDescent="0.25">
      <c r="A55" s="12">
        <v>38</v>
      </c>
      <c r="B55" s="12">
        <v>50</v>
      </c>
      <c r="C55" s="30">
        <v>39</v>
      </c>
      <c r="D55" s="4">
        <v>1</v>
      </c>
      <c r="E55" s="5">
        <v>20.963930000000001</v>
      </c>
      <c r="F55" s="5">
        <v>19</v>
      </c>
      <c r="G55" s="24">
        <v>55</v>
      </c>
      <c r="H55" s="23">
        <v>74.599999999999994</v>
      </c>
      <c r="I55" s="62" t="s">
        <v>12</v>
      </c>
      <c r="J55" s="43">
        <f t="shared" si="0"/>
        <v>4</v>
      </c>
      <c r="K55" s="48">
        <f t="shared" si="1"/>
        <v>28</v>
      </c>
      <c r="L55" s="31" t="s">
        <v>28</v>
      </c>
      <c r="M55" s="2"/>
    </row>
    <row r="56" spans="1:13" x14ac:dyDescent="0.25">
      <c r="A56" s="12">
        <v>54</v>
      </c>
      <c r="B56" s="12">
        <v>51</v>
      </c>
      <c r="C56" s="30">
        <v>40</v>
      </c>
      <c r="D56" s="4">
        <v>2</v>
      </c>
      <c r="E56" s="5">
        <f>E55</f>
        <v>20.963930000000001</v>
      </c>
      <c r="F56" s="5">
        <v>18.899999999999999</v>
      </c>
      <c r="G56" s="24">
        <v>46.2</v>
      </c>
      <c r="H56" s="23">
        <v>49.2</v>
      </c>
      <c r="I56" s="60" t="s">
        <v>11</v>
      </c>
      <c r="J56" s="43">
        <f t="shared" si="0"/>
        <v>4</v>
      </c>
      <c r="K56" s="48">
        <f t="shared" si="1"/>
        <v>28</v>
      </c>
      <c r="L56" s="34" t="s">
        <v>29</v>
      </c>
      <c r="M56" s="2"/>
    </row>
    <row r="57" spans="1:13" x14ac:dyDescent="0.25">
      <c r="A57" s="12">
        <v>53</v>
      </c>
      <c r="B57" s="12">
        <v>52</v>
      </c>
      <c r="C57" s="30">
        <v>41</v>
      </c>
      <c r="D57" s="4">
        <v>1</v>
      </c>
      <c r="E57" s="5">
        <v>21.001090000000001</v>
      </c>
      <c r="F57" s="5">
        <v>11.7</v>
      </c>
      <c r="G57" s="24">
        <v>28.8</v>
      </c>
      <c r="H57" s="23">
        <v>37</v>
      </c>
      <c r="I57" s="60" t="s">
        <v>11</v>
      </c>
      <c r="J57" s="43">
        <f t="shared" si="0"/>
        <v>4</v>
      </c>
      <c r="K57" s="48">
        <f t="shared" si="1"/>
        <v>28</v>
      </c>
      <c r="L57" s="34" t="s">
        <v>29</v>
      </c>
      <c r="M57" s="2"/>
    </row>
    <row r="58" spans="1:13" x14ac:dyDescent="0.25">
      <c r="A58" s="12">
        <v>45</v>
      </c>
      <c r="B58" s="12">
        <v>53</v>
      </c>
      <c r="C58" s="6">
        <v>42</v>
      </c>
      <c r="D58" s="4">
        <v>2</v>
      </c>
      <c r="E58" s="5">
        <f>E57</f>
        <v>21.001090000000001</v>
      </c>
      <c r="F58" s="5">
        <v>13.9</v>
      </c>
      <c r="G58" s="24">
        <v>27.7</v>
      </c>
      <c r="H58" s="23">
        <v>75.3</v>
      </c>
      <c r="I58" s="60" t="s">
        <v>11</v>
      </c>
      <c r="J58" s="43">
        <f t="shared" si="0"/>
        <v>4</v>
      </c>
      <c r="K58" s="48">
        <f t="shared" si="1"/>
        <v>28</v>
      </c>
      <c r="L58" s="34" t="s">
        <v>29</v>
      </c>
      <c r="M58" s="2"/>
    </row>
    <row r="59" spans="1:13" x14ac:dyDescent="0.25">
      <c r="A59" s="12">
        <v>44</v>
      </c>
      <c r="B59" s="12">
        <v>54</v>
      </c>
      <c r="C59" s="6">
        <v>43</v>
      </c>
      <c r="D59" s="4">
        <v>1</v>
      </c>
      <c r="E59" s="5">
        <v>21.040659999999999</v>
      </c>
      <c r="F59" s="5">
        <v>12.4</v>
      </c>
      <c r="G59" s="24">
        <v>29.1</v>
      </c>
      <c r="H59" s="23">
        <v>38.5</v>
      </c>
      <c r="I59" s="60" t="s">
        <v>11</v>
      </c>
      <c r="J59" s="43">
        <f t="shared" si="0"/>
        <v>4</v>
      </c>
      <c r="K59" s="48">
        <f t="shared" si="1"/>
        <v>28</v>
      </c>
      <c r="L59" s="34" t="s">
        <v>29</v>
      </c>
      <c r="M59" s="2"/>
    </row>
    <row r="60" spans="1:13" x14ac:dyDescent="0.25">
      <c r="A60" s="12">
        <v>50</v>
      </c>
      <c r="B60" s="12">
        <v>55</v>
      </c>
      <c r="C60" s="6">
        <v>44</v>
      </c>
      <c r="D60" s="4">
        <v>2</v>
      </c>
      <c r="E60" s="5">
        <f>E59</f>
        <v>21.040659999999999</v>
      </c>
      <c r="F60" s="5">
        <v>14.7</v>
      </c>
      <c r="G60" s="24">
        <v>26.2</v>
      </c>
      <c r="H60" s="23">
        <v>74.8</v>
      </c>
      <c r="I60" s="60" t="s">
        <v>11</v>
      </c>
      <c r="J60" s="43">
        <f t="shared" si="0"/>
        <v>4</v>
      </c>
      <c r="K60" s="48">
        <f t="shared" si="1"/>
        <v>28</v>
      </c>
      <c r="L60" s="34" t="s">
        <v>29</v>
      </c>
      <c r="M60" s="2"/>
    </row>
    <row r="61" spans="1:13" x14ac:dyDescent="0.25">
      <c r="A61" s="12">
        <v>47</v>
      </c>
      <c r="B61" s="12">
        <v>56</v>
      </c>
      <c r="C61" s="6">
        <v>45</v>
      </c>
      <c r="D61" s="4">
        <v>1</v>
      </c>
      <c r="E61" s="5">
        <v>21.090730000000001</v>
      </c>
      <c r="F61" s="5">
        <v>13.2</v>
      </c>
      <c r="G61" s="24">
        <v>26</v>
      </c>
      <c r="H61" s="23">
        <v>50.2</v>
      </c>
      <c r="I61" s="60" t="s">
        <v>11</v>
      </c>
      <c r="J61" s="43">
        <f t="shared" si="0"/>
        <v>4</v>
      </c>
      <c r="K61" s="48">
        <f t="shared" si="1"/>
        <v>28</v>
      </c>
      <c r="L61" s="34" t="s">
        <v>29</v>
      </c>
      <c r="M61" s="2"/>
    </row>
    <row r="62" spans="1:13" x14ac:dyDescent="0.25">
      <c r="A62" s="12">
        <v>56</v>
      </c>
      <c r="B62" s="12">
        <v>57</v>
      </c>
      <c r="C62" s="6">
        <v>46</v>
      </c>
      <c r="D62" s="4">
        <v>2</v>
      </c>
      <c r="E62" s="5">
        <f>E61</f>
        <v>21.090730000000001</v>
      </c>
      <c r="F62" s="5">
        <v>16.100000000000001</v>
      </c>
      <c r="G62" s="24">
        <v>22.2</v>
      </c>
      <c r="H62" s="23">
        <v>67.7</v>
      </c>
      <c r="I62" s="60" t="s">
        <v>11</v>
      </c>
      <c r="J62" s="43">
        <f t="shared" si="0"/>
        <v>4</v>
      </c>
      <c r="K62" s="48">
        <f t="shared" si="1"/>
        <v>28</v>
      </c>
      <c r="L62" s="34" t="s">
        <v>29</v>
      </c>
      <c r="M62" s="2"/>
    </row>
    <row r="63" spans="1:13" x14ac:dyDescent="0.25">
      <c r="A63" s="12">
        <v>57</v>
      </c>
      <c r="B63" s="12">
        <v>58</v>
      </c>
      <c r="C63" s="67">
        <v>47</v>
      </c>
      <c r="D63" s="4">
        <v>1</v>
      </c>
      <c r="E63" s="5">
        <v>21.149830000000001</v>
      </c>
      <c r="F63" s="5">
        <v>13.5</v>
      </c>
      <c r="G63" s="24">
        <v>26.1</v>
      </c>
      <c r="H63" s="23">
        <v>46.7</v>
      </c>
      <c r="I63" s="59" t="s">
        <v>13</v>
      </c>
      <c r="J63" s="43">
        <f t="shared" si="0"/>
        <v>6</v>
      </c>
      <c r="K63" s="48">
        <f t="shared" si="1"/>
        <v>42</v>
      </c>
      <c r="L63" s="34" t="s">
        <v>29</v>
      </c>
      <c r="M63" s="2"/>
    </row>
    <row r="64" spans="1:13" x14ac:dyDescent="0.25">
      <c r="A64" s="12">
        <v>58</v>
      </c>
      <c r="B64" s="12">
        <v>59</v>
      </c>
      <c r="C64" s="6">
        <v>48</v>
      </c>
      <c r="D64" s="4">
        <v>2</v>
      </c>
      <c r="E64" s="5">
        <f>E63</f>
        <v>21.149830000000001</v>
      </c>
      <c r="F64" s="5">
        <v>20</v>
      </c>
      <c r="G64" s="25">
        <v>153.4</v>
      </c>
      <c r="H64" s="23">
        <v>69.5</v>
      </c>
      <c r="I64" s="59" t="s">
        <v>13</v>
      </c>
      <c r="J64" s="43">
        <f t="shared" si="0"/>
        <v>6</v>
      </c>
      <c r="K64" s="48">
        <f t="shared" si="1"/>
        <v>42</v>
      </c>
      <c r="L64" s="34" t="s">
        <v>29</v>
      </c>
      <c r="M64" s="2"/>
    </row>
    <row r="65" spans="1:13" x14ac:dyDescent="0.25">
      <c r="A65" s="12">
        <v>59</v>
      </c>
      <c r="B65" s="12">
        <v>60</v>
      </c>
      <c r="C65" s="6">
        <v>49</v>
      </c>
      <c r="D65" s="4">
        <v>1</v>
      </c>
      <c r="E65" s="5">
        <v>21.20335</v>
      </c>
      <c r="F65" s="5">
        <v>12.4</v>
      </c>
      <c r="G65" s="24">
        <v>20.9</v>
      </c>
      <c r="H65" s="23">
        <v>42.4</v>
      </c>
      <c r="I65" s="60" t="s">
        <v>11</v>
      </c>
      <c r="J65" s="43">
        <f t="shared" si="0"/>
        <v>4</v>
      </c>
      <c r="K65" s="48">
        <f t="shared" si="1"/>
        <v>28</v>
      </c>
      <c r="L65" s="34" t="s">
        <v>29</v>
      </c>
      <c r="M65" s="2"/>
    </row>
    <row r="66" spans="1:13" ht="15.75" thickBot="1" x14ac:dyDescent="0.3">
      <c r="A66" s="13">
        <v>60</v>
      </c>
      <c r="B66" s="12">
        <v>61</v>
      </c>
      <c r="C66" s="7">
        <v>50</v>
      </c>
      <c r="D66" s="8">
        <v>2</v>
      </c>
      <c r="E66" s="9">
        <f>E65</f>
        <v>21.20335</v>
      </c>
      <c r="F66" s="9">
        <v>12.6</v>
      </c>
      <c r="G66" s="28">
        <v>21.9</v>
      </c>
      <c r="H66" s="29">
        <v>41.1</v>
      </c>
      <c r="I66" s="64" t="s">
        <v>11</v>
      </c>
      <c r="J66" s="65">
        <f t="shared" si="0"/>
        <v>4</v>
      </c>
      <c r="K66" s="66">
        <f t="shared" si="1"/>
        <v>28</v>
      </c>
      <c r="L66" s="35" t="s">
        <v>29</v>
      </c>
      <c r="M66" s="2"/>
    </row>
    <row r="67" spans="1:13" ht="16.5" thickBot="1" x14ac:dyDescent="0.3">
      <c r="I67" s="69" t="s">
        <v>21</v>
      </c>
      <c r="J67" s="70"/>
      <c r="K67" s="20">
        <f>SUM(K6:K66)</f>
        <v>1983</v>
      </c>
    </row>
    <row r="70" spans="1:13" x14ac:dyDescent="0.25">
      <c r="I70" t="s">
        <v>7</v>
      </c>
      <c r="J70" t="s">
        <v>34</v>
      </c>
      <c r="K70">
        <v>3</v>
      </c>
      <c r="L70">
        <f>1.25*1*1.8</f>
        <v>2.25</v>
      </c>
      <c r="M70">
        <f>K70*L70</f>
        <v>6.75</v>
      </c>
    </row>
    <row r="71" spans="1:13" x14ac:dyDescent="0.25">
      <c r="I71" t="s">
        <v>11</v>
      </c>
      <c r="J71" t="s">
        <v>34</v>
      </c>
      <c r="K71">
        <v>31</v>
      </c>
      <c r="L71">
        <f>1.8*1.2*2</f>
        <v>4.32</v>
      </c>
      <c r="M71">
        <f t="shared" ref="M71:M74" si="2">K71*L71</f>
        <v>133.92000000000002</v>
      </c>
    </row>
    <row r="72" spans="1:13" x14ac:dyDescent="0.25">
      <c r="I72" t="s">
        <v>12</v>
      </c>
      <c r="J72" t="s">
        <v>34</v>
      </c>
      <c r="K72">
        <v>8</v>
      </c>
      <c r="L72">
        <f>1.2*1.8*2</f>
        <v>4.32</v>
      </c>
      <c r="M72">
        <f t="shared" si="2"/>
        <v>34.56</v>
      </c>
    </row>
    <row r="73" spans="1:13" x14ac:dyDescent="0.25">
      <c r="I73" t="s">
        <v>13</v>
      </c>
      <c r="J73" t="s">
        <v>34</v>
      </c>
      <c r="K73">
        <v>10</v>
      </c>
      <c r="L73">
        <f>1.2*1.8*2</f>
        <v>4.32</v>
      </c>
      <c r="M73">
        <f t="shared" si="2"/>
        <v>43.2</v>
      </c>
    </row>
    <row r="74" spans="1:13" x14ac:dyDescent="0.25">
      <c r="I74" t="s">
        <v>32</v>
      </c>
      <c r="J74" t="s">
        <v>34</v>
      </c>
      <c r="K74">
        <v>9</v>
      </c>
      <c r="L74">
        <f>1.2*1.8*2</f>
        <v>4.32</v>
      </c>
      <c r="M74">
        <f t="shared" si="2"/>
        <v>38.880000000000003</v>
      </c>
    </row>
    <row r="75" spans="1:13" x14ac:dyDescent="0.25">
      <c r="I75" t="s">
        <v>35</v>
      </c>
      <c r="K75">
        <f>SUM(K70:K74)</f>
        <v>61</v>
      </c>
      <c r="M75">
        <f>SUM(M70:M74)</f>
        <v>257.31</v>
      </c>
    </row>
    <row r="76" spans="1:13" x14ac:dyDescent="0.25">
      <c r="L76" s="68">
        <v>0.1</v>
      </c>
      <c r="M76">
        <f>M75*1.1</f>
        <v>283.04100000000005</v>
      </c>
    </row>
    <row r="78" spans="1:13" x14ac:dyDescent="0.25">
      <c r="I78" t="s">
        <v>36</v>
      </c>
    </row>
    <row r="79" spans="1:13" x14ac:dyDescent="0.25">
      <c r="I79" t="s">
        <v>37</v>
      </c>
    </row>
  </sheetData>
  <autoFilter ref="A3:S67" xr:uid="{9DD54AE7-6FFD-4018-ADDC-B9F59D7812B9}"/>
  <mergeCells count="11">
    <mergeCell ref="I67:J67"/>
    <mergeCell ref="C1:L1"/>
    <mergeCell ref="A2:L2"/>
    <mergeCell ref="A3:A4"/>
    <mergeCell ref="C3:C4"/>
    <mergeCell ref="D3:D4"/>
    <mergeCell ref="E3:E4"/>
    <mergeCell ref="I3:I4"/>
    <mergeCell ref="J3:J4"/>
    <mergeCell ref="K3:K4"/>
    <mergeCell ref="L3:L4"/>
  </mergeCells>
  <printOptions horizontalCentered="1"/>
  <pageMargins left="0.70866141732283472" right="0.70866141732283472" top="0.78740157480314965" bottom="0.78740157480314965" header="0.31496062992125984" footer="0.31496062992125984"/>
  <pageSetup paperSize="8" scale="135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Já</vt:lpstr>
      <vt:lpstr>Já!Názvy_tisku</vt:lpstr>
      <vt:lpstr>Já!Oblast_tisku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Pavel Odehnal, EXprojekt</cp:lastModifiedBy>
  <cp:lastPrinted>2025-02-07T13:21:32Z</cp:lastPrinted>
  <dcterms:created xsi:type="dcterms:W3CDTF">2022-08-04T11:25:21Z</dcterms:created>
  <dcterms:modified xsi:type="dcterms:W3CDTF">2025-02-07T13:45:25Z</dcterms:modified>
</cp:coreProperties>
</file>