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120" windowWidth="28665" windowHeight="13860"/>
  </bookViews>
  <sheets>
    <sheet name="SO 11-14-01" sheetId="1" r:id="rId1"/>
  </sheets>
  <calcPr calcId="125725"/>
  <webPublishing codePage="0"/>
</workbook>
</file>

<file path=xl/calcChain.xml><?xml version="1.0" encoding="utf-8"?>
<calcChain xmlns="http://schemas.openxmlformats.org/spreadsheetml/2006/main">
  <c r="O48" i="1"/>
  <c r="I48"/>
  <c r="I44"/>
  <c r="O44" s="1"/>
  <c r="I40"/>
  <c r="O40" s="1"/>
  <c r="I35"/>
  <c r="O35" s="1"/>
  <c r="O31"/>
  <c r="I31"/>
  <c r="Q30" s="1"/>
  <c r="I30" s="1"/>
  <c r="O26"/>
  <c r="I26"/>
  <c r="I22"/>
  <c r="O22" s="1"/>
  <c r="I18"/>
  <c r="O18" s="1"/>
  <c r="O14"/>
  <c r="I14"/>
  <c r="Q13" s="1"/>
  <c r="I13" s="1"/>
  <c r="I9"/>
  <c r="Q8" s="1"/>
  <c r="I8" s="1"/>
  <c r="I3" l="1"/>
  <c r="R39"/>
  <c r="O39" s="1"/>
  <c r="R13"/>
  <c r="O13" s="1"/>
  <c r="R30"/>
  <c r="O30" s="1"/>
  <c r="Q39"/>
  <c r="I39" s="1"/>
  <c r="O9"/>
  <c r="R8" s="1"/>
  <c r="O8" s="1"/>
  <c r="O2" l="1"/>
</calcChain>
</file>

<file path=xl/sharedStrings.xml><?xml version="1.0" encoding="utf-8"?>
<sst xmlns="http://schemas.openxmlformats.org/spreadsheetml/2006/main" count="193" uniqueCount="95">
  <si>
    <t>ASPE10</t>
  </si>
  <si>
    <t>S</t>
  </si>
  <si>
    <t>Firma: MORAVIA CONSULT Olomouc a.s.</t>
  </si>
  <si>
    <t>Soupis prací objektu</t>
  </si>
  <si>
    <t xml:space="preserve">Stavba: </t>
  </si>
  <si>
    <t>24-004-232</t>
  </si>
  <si>
    <t>Horní Lideč - Vsetín</t>
  </si>
  <si>
    <t>O</t>
  </si>
  <si>
    <t>Rozpočet:</t>
  </si>
  <si>
    <t>0,00</t>
  </si>
  <si>
    <t>12,00</t>
  </si>
  <si>
    <t>21,00</t>
  </si>
  <si>
    <t>3</t>
  </si>
  <si>
    <t>6</t>
  </si>
  <si>
    <t>2</t>
  </si>
  <si>
    <t>SO 11-14-01</t>
  </si>
  <si>
    <t>Výstroj trati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</si>
  <si>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</si>
  <si>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</si>
  <si>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</si>
  <si>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</si>
  <si>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</si>
  <si>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</si>
  <si>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</si>
  <si>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</si>
  <si>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</si>
  <si>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</si>
  <si>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</si>
  <si>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</si>
  <si>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</si>
  <si>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</si>
  <si>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</si>
  <si>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</si>
  <si>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</si>
  <si>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</si>
  <si>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</si>
  <si>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Zemní práce</t>
  </si>
  <si>
    <t>P</t>
  </si>
  <si>
    <t>13373</t>
  </si>
  <si>
    <t/>
  </si>
  <si>
    <t>HLOUBENÍ ŠACHET ZAPAŽ I NEPAŽ TŘ. I</t>
  </si>
  <si>
    <t>M3</t>
  </si>
  <si>
    <t>2024_OTSKP</t>
  </si>
  <si>
    <t>PP</t>
  </si>
  <si>
    <t>VV</t>
  </si>
  <si>
    <t>Dle technické zprávy, výkresových příloh projektové dokumentace. Dle výkazů materiálu projektu. Dle tabulky kubatur projektanta.' 
Sloupek nesoucí návěst včetně betonového základu a výkopu 
4*(0.4*0.4*0.8)=0,512 [A] 
Celkem: A=0,512 [B]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</si>
  <si>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</si>
  <si>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</si>
  <si>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92</t>
  </si>
  <si>
    <t>Doplňující konstrukce a práce železniční</t>
  </si>
  <si>
    <t>029113</t>
  </si>
  <si>
    <t>OSTATNÍ POŽADAVKY - GEODETICKÉ ZAMĚŘENÍ - CELKY</t>
  </si>
  <si>
    <t>KUS</t>
  </si>
  <si>
    <t>Dle technické zprávy, výkresových příloh projektové dokumentace. Dle výkazů materiálu projektu. Dle tabulky kubatur projektanta. 
Geodetické měření - vytýčení doměrek staničníků 
7=7,000 [A] 
Geodetické měření - vytýčení návěsti Vlak se blíží k zastávce 
2=2,000 [B] 
Celkem: A+B=9,000 [C]</t>
  </si>
  <si>
    <t>Položka zahrnuje:  
- veškeré náklady spojené s objednatelem požadovanými pracemi  
Položka nezahrnuje:  
- x</t>
  </si>
  <si>
    <t>923411</t>
  </si>
  <si>
    <t>NÁVĚST "VLAK SE BLÍŽÍ K ZASTÁVCE" - ZÁKLADNÍ TABULE</t>
  </si>
  <si>
    <t>Dle technické zprávy, výkresových příloh projektové dokumentace. Dle výkazů materiálu projektu. Dle tabulky kubatur projektanta. 
Návěst Vlak se blíží k zastávce - včetně upevnění na sloupku 
2=2,000 [A] 
Celkem: A=2,000 [B]</t>
  </si>
  <si>
    <t>1. Položka obsahuje: 
 – dodávku a montáž návěsti v příslušném provedení na sloupek, popř. jinou podpůrnou konstrukci včetně upevňovacího a pomocného materiálu 
 – protikorozní úpravu, není-li tato provedena již z výroby nebo daná vlastnostmi použitého materiálu 
 – odrazky nebo retroreflexní fólie 
2. Položka neobsahuje: 
 – nosnou konstrukci, např. sloupek, konzolu apod. včetně základu a zemních prácí 
3. Způsob měření: 
Udává se počet kusů kompletní konstrukce nebo práce.</t>
  </si>
  <si>
    <t>923481</t>
  </si>
  <si>
    <t>STANIČNÍK - TABULE "ÚZKÁ"</t>
  </si>
  <si>
    <t>Dle technické zprávy, výkresových příloh projektové dokumentace. Dle výkazů materiálu projektu. Dle tabulky kubatur projektanta. 
Tabulový staničník - na trakčních podpěrách včetně uchycení 
14=14,000 [A] 
Celkem: A=14,000 [B]</t>
  </si>
  <si>
    <t>923825</t>
  </si>
  <si>
    <t>SLOUPEK DN 89 PRO NÁVĚST</t>
  </si>
  <si>
    <t>Dle technické zprávy, výkresových příloh projektové dokumentace. Dle výkazů materiálu projektu. Dle tabulky kubatur projektanta. 
Sloupek nesoucí návěst včetně betonového základu 
4=4,000 [A] 
Celkem: A=4,000 [B]</t>
  </si>
  <si>
    <t>96</t>
  </si>
  <si>
    <t>Bourání konstrukcí</t>
  </si>
  <si>
    <t>965841</t>
  </si>
  <si>
    <t>DEMONTÁŽ JAKÉKOLIV NÁVĚSTI</t>
  </si>
  <si>
    <t>Dle technické zprávy, výkresových příloh projektové dokumentace. Dle výkazů materiálu projektu. Dle tabulky kubatur projektanta. 
Demontáž želbet. kilometrovníku, hektometrovníku 
7=7,000 [A] 
Demontáž návěsti Vlak se blíží k zastávce 
2=2,000 [B] 
Rychlostníky 
6=6,000 [C] 
Návěst stoupání/klesání tratě 
2=2,000 [D] 
Stojky návěstí 
10=10,000 [E] 
Celkem: A+B+C+D+E=27,000 [F]</t>
  </si>
  <si>
    <t>1. Položka obsahuje: 
 – zahrnuje veškeré činnosti, zařízení a materiál nutných k odstranění konstrukce 
 – naložení vybouraného materiálu na dopravní prostředek 
 – příplatky za ztížené podmínky při práci v kolejišti, např. za překážky na straně koleje apod. 
2. Položka neobsahuje: 
 – odvoz vybouraného materiálu do skladu nebo na likvidaci 
 – poplatky za likvidaci odpadů, nacení se položkami ze ssd 0 
3. Způsob měření: 
Udává se počet kusů kompletní konstrukce nebo práce.</t>
  </si>
  <si>
    <t>7</t>
  </si>
  <si>
    <t>96615</t>
  </si>
  <si>
    <t>BOURÁNÍ KONSTRUKCÍ Z PROSTÉHO BETONU</t>
  </si>
  <si>
    <t>Dle technické zprávy, výkresových příloh projektové dokumentace. Dle výkazů materiálu projektu. Dle tabulky kubatur projektanta. 
Betonové konstrukce  
1.96=1,960 [A] 
Celkem: A=1,960 [B]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</si>
  <si>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</si>
  <si>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995</t>
  </si>
  <si>
    <t>Poplatky za skládky</t>
  </si>
  <si>
    <t>8</t>
  </si>
  <si>
    <t>R015111</t>
  </si>
  <si>
    <t>901</t>
  </si>
  <si>
    <t>POPLATKY ZA LIKVIDACI ODPADŮ NEKONTAMINOVANÝCH - 17 05 04 VYTĚŽENÉ ZEMINY A HORNINY - I. TŘÍDA - TĚŽITELNOSTI, VČ. DOPRAVY</t>
  </si>
  <si>
    <t>T</t>
  </si>
  <si>
    <t>R</t>
  </si>
  <si>
    <t>Evidenční položka</t>
  </si>
  <si>
    <t>Dle technické zprávy, výkresových příloh projektové dokumentace. Dle výkazů materiálu projektu. Dle tabulky kubatur projektanta.' 
výkopová zemina tř. I - odkop (o) 
4*(0.4*0.4*0.8)*2.1=1,075 [A] 
Celkem: A=1,075 [B]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</si>
  <si>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</si>
  <si>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R015140</t>
  </si>
  <si>
    <t>906</t>
  </si>
  <si>
    <t>POPLATKY ZA LIKVIDACI ODPADŮ NEKONTAMINOVANÝCH - 17 01 01 BETON Z DEMOLIC OBJEKTŮ, ZÁKLADŮ TV APOD. VČ. DOPRAVY NA SKLÁDKU A MANIPULACE (PROSTÝ A ARMOVANÝ BETON</t>
  </si>
  <si>
    <t>Dle technické zprávy, výkresových příloh projektové dokumentace. Dle výkazů materiálu projektu. Dle tabulky kubatur projektanta. 
Betonové konstrukce  
3.06=3,060 [A] 
Celkem: A=3,060 [B]</t>
  </si>
  <si>
    <t>R015790</t>
  </si>
  <si>
    <t>964</t>
  </si>
  <si>
    <t>POPLATKY ZA LIKVIDACI ODPADŮ - 17 04 05 ŽELEZO A OCEL VČ. DOPRAVY NA SKLÁDKU A MANIPULACE</t>
  </si>
  <si>
    <t>Dle technické zprávy, výkresových příloh projektové dokumentace. Dle výkazů materiálu projektu. Dle tabulky kubatur projektanta. 
Železné konstrukce  
0.43=0,430 [A] 
Celkem: A=0,430 [B]</t>
  </si>
</sst>
</file>

<file path=xl/styles.xml><?xml version="1.0" encoding="utf-8"?>
<styleSheet xmlns="http://schemas.openxmlformats.org/spreadsheetml/2006/main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7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5">
    <xf numFmtId="0" fontId="0" fillId="0" borderId="0" xfId="0"/>
    <xf numFmtId="0" fontId="3" fillId="3" borderId="1" xfId="6" applyFont="1" applyFill="1" applyBorder="1" applyAlignment="1">
      <alignment horizontal="center" vertical="center" wrapText="1"/>
    </xf>
    <xf numFmtId="0" fontId="0" fillId="2" borderId="3" xfId="6" applyFont="1" applyFill="1" applyBorder="1"/>
    <xf numFmtId="0" fontId="2" fillId="2" borderId="3" xfId="6" applyFont="1" applyFill="1" applyBorder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6" xfId="6" applyFont="1" applyFill="1" applyBorder="1"/>
    <xf numFmtId="0" fontId="0" fillId="0" borderId="1" xfId="6" applyFont="1" applyBorder="1"/>
    <xf numFmtId="0" fontId="4" fillId="2" borderId="6" xfId="6" applyFont="1" applyFill="1" applyBorder="1" applyAlignment="1">
      <alignment horizontal="right"/>
    </xf>
    <xf numFmtId="0" fontId="4" fillId="2" borderId="6" xfId="6" applyFont="1" applyFill="1" applyBorder="1" applyAlignment="1">
      <alignment wrapText="1"/>
    </xf>
    <xf numFmtId="4" fontId="4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5" fillId="0" borderId="1" xfId="6" quotePrefix="1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0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1"/>
  <sheetViews>
    <sheetView tabSelected="1"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J1" s="6"/>
      <c r="P1" t="s">
        <v>12</v>
      </c>
    </row>
    <row r="2" spans="1:18" ht="24.95" customHeight="1">
      <c r="B2" s="6"/>
      <c r="C2" s="6"/>
      <c r="D2" s="6"/>
      <c r="E2" s="7" t="s">
        <v>3</v>
      </c>
      <c r="F2" s="6"/>
      <c r="G2" s="6"/>
      <c r="H2" s="10"/>
      <c r="I2" s="10"/>
      <c r="J2" s="6"/>
      <c r="O2">
        <f>0+O8+O13+O30+O39</f>
        <v>0</v>
      </c>
      <c r="P2" t="s">
        <v>13</v>
      </c>
    </row>
    <row r="3" spans="1:18" ht="15" customHeight="1">
      <c r="A3" t="s">
        <v>1</v>
      </c>
      <c r="B3" s="12" t="s">
        <v>4</v>
      </c>
      <c r="C3" s="5" t="s">
        <v>5</v>
      </c>
      <c r="D3" s="4"/>
      <c r="E3" s="13" t="s">
        <v>6</v>
      </c>
      <c r="F3" s="6"/>
      <c r="G3" s="9"/>
      <c r="H3" s="8" t="s">
        <v>15</v>
      </c>
      <c r="I3" s="34">
        <f>0+I8+I13+I30+I39</f>
        <v>0</v>
      </c>
      <c r="J3" s="11"/>
      <c r="O3" t="s">
        <v>9</v>
      </c>
      <c r="P3" t="s">
        <v>14</v>
      </c>
    </row>
    <row r="4" spans="1:18" ht="15" customHeight="1">
      <c r="A4" t="s">
        <v>7</v>
      </c>
      <c r="B4" s="15" t="s">
        <v>8</v>
      </c>
      <c r="C4" s="3" t="s">
        <v>15</v>
      </c>
      <c r="D4" s="2"/>
      <c r="E4" s="16" t="s">
        <v>16</v>
      </c>
      <c r="F4" s="10"/>
      <c r="G4" s="10"/>
      <c r="H4" s="17"/>
      <c r="I4" s="17"/>
      <c r="J4" s="10"/>
      <c r="O4" t="s">
        <v>10</v>
      </c>
      <c r="P4" t="s">
        <v>14</v>
      </c>
    </row>
    <row r="5" spans="1:18" ht="12.75" customHeight="1">
      <c r="A5" s="1" t="s">
        <v>17</v>
      </c>
      <c r="B5" s="1" t="s">
        <v>19</v>
      </c>
      <c r="C5" s="1" t="s">
        <v>21</v>
      </c>
      <c r="D5" s="1" t="s">
        <v>22</v>
      </c>
      <c r="E5" s="1" t="s">
        <v>23</v>
      </c>
      <c r="F5" s="1" t="s">
        <v>25</v>
      </c>
      <c r="G5" s="1" t="s">
        <v>27</v>
      </c>
      <c r="H5" s="1" t="s">
        <v>28</v>
      </c>
      <c r="I5" s="1"/>
      <c r="J5" s="1" t="s">
        <v>33</v>
      </c>
      <c r="O5" t="s">
        <v>11</v>
      </c>
      <c r="P5" t="s">
        <v>14</v>
      </c>
    </row>
    <row r="6" spans="1:18" ht="12.75" customHeight="1">
      <c r="A6" s="1"/>
      <c r="B6" s="1"/>
      <c r="C6" s="1"/>
      <c r="D6" s="1"/>
      <c r="E6" s="1"/>
      <c r="F6" s="1"/>
      <c r="G6" s="1"/>
      <c r="H6" s="14" t="s">
        <v>29</v>
      </c>
      <c r="I6" s="14" t="s">
        <v>31</v>
      </c>
      <c r="J6" s="1"/>
    </row>
    <row r="7" spans="1:18" ht="12.75" customHeight="1">
      <c r="A7" s="14" t="s">
        <v>18</v>
      </c>
      <c r="B7" s="14" t="s">
        <v>20</v>
      </c>
      <c r="C7" s="14" t="s">
        <v>14</v>
      </c>
      <c r="D7" s="14" t="s">
        <v>12</v>
      </c>
      <c r="E7" s="14" t="s">
        <v>24</v>
      </c>
      <c r="F7" s="14" t="s">
        <v>26</v>
      </c>
      <c r="G7" s="14" t="s">
        <v>13</v>
      </c>
      <c r="H7" s="14" t="s">
        <v>30</v>
      </c>
      <c r="I7" s="14" t="s">
        <v>32</v>
      </c>
      <c r="J7" s="14" t="s">
        <v>34</v>
      </c>
    </row>
    <row r="8" spans="1:18" ht="12.75" customHeight="1">
      <c r="A8" s="17" t="s">
        <v>35</v>
      </c>
      <c r="B8" s="17"/>
      <c r="C8" s="19" t="s">
        <v>20</v>
      </c>
      <c r="D8" s="17"/>
      <c r="E8" s="20" t="s">
        <v>36</v>
      </c>
      <c r="F8" s="17"/>
      <c r="G8" s="17"/>
      <c r="H8" s="17"/>
      <c r="I8" s="21">
        <f>0+Q8</f>
        <v>0</v>
      </c>
      <c r="J8" s="17"/>
      <c r="O8">
        <f>0+R8</f>
        <v>0</v>
      </c>
      <c r="Q8">
        <f>0+I9</f>
        <v>0</v>
      </c>
      <c r="R8">
        <f>0+O9</f>
        <v>0</v>
      </c>
    </row>
    <row r="9" spans="1:18">
      <c r="A9" s="18" t="s">
        <v>37</v>
      </c>
      <c r="B9" s="22" t="s">
        <v>20</v>
      </c>
      <c r="C9" s="22" t="s">
        <v>38</v>
      </c>
      <c r="D9" s="18" t="s">
        <v>39</v>
      </c>
      <c r="E9" s="23" t="s">
        <v>40</v>
      </c>
      <c r="F9" s="24" t="s">
        <v>41</v>
      </c>
      <c r="G9" s="25">
        <v>0.51200000000000001</v>
      </c>
      <c r="H9" s="26">
        <v>0</v>
      </c>
      <c r="I9" s="26">
        <f>ROUND(ROUND(H9,2)*ROUND(G9,3),2)</f>
        <v>0</v>
      </c>
      <c r="J9" s="24" t="s">
        <v>42</v>
      </c>
      <c r="O9">
        <f>(I9*21)/100</f>
        <v>0</v>
      </c>
      <c r="P9" t="s">
        <v>14</v>
      </c>
    </row>
    <row r="10" spans="1:18">
      <c r="A10" s="27" t="s">
        <v>43</v>
      </c>
      <c r="E10" s="28" t="s">
        <v>39</v>
      </c>
    </row>
    <row r="11" spans="1:18" ht="63.75">
      <c r="A11" s="29" t="s">
        <v>44</v>
      </c>
      <c r="E11" s="31" t="s">
        <v>45</v>
      </c>
    </row>
    <row r="12" spans="1:18" ht="293.25">
      <c r="A12" t="s">
        <v>46</v>
      </c>
      <c r="E12" s="28" t="s">
        <v>47</v>
      </c>
    </row>
    <row r="13" spans="1:18" ht="12.75" customHeight="1">
      <c r="A13" s="10" t="s">
        <v>35</v>
      </c>
      <c r="B13" s="10"/>
      <c r="C13" s="32" t="s">
        <v>48</v>
      </c>
      <c r="D13" s="10"/>
      <c r="E13" s="20" t="s">
        <v>49</v>
      </c>
      <c r="F13" s="10"/>
      <c r="G13" s="10"/>
      <c r="H13" s="10"/>
      <c r="I13" s="33">
        <f>0+Q13</f>
        <v>0</v>
      </c>
      <c r="J13" s="10"/>
      <c r="O13">
        <f>0+R13</f>
        <v>0</v>
      </c>
      <c r="Q13">
        <f>0+I14+I18+I22+I26</f>
        <v>0</v>
      </c>
      <c r="R13">
        <f>0+O14+O18+O22+O26</f>
        <v>0</v>
      </c>
    </row>
    <row r="14" spans="1:18">
      <c r="A14" s="18" t="s">
        <v>37</v>
      </c>
      <c r="B14" s="22" t="s">
        <v>14</v>
      </c>
      <c r="C14" s="22" t="s">
        <v>50</v>
      </c>
      <c r="D14" s="18" t="s">
        <v>39</v>
      </c>
      <c r="E14" s="23" t="s">
        <v>51</v>
      </c>
      <c r="F14" s="24" t="s">
        <v>52</v>
      </c>
      <c r="G14" s="25">
        <v>9</v>
      </c>
      <c r="H14" s="26">
        <v>0</v>
      </c>
      <c r="I14" s="26">
        <f>ROUND(ROUND(H14,2)*ROUND(G14,3),2)</f>
        <v>0</v>
      </c>
      <c r="J14" s="24" t="s">
        <v>42</v>
      </c>
      <c r="O14">
        <f>(I14*21)/100</f>
        <v>0</v>
      </c>
      <c r="P14" t="s">
        <v>14</v>
      </c>
    </row>
    <row r="15" spans="1:18">
      <c r="A15" s="27" t="s">
        <v>43</v>
      </c>
      <c r="E15" s="28" t="s">
        <v>39</v>
      </c>
    </row>
    <row r="16" spans="1:18" ht="89.25">
      <c r="A16" s="29" t="s">
        <v>44</v>
      </c>
      <c r="E16" s="30" t="s">
        <v>53</v>
      </c>
    </row>
    <row r="17" spans="1:18" ht="51">
      <c r="A17" t="s">
        <v>46</v>
      </c>
      <c r="E17" s="28" t="s">
        <v>54</v>
      </c>
    </row>
    <row r="18" spans="1:18">
      <c r="A18" s="18" t="s">
        <v>37</v>
      </c>
      <c r="B18" s="22" t="s">
        <v>12</v>
      </c>
      <c r="C18" s="22" t="s">
        <v>55</v>
      </c>
      <c r="D18" s="18" t="s">
        <v>39</v>
      </c>
      <c r="E18" s="23" t="s">
        <v>56</v>
      </c>
      <c r="F18" s="24" t="s">
        <v>52</v>
      </c>
      <c r="G18" s="25">
        <v>2</v>
      </c>
      <c r="H18" s="26">
        <v>0</v>
      </c>
      <c r="I18" s="26">
        <f>ROUND(ROUND(H18,2)*ROUND(G18,3),2)</f>
        <v>0</v>
      </c>
      <c r="J18" s="24" t="s">
        <v>42</v>
      </c>
      <c r="O18">
        <f>(I18*21)/100</f>
        <v>0</v>
      </c>
      <c r="P18" t="s">
        <v>14</v>
      </c>
    </row>
    <row r="19" spans="1:18">
      <c r="A19" s="27" t="s">
        <v>43</v>
      </c>
      <c r="E19" s="28" t="s">
        <v>39</v>
      </c>
    </row>
    <row r="20" spans="1:18" ht="63.75">
      <c r="A20" s="29" t="s">
        <v>44</v>
      </c>
      <c r="E20" s="30" t="s">
        <v>57</v>
      </c>
    </row>
    <row r="21" spans="1:18" ht="140.25">
      <c r="A21" t="s">
        <v>46</v>
      </c>
      <c r="E21" s="28" t="s">
        <v>58</v>
      </c>
    </row>
    <row r="22" spans="1:18">
      <c r="A22" s="18" t="s">
        <v>37</v>
      </c>
      <c r="B22" s="22" t="s">
        <v>24</v>
      </c>
      <c r="C22" s="22" t="s">
        <v>59</v>
      </c>
      <c r="D22" s="18" t="s">
        <v>39</v>
      </c>
      <c r="E22" s="23" t="s">
        <v>60</v>
      </c>
      <c r="F22" s="24" t="s">
        <v>52</v>
      </c>
      <c r="G22" s="25">
        <v>14</v>
      </c>
      <c r="H22" s="26">
        <v>0</v>
      </c>
      <c r="I22" s="26">
        <f>ROUND(ROUND(H22,2)*ROUND(G22,3),2)</f>
        <v>0</v>
      </c>
      <c r="J22" s="24" t="s">
        <v>42</v>
      </c>
      <c r="O22">
        <f>(I22*21)/100</f>
        <v>0</v>
      </c>
      <c r="P22" t="s">
        <v>14</v>
      </c>
    </row>
    <row r="23" spans="1:18">
      <c r="A23" s="27" t="s">
        <v>43</v>
      </c>
      <c r="E23" s="28" t="s">
        <v>39</v>
      </c>
    </row>
    <row r="24" spans="1:18" ht="63.75">
      <c r="A24" s="29" t="s">
        <v>44</v>
      </c>
      <c r="E24" s="30" t="s">
        <v>61</v>
      </c>
    </row>
    <row r="25" spans="1:18" ht="140.25">
      <c r="A25" t="s">
        <v>46</v>
      </c>
      <c r="E25" s="28" t="s">
        <v>58</v>
      </c>
    </row>
    <row r="26" spans="1:18">
      <c r="A26" s="18" t="s">
        <v>37</v>
      </c>
      <c r="B26" s="22" t="s">
        <v>26</v>
      </c>
      <c r="C26" s="22" t="s">
        <v>62</v>
      </c>
      <c r="D26" s="18" t="s">
        <v>39</v>
      </c>
      <c r="E26" s="23" t="s">
        <v>63</v>
      </c>
      <c r="F26" s="24" t="s">
        <v>52</v>
      </c>
      <c r="G26" s="25">
        <v>4</v>
      </c>
      <c r="H26" s="26">
        <v>0</v>
      </c>
      <c r="I26" s="26">
        <f>ROUND(ROUND(H26,2)*ROUND(G26,3),2)</f>
        <v>0</v>
      </c>
      <c r="J26" s="24" t="s">
        <v>42</v>
      </c>
      <c r="O26">
        <f>(I26*21)/100</f>
        <v>0</v>
      </c>
      <c r="P26" t="s">
        <v>14</v>
      </c>
    </row>
    <row r="27" spans="1:18">
      <c r="A27" s="27" t="s">
        <v>43</v>
      </c>
      <c r="E27" s="28" t="s">
        <v>63</v>
      </c>
    </row>
    <row r="28" spans="1:18" ht="63.75">
      <c r="A28" s="29" t="s">
        <v>44</v>
      </c>
      <c r="E28" s="30" t="s">
        <v>64</v>
      </c>
    </row>
    <row r="29" spans="1:18">
      <c r="A29" t="s">
        <v>46</v>
      </c>
      <c r="E29" s="28" t="s">
        <v>39</v>
      </c>
    </row>
    <row r="30" spans="1:18" ht="12.75" customHeight="1">
      <c r="A30" s="10" t="s">
        <v>35</v>
      </c>
      <c r="B30" s="10"/>
      <c r="C30" s="32" t="s">
        <v>65</v>
      </c>
      <c r="D30" s="10"/>
      <c r="E30" s="20" t="s">
        <v>66</v>
      </c>
      <c r="F30" s="10"/>
      <c r="G30" s="10"/>
      <c r="H30" s="10"/>
      <c r="I30" s="33">
        <f>0+Q30</f>
        <v>0</v>
      </c>
      <c r="J30" s="10"/>
      <c r="O30">
        <f>0+R30</f>
        <v>0</v>
      </c>
      <c r="Q30">
        <f>0+I31+I35</f>
        <v>0</v>
      </c>
      <c r="R30">
        <f>0+O31+O35</f>
        <v>0</v>
      </c>
    </row>
    <row r="31" spans="1:18">
      <c r="A31" s="18" t="s">
        <v>37</v>
      </c>
      <c r="B31" s="22" t="s">
        <v>13</v>
      </c>
      <c r="C31" s="22" t="s">
        <v>67</v>
      </c>
      <c r="D31" s="18" t="s">
        <v>39</v>
      </c>
      <c r="E31" s="23" t="s">
        <v>68</v>
      </c>
      <c r="F31" s="24" t="s">
        <v>52</v>
      </c>
      <c r="G31" s="25">
        <v>27</v>
      </c>
      <c r="H31" s="26">
        <v>0</v>
      </c>
      <c r="I31" s="26">
        <f>ROUND(ROUND(H31,2)*ROUND(G31,3),2)</f>
        <v>0</v>
      </c>
      <c r="J31" s="24" t="s">
        <v>42</v>
      </c>
      <c r="O31">
        <f>(I31*21)/100</f>
        <v>0</v>
      </c>
      <c r="P31" t="s">
        <v>14</v>
      </c>
    </row>
    <row r="32" spans="1:18">
      <c r="A32" s="27" t="s">
        <v>43</v>
      </c>
      <c r="E32" s="28" t="s">
        <v>39</v>
      </c>
    </row>
    <row r="33" spans="1:18" ht="165.75">
      <c r="A33" s="29" t="s">
        <v>44</v>
      </c>
      <c r="E33" s="30" t="s">
        <v>69</v>
      </c>
    </row>
    <row r="34" spans="1:18" ht="127.5">
      <c r="A34" t="s">
        <v>46</v>
      </c>
      <c r="E34" s="28" t="s">
        <v>70</v>
      </c>
    </row>
    <row r="35" spans="1:18">
      <c r="A35" s="18" t="s">
        <v>37</v>
      </c>
      <c r="B35" s="22" t="s">
        <v>71</v>
      </c>
      <c r="C35" s="22" t="s">
        <v>72</v>
      </c>
      <c r="D35" s="18" t="s">
        <v>39</v>
      </c>
      <c r="E35" s="23" t="s">
        <v>73</v>
      </c>
      <c r="F35" s="24" t="s">
        <v>41</v>
      </c>
      <c r="G35" s="25">
        <v>1.96</v>
      </c>
      <c r="H35" s="26">
        <v>0</v>
      </c>
      <c r="I35" s="26">
        <f>ROUND(ROUND(H35,2)*ROUND(G35,3),2)</f>
        <v>0</v>
      </c>
      <c r="J35" s="24" t="s">
        <v>42</v>
      </c>
      <c r="O35">
        <f>(I35*21)/100</f>
        <v>0</v>
      </c>
      <c r="P35" t="s">
        <v>14</v>
      </c>
    </row>
    <row r="36" spans="1:18">
      <c r="A36" s="27" t="s">
        <v>43</v>
      </c>
      <c r="E36" s="28" t="s">
        <v>39</v>
      </c>
    </row>
    <row r="37" spans="1:18" ht="63.75">
      <c r="A37" s="29" t="s">
        <v>44</v>
      </c>
      <c r="E37" s="30" t="s">
        <v>74</v>
      </c>
    </row>
    <row r="38" spans="1:18" ht="114.75">
      <c r="A38" t="s">
        <v>46</v>
      </c>
      <c r="E38" s="28" t="s">
        <v>75</v>
      </c>
    </row>
    <row r="39" spans="1:18" ht="12.75" customHeight="1">
      <c r="A39" s="10" t="s">
        <v>35</v>
      </c>
      <c r="B39" s="10"/>
      <c r="C39" s="32" t="s">
        <v>76</v>
      </c>
      <c r="D39" s="10"/>
      <c r="E39" s="20" t="s">
        <v>77</v>
      </c>
      <c r="F39" s="10"/>
      <c r="G39" s="10"/>
      <c r="H39" s="10"/>
      <c r="I39" s="33">
        <f>0+Q39</f>
        <v>0</v>
      </c>
      <c r="J39" s="10"/>
      <c r="O39">
        <f>0+R39</f>
        <v>0</v>
      </c>
      <c r="Q39">
        <f>0+I40+I44+I48</f>
        <v>0</v>
      </c>
      <c r="R39">
        <f>0+O40+O44+O48</f>
        <v>0</v>
      </c>
    </row>
    <row r="40" spans="1:18" ht="25.5">
      <c r="A40" s="18" t="s">
        <v>37</v>
      </c>
      <c r="B40" s="22" t="s">
        <v>78</v>
      </c>
      <c r="C40" s="22" t="s">
        <v>79</v>
      </c>
      <c r="D40" s="18" t="s">
        <v>80</v>
      </c>
      <c r="E40" s="23" t="s">
        <v>81</v>
      </c>
      <c r="F40" s="24" t="s">
        <v>82</v>
      </c>
      <c r="G40" s="25">
        <v>1.075</v>
      </c>
      <c r="H40" s="26">
        <v>0</v>
      </c>
      <c r="I40" s="26">
        <f>ROUND(ROUND(H40,2)*ROUND(G40,3),2)</f>
        <v>0</v>
      </c>
      <c r="J40" s="24" t="s">
        <v>83</v>
      </c>
      <c r="O40">
        <f>(I40*21)/100</f>
        <v>0</v>
      </c>
      <c r="P40" t="s">
        <v>14</v>
      </c>
    </row>
    <row r="41" spans="1:18">
      <c r="A41" s="27" t="s">
        <v>43</v>
      </c>
      <c r="E41" s="28" t="s">
        <v>84</v>
      </c>
    </row>
    <row r="42" spans="1:18" ht="63.75">
      <c r="A42" s="29" t="s">
        <v>44</v>
      </c>
      <c r="E42" s="31" t="s">
        <v>85</v>
      </c>
    </row>
    <row r="43" spans="1:18" ht="89.25">
      <c r="A43" t="s">
        <v>46</v>
      </c>
      <c r="E43" s="28" t="s">
        <v>86</v>
      </c>
    </row>
    <row r="44" spans="1:18" ht="38.25">
      <c r="A44" s="18" t="s">
        <v>37</v>
      </c>
      <c r="B44" s="22" t="s">
        <v>30</v>
      </c>
      <c r="C44" s="22" t="s">
        <v>87</v>
      </c>
      <c r="D44" s="18" t="s">
        <v>88</v>
      </c>
      <c r="E44" s="23" t="s">
        <v>89</v>
      </c>
      <c r="F44" s="24" t="s">
        <v>82</v>
      </c>
      <c r="G44" s="25">
        <v>3.06</v>
      </c>
      <c r="H44" s="26">
        <v>0</v>
      </c>
      <c r="I44" s="26">
        <f>ROUND(ROUND(H44,2)*ROUND(G44,3),2)</f>
        <v>0</v>
      </c>
      <c r="J44" s="24" t="s">
        <v>83</v>
      </c>
      <c r="O44">
        <f>(I44*21)/100</f>
        <v>0</v>
      </c>
      <c r="P44" t="s">
        <v>14</v>
      </c>
    </row>
    <row r="45" spans="1:18">
      <c r="A45" s="27" t="s">
        <v>43</v>
      </c>
      <c r="E45" s="28" t="s">
        <v>84</v>
      </c>
    </row>
    <row r="46" spans="1:18" ht="63.75">
      <c r="A46" s="29" t="s">
        <v>44</v>
      </c>
      <c r="E46" s="30" t="s">
        <v>90</v>
      </c>
    </row>
    <row r="47" spans="1:18" ht="89.25">
      <c r="A47" t="s">
        <v>46</v>
      </c>
      <c r="E47" s="28" t="s">
        <v>86</v>
      </c>
    </row>
    <row r="48" spans="1:18" ht="25.5">
      <c r="A48" s="18" t="s">
        <v>37</v>
      </c>
      <c r="B48" s="22" t="s">
        <v>32</v>
      </c>
      <c r="C48" s="22" t="s">
        <v>91</v>
      </c>
      <c r="D48" s="18" t="s">
        <v>92</v>
      </c>
      <c r="E48" s="23" t="s">
        <v>93</v>
      </c>
      <c r="F48" s="24" t="s">
        <v>82</v>
      </c>
      <c r="G48" s="25">
        <v>0.43</v>
      </c>
      <c r="H48" s="26">
        <v>0</v>
      </c>
      <c r="I48" s="26">
        <f>ROUND(ROUND(H48,2)*ROUND(G48,3),2)</f>
        <v>0</v>
      </c>
      <c r="J48" s="24" t="s">
        <v>83</v>
      </c>
      <c r="O48">
        <f>(I48*21)/100</f>
        <v>0</v>
      </c>
      <c r="P48" t="s">
        <v>14</v>
      </c>
    </row>
    <row r="49" spans="1:5">
      <c r="A49" s="27" t="s">
        <v>43</v>
      </c>
      <c r="E49" s="28" t="s">
        <v>84</v>
      </c>
    </row>
    <row r="50" spans="1:5" ht="63.75">
      <c r="A50" s="29" t="s">
        <v>44</v>
      </c>
      <c r="E50" s="30" t="s">
        <v>94</v>
      </c>
    </row>
    <row r="51" spans="1:5" ht="89.25">
      <c r="A51" t="s">
        <v>46</v>
      </c>
      <c r="E51" s="28" t="s">
        <v>86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scale="46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11-14-01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Kulhavá Daniela</dc:creator>
  <cp:lastModifiedBy>kulhava</cp:lastModifiedBy>
  <cp:lastPrinted>2025-01-07T09:53:39Z</cp:lastPrinted>
  <dcterms:modified xsi:type="dcterms:W3CDTF">2025-01-07T09:53:49Z</dcterms:modified>
  <cp:contentType/>
  <cp:contentStatus/>
</cp:coreProperties>
</file>