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65" windowWidth="28530" windowHeight="16275"/>
  </bookViews>
  <sheets>
    <sheet name="Rekapitulace zakázky" sheetId="1" r:id="rId1"/>
    <sheet name="SO 01 - Oprava trakčních ..." sheetId="2" r:id="rId2"/>
    <sheet name="SO 01.1 - Oprava trakčníc..." sheetId="3" r:id="rId3"/>
    <sheet name="VRN - Oprava trakčních tr..." sheetId="4" r:id="rId4"/>
    <sheet name="Pokyny pro vyplnění" sheetId="5" r:id="rId5"/>
  </sheets>
  <definedNames>
    <definedName name="_xlnm._FilterDatabase" localSheetId="1" hidden="1">'SO 01 - Oprava trakčních ...'!$C$82:$K$206</definedName>
    <definedName name="_xlnm._FilterDatabase" localSheetId="2" hidden="1">'SO 01.1 - Oprava trakčníc...'!$C$86:$K$165</definedName>
    <definedName name="_xlnm._FilterDatabase" localSheetId="3" hidden="1">'VRN - Oprava trakčních tr...'!$C$76:$K$81</definedName>
    <definedName name="_xlnm.Print_Titles" localSheetId="0">'Rekapitulace zakázky'!$49:$49</definedName>
    <definedName name="_xlnm.Print_Titles" localSheetId="1">'SO 01 - Oprava trakčních ...'!$82:$82</definedName>
    <definedName name="_xlnm.Print_Titles" localSheetId="2">'SO 01.1 - Oprava trakčníc...'!$86:$86</definedName>
    <definedName name="_xlnm.Print_Titles" localSheetId="3">'VRN - Oprava trakčních tr...'!$76:$76</definedName>
    <definedName name="_xlnm.Print_Area" localSheetId="0">'Rekapitulace zakázky'!$D$4:$AO$33,'Rekapitulace zakázky'!$C$39:$AQ$55</definedName>
    <definedName name="_xlnm.Print_Area" localSheetId="1">'SO 01 - Oprava trakčních ...'!$C$4:$J$36,'SO 01 - Oprava trakčních ...'!$C$42:$J$64,'SO 01 - Oprava trakčních ...'!$C$70:$K$206</definedName>
    <definedName name="_xlnm.Print_Area" localSheetId="2">'SO 01.1 - Oprava trakčníc...'!$C$4:$J$36,'SO 01.1 - Oprava trakčníc...'!$C$42:$J$68,'SO 01.1 - Oprava trakčníc...'!$C$74:$K$165</definedName>
    <definedName name="_xlnm.Print_Area" localSheetId="3">'VRN - Oprava trakčních tr...'!$C$4:$J$36,'VRN - Oprava trakčních tr...'!$C$42:$J$58,'VRN - Oprava trakčních tr...'!$C$64:$K$81</definedName>
  </definedNames>
  <calcPr calcId="145621"/>
</workbook>
</file>

<file path=xl/calcChain.xml><?xml version="1.0" encoding="utf-8"?>
<calcChain xmlns="http://schemas.openxmlformats.org/spreadsheetml/2006/main">
  <c r="AY54" i="1" l="1"/>
  <c r="AX54" i="1"/>
  <c r="BI81" i="4"/>
  <c r="BH81" i="4"/>
  <c r="BG81" i="4"/>
  <c r="BF81" i="4"/>
  <c r="T81" i="4"/>
  <c r="R81" i="4"/>
  <c r="P81" i="4"/>
  <c r="BK81" i="4"/>
  <c r="BK78" i="4" s="1"/>
  <c r="J81" i="4"/>
  <c r="BE81" i="4"/>
  <c r="BI80" i="4"/>
  <c r="BH80" i="4"/>
  <c r="BG80" i="4"/>
  <c r="BF80" i="4"/>
  <c r="T80" i="4"/>
  <c r="R80" i="4"/>
  <c r="P80" i="4"/>
  <c r="BK80" i="4"/>
  <c r="J80" i="4"/>
  <c r="BE80" i="4"/>
  <c r="BI79" i="4"/>
  <c r="F34" i="4"/>
  <c r="BD54" i="1" s="1"/>
  <c r="BH79" i="4"/>
  <c r="F33" i="4" s="1"/>
  <c r="BC54" i="1" s="1"/>
  <c r="BG79" i="4"/>
  <c r="F32" i="4"/>
  <c r="BB54" i="1" s="1"/>
  <c r="BF79" i="4"/>
  <c r="J31" i="4" s="1"/>
  <c r="AW54" i="1" s="1"/>
  <c r="T79" i="4"/>
  <c r="T78" i="4"/>
  <c r="T77" i="4" s="1"/>
  <c r="R79" i="4"/>
  <c r="R78" i="4" s="1"/>
  <c r="R77" i="4" s="1"/>
  <c r="P79" i="4"/>
  <c r="P78" i="4"/>
  <c r="P77" i="4" s="1"/>
  <c r="AU54" i="1" s="1"/>
  <c r="BK79" i="4"/>
  <c r="J79" i="4"/>
  <c r="BE79" i="4"/>
  <c r="J30" i="4" s="1"/>
  <c r="AV54" i="1" s="1"/>
  <c r="AT54" i="1" s="1"/>
  <c r="J73" i="4"/>
  <c r="F73" i="4"/>
  <c r="F71" i="4"/>
  <c r="E69" i="4"/>
  <c r="J51" i="4"/>
  <c r="F51" i="4"/>
  <c r="F49" i="4"/>
  <c r="E47" i="4"/>
  <c r="J18" i="4"/>
  <c r="E18" i="4"/>
  <c r="F74" i="4" s="1"/>
  <c r="F52" i="4"/>
  <c r="J17" i="4"/>
  <c r="J12" i="4"/>
  <c r="J71" i="4" s="1"/>
  <c r="E7" i="4"/>
  <c r="E67" i="4"/>
  <c r="E45" i="4"/>
  <c r="AY53" i="1"/>
  <c r="AX53" i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2" i="3"/>
  <c r="BH162" i="3"/>
  <c r="BG162" i="3"/>
  <c r="BF162" i="3"/>
  <c r="T162" i="3"/>
  <c r="R162" i="3"/>
  <c r="P162" i="3"/>
  <c r="BK162" i="3"/>
  <c r="J162" i="3"/>
  <c r="BE162" i="3" s="1"/>
  <c r="BI160" i="3"/>
  <c r="BH160" i="3"/>
  <c r="BG160" i="3"/>
  <c r="BF160" i="3"/>
  <c r="T160" i="3"/>
  <c r="R160" i="3"/>
  <c r="P160" i="3"/>
  <c r="BK160" i="3"/>
  <c r="J160" i="3"/>
  <c r="BE160" i="3" s="1"/>
  <c r="BI158" i="3"/>
  <c r="BH158" i="3"/>
  <c r="BG158" i="3"/>
  <c r="BF158" i="3"/>
  <c r="T158" i="3"/>
  <c r="T157" i="3" s="1"/>
  <c r="R158" i="3"/>
  <c r="R157" i="3" s="1"/>
  <c r="P158" i="3"/>
  <c r="P157" i="3" s="1"/>
  <c r="BK158" i="3"/>
  <c r="BK157" i="3" s="1"/>
  <c r="J157" i="3" s="1"/>
  <c r="J67" i="3" s="1"/>
  <c r="J158" i="3"/>
  <c r="BE158" i="3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 s="1"/>
  <c r="BI153" i="3"/>
  <c r="BH153" i="3"/>
  <c r="BG153" i="3"/>
  <c r="BF153" i="3"/>
  <c r="T153" i="3"/>
  <c r="R153" i="3"/>
  <c r="P153" i="3"/>
  <c r="BK153" i="3"/>
  <c r="J153" i="3"/>
  <c r="BE153" i="3" s="1"/>
  <c r="BI151" i="3"/>
  <c r="BH151" i="3"/>
  <c r="BG151" i="3"/>
  <c r="BF151" i="3"/>
  <c r="T151" i="3"/>
  <c r="R151" i="3"/>
  <c r="P151" i="3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 s="1"/>
  <c r="BI147" i="3"/>
  <c r="BH147" i="3"/>
  <c r="BG147" i="3"/>
  <c r="BF147" i="3"/>
  <c r="T147" i="3"/>
  <c r="R147" i="3"/>
  <c r="P147" i="3"/>
  <c r="BK147" i="3"/>
  <c r="J147" i="3"/>
  <c r="BE147" i="3" s="1"/>
  <c r="BI145" i="3"/>
  <c r="BH145" i="3"/>
  <c r="BG145" i="3"/>
  <c r="BF145" i="3"/>
  <c r="T145" i="3"/>
  <c r="R145" i="3"/>
  <c r="P145" i="3"/>
  <c r="BK145" i="3"/>
  <c r="J145" i="3"/>
  <c r="BE145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6" i="3"/>
  <c r="BH136" i="3"/>
  <c r="BG136" i="3"/>
  <c r="BF136" i="3"/>
  <c r="T136" i="3"/>
  <c r="R136" i="3"/>
  <c r="P136" i="3"/>
  <c r="BK136" i="3"/>
  <c r="J136" i="3"/>
  <c r="BE136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T132" i="3" s="1"/>
  <c r="R133" i="3"/>
  <c r="R132" i="3" s="1"/>
  <c r="P133" i="3"/>
  <c r="P132" i="3" s="1"/>
  <c r="BK133" i="3"/>
  <c r="BK132" i="3" s="1"/>
  <c r="J132" i="3" s="1"/>
  <c r="J66" i="3" s="1"/>
  <c r="J133" i="3"/>
  <c r="BE133" i="3"/>
  <c r="BI130" i="3"/>
  <c r="BH130" i="3"/>
  <c r="BG130" i="3"/>
  <c r="BF130" i="3"/>
  <c r="T130" i="3"/>
  <c r="T129" i="3" s="1"/>
  <c r="R130" i="3"/>
  <c r="R129" i="3" s="1"/>
  <c r="P130" i="3"/>
  <c r="P129" i="3" s="1"/>
  <c r="BK130" i="3"/>
  <c r="BK129" i="3" s="1"/>
  <c r="J129" i="3" s="1"/>
  <c r="J65" i="3" s="1"/>
  <c r="J130" i="3"/>
  <c r="BE130" i="3"/>
  <c r="BI128" i="3"/>
  <c r="BH128" i="3"/>
  <c r="BG128" i="3"/>
  <c r="BF128" i="3"/>
  <c r="T128" i="3"/>
  <c r="T127" i="3" s="1"/>
  <c r="R128" i="3"/>
  <c r="R127" i="3"/>
  <c r="R126" i="3" s="1"/>
  <c r="P128" i="3"/>
  <c r="P127" i="3" s="1"/>
  <c r="BK128" i="3"/>
  <c r="BK127" i="3"/>
  <c r="J127" i="3" s="1"/>
  <c r="J64" i="3" s="1"/>
  <c r="J128" i="3"/>
  <c r="BE128" i="3" s="1"/>
  <c r="BI124" i="3"/>
  <c r="BH124" i="3"/>
  <c r="BG124" i="3"/>
  <c r="BF124" i="3"/>
  <c r="T124" i="3"/>
  <c r="T123" i="3" s="1"/>
  <c r="R124" i="3"/>
  <c r="R123" i="3" s="1"/>
  <c r="P124" i="3"/>
  <c r="P123" i="3" s="1"/>
  <c r="BK124" i="3"/>
  <c r="BK123" i="3" s="1"/>
  <c r="J123" i="3" s="1"/>
  <c r="J62" i="3" s="1"/>
  <c r="J124" i="3"/>
  <c r="BE124" i="3"/>
  <c r="BI121" i="3"/>
  <c r="BH121" i="3"/>
  <c r="BG121" i="3"/>
  <c r="BF121" i="3"/>
  <c r="T121" i="3"/>
  <c r="R121" i="3"/>
  <c r="P121" i="3"/>
  <c r="BK121" i="3"/>
  <c r="J121" i="3"/>
  <c r="BE121" i="3" s="1"/>
  <c r="BI118" i="3"/>
  <c r="BH118" i="3"/>
  <c r="BG118" i="3"/>
  <c r="BF118" i="3"/>
  <c r="T118" i="3"/>
  <c r="R118" i="3"/>
  <c r="P118" i="3"/>
  <c r="BK118" i="3"/>
  <c r="J118" i="3"/>
  <c r="BE118" i="3" s="1"/>
  <c r="BI115" i="3"/>
  <c r="BH115" i="3"/>
  <c r="BG115" i="3"/>
  <c r="BF115" i="3"/>
  <c r="T115" i="3"/>
  <c r="R115" i="3"/>
  <c r="P115" i="3"/>
  <c r="BK115" i="3"/>
  <c r="J115" i="3"/>
  <c r="BE115" i="3" s="1"/>
  <c r="BI112" i="3"/>
  <c r="BH112" i="3"/>
  <c r="BG112" i="3"/>
  <c r="BF112" i="3"/>
  <c r="T112" i="3"/>
  <c r="R112" i="3"/>
  <c r="P112" i="3"/>
  <c r="BK112" i="3"/>
  <c r="J112" i="3"/>
  <c r="BE112" i="3" s="1"/>
  <c r="BI109" i="3"/>
  <c r="BH109" i="3"/>
  <c r="BG109" i="3"/>
  <c r="BF109" i="3"/>
  <c r="T109" i="3"/>
  <c r="T108" i="3" s="1"/>
  <c r="R109" i="3"/>
  <c r="R108" i="3" s="1"/>
  <c r="P109" i="3"/>
  <c r="P108" i="3" s="1"/>
  <c r="BK109" i="3"/>
  <c r="BK108" i="3" s="1"/>
  <c r="J108" i="3" s="1"/>
  <c r="J61" i="3" s="1"/>
  <c r="J109" i="3"/>
  <c r="BE109" i="3"/>
  <c r="BI107" i="3"/>
  <c r="BH107" i="3"/>
  <c r="BG107" i="3"/>
  <c r="BF107" i="3"/>
  <c r="T107" i="3"/>
  <c r="T106" i="3" s="1"/>
  <c r="R107" i="3"/>
  <c r="R106" i="3" s="1"/>
  <c r="P107" i="3"/>
  <c r="P106" i="3" s="1"/>
  <c r="BK107" i="3"/>
  <c r="BK106" i="3" s="1"/>
  <c r="J106" i="3" s="1"/>
  <c r="J60" i="3" s="1"/>
  <c r="J107" i="3"/>
  <c r="BE107" i="3"/>
  <c r="BI104" i="3"/>
  <c r="BH104" i="3"/>
  <c r="BG104" i="3"/>
  <c r="BF104" i="3"/>
  <c r="T104" i="3"/>
  <c r="R104" i="3"/>
  <c r="P104" i="3"/>
  <c r="BK104" i="3"/>
  <c r="J104" i="3"/>
  <c r="BE104" i="3" s="1"/>
  <c r="BI102" i="3"/>
  <c r="BH102" i="3"/>
  <c r="BG102" i="3"/>
  <c r="BF102" i="3"/>
  <c r="T102" i="3"/>
  <c r="R102" i="3"/>
  <c r="P102" i="3"/>
  <c r="BK102" i="3"/>
  <c r="J102" i="3"/>
  <c r="BE102" i="3" s="1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 s="1"/>
  <c r="BI96" i="3"/>
  <c r="BH96" i="3"/>
  <c r="BG96" i="3"/>
  <c r="BF96" i="3"/>
  <c r="T96" i="3"/>
  <c r="T95" i="3" s="1"/>
  <c r="R96" i="3"/>
  <c r="R95" i="3" s="1"/>
  <c r="P96" i="3"/>
  <c r="P95" i="3" s="1"/>
  <c r="BK96" i="3"/>
  <c r="BK95" i="3" s="1"/>
  <c r="J95" i="3" s="1"/>
  <c r="J59" i="3" s="1"/>
  <c r="J96" i="3"/>
  <c r="BE96" i="3"/>
  <c r="BI94" i="3"/>
  <c r="BH94" i="3"/>
  <c r="BG94" i="3"/>
  <c r="BF94" i="3"/>
  <c r="T94" i="3"/>
  <c r="R94" i="3"/>
  <c r="P94" i="3"/>
  <c r="BK94" i="3"/>
  <c r="J94" i="3"/>
  <c r="BE94" i="3" s="1"/>
  <c r="BI92" i="3"/>
  <c r="BH92" i="3"/>
  <c r="BG92" i="3"/>
  <c r="BF92" i="3"/>
  <c r="T92" i="3"/>
  <c r="R92" i="3"/>
  <c r="P92" i="3"/>
  <c r="BK92" i="3"/>
  <c r="J92" i="3"/>
  <c r="BE92" i="3" s="1"/>
  <c r="BI90" i="3"/>
  <c r="F34" i="3" s="1"/>
  <c r="BD53" i="1" s="1"/>
  <c r="BH90" i="3"/>
  <c r="F33" i="3"/>
  <c r="BC53" i="1" s="1"/>
  <c r="BG90" i="3"/>
  <c r="F32" i="3" s="1"/>
  <c r="BB53" i="1" s="1"/>
  <c r="BF90" i="3"/>
  <c r="J31" i="3"/>
  <c r="AW53" i="1" s="1"/>
  <c r="F31" i="3"/>
  <c r="BA53" i="1" s="1"/>
  <c r="T90" i="3"/>
  <c r="T89" i="3" s="1"/>
  <c r="R90" i="3"/>
  <c r="R89" i="3" s="1"/>
  <c r="P90" i="3"/>
  <c r="P89" i="3" s="1"/>
  <c r="P88" i="3" s="1"/>
  <c r="BK90" i="3"/>
  <c r="BK89" i="3"/>
  <c r="J89" i="3" s="1"/>
  <c r="J58" i="3" s="1"/>
  <c r="J90" i="3"/>
  <c r="BE90" i="3"/>
  <c r="J30" i="3" s="1"/>
  <c r="AV53" i="1" s="1"/>
  <c r="AT53" i="1" s="1"/>
  <c r="J83" i="3"/>
  <c r="F83" i="3"/>
  <c r="F81" i="3"/>
  <c r="E79" i="3"/>
  <c r="J51" i="3"/>
  <c r="F51" i="3"/>
  <c r="F49" i="3"/>
  <c r="E47" i="3"/>
  <c r="J18" i="3"/>
  <c r="E18" i="3"/>
  <c r="F52" i="3" s="1"/>
  <c r="F84" i="3"/>
  <c r="J17" i="3"/>
  <c r="J12" i="3"/>
  <c r="J49" i="3" s="1"/>
  <c r="J81" i="3"/>
  <c r="E7" i="3"/>
  <c r="E77" i="3" s="1"/>
  <c r="E45" i="3"/>
  <c r="AY52" i="1"/>
  <c r="AX52" i="1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T193" i="2"/>
  <c r="R194" i="2"/>
  <c r="R193" i="2"/>
  <c r="P194" i="2"/>
  <c r="P193" i="2"/>
  <c r="BK194" i="2"/>
  <c r="BK193" i="2"/>
  <c r="J193" i="2" s="1"/>
  <c r="J63" i="2" s="1"/>
  <c r="J194" i="2"/>
  <c r="BE194" i="2" s="1"/>
  <c r="BI190" i="2"/>
  <c r="BH190" i="2"/>
  <c r="BG190" i="2"/>
  <c r="BF190" i="2"/>
  <c r="T190" i="2"/>
  <c r="R190" i="2"/>
  <c r="P190" i="2"/>
  <c r="BK190" i="2"/>
  <c r="J190" i="2"/>
  <c r="BE190" i="2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T174" i="2"/>
  <c r="T173" i="2" s="1"/>
  <c r="R175" i="2"/>
  <c r="R174" i="2" s="1"/>
  <c r="R173" i="2" s="1"/>
  <c r="P175" i="2"/>
  <c r="P174" i="2"/>
  <c r="P173" i="2" s="1"/>
  <c r="BK175" i="2"/>
  <c r="BK174" i="2" s="1"/>
  <c r="J175" i="2"/>
  <c r="BE175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T168" i="2"/>
  <c r="R169" i="2"/>
  <c r="R168" i="2"/>
  <c r="P169" i="2"/>
  <c r="P168" i="2"/>
  <c r="BK169" i="2"/>
  <c r="BK168" i="2"/>
  <c r="J168" i="2" s="1"/>
  <c r="J60" i="2" s="1"/>
  <c r="J169" i="2"/>
  <c r="BE169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T142" i="2"/>
  <c r="R143" i="2"/>
  <c r="R142" i="2"/>
  <c r="P143" i="2"/>
  <c r="P142" i="2"/>
  <c r="BK143" i="2"/>
  <c r="BK142" i="2"/>
  <c r="J142" i="2" s="1"/>
  <c r="J59" i="2" s="1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T122" i="2"/>
  <c r="R123" i="2"/>
  <c r="R122" i="2"/>
  <c r="P123" i="2"/>
  <c r="P122" i="2"/>
  <c r="BK123" i="2"/>
  <c r="BK122" i="2"/>
  <c r="J122" i="2" s="1"/>
  <c r="J58" i="2" s="1"/>
  <c r="J123" i="2"/>
  <c r="BE123" i="2" s="1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BK84" i="2" s="1"/>
  <c r="J89" i="2"/>
  <c r="BE89" i="2"/>
  <c r="BI87" i="2"/>
  <c r="BH87" i="2"/>
  <c r="BG87" i="2"/>
  <c r="BF87" i="2"/>
  <c r="T87" i="2"/>
  <c r="R87" i="2"/>
  <c r="P87" i="2"/>
  <c r="BK87" i="2"/>
  <c r="J87" i="2"/>
  <c r="BE87" i="2"/>
  <c r="BI85" i="2"/>
  <c r="F34" i="2"/>
  <c r="BD52" i="1" s="1"/>
  <c r="BD51" i="1" s="1"/>
  <c r="W30" i="1" s="1"/>
  <c r="BH85" i="2"/>
  <c r="F33" i="2" s="1"/>
  <c r="BC52" i="1" s="1"/>
  <c r="BC51" i="1" s="1"/>
  <c r="BG85" i="2"/>
  <c r="F32" i="2"/>
  <c r="BB52" i="1" s="1"/>
  <c r="BB51" i="1" s="1"/>
  <c r="BF85" i="2"/>
  <c r="J31" i="2" s="1"/>
  <c r="AW52" i="1" s="1"/>
  <c r="T85" i="2"/>
  <c r="T84" i="2"/>
  <c r="R85" i="2"/>
  <c r="R84" i="2" s="1"/>
  <c r="R83" i="2" s="1"/>
  <c r="P85" i="2"/>
  <c r="P84" i="2"/>
  <c r="P83" i="2" s="1"/>
  <c r="AU52" i="1" s="1"/>
  <c r="BK85" i="2"/>
  <c r="J85" i="2"/>
  <c r="BE85" i="2"/>
  <c r="J30" i="2" s="1"/>
  <c r="AV52" i="1" s="1"/>
  <c r="AT52" i="1" s="1"/>
  <c r="J79" i="2"/>
  <c r="F79" i="2"/>
  <c r="F77" i="2"/>
  <c r="E75" i="2"/>
  <c r="J51" i="2"/>
  <c r="F51" i="2"/>
  <c r="F49" i="2"/>
  <c r="E47" i="2"/>
  <c r="J18" i="2"/>
  <c r="E18" i="2"/>
  <c r="F80" i="2" s="1"/>
  <c r="F52" i="2"/>
  <c r="J17" i="2"/>
  <c r="J12" i="2"/>
  <c r="J77" i="2" s="1"/>
  <c r="J49" i="2"/>
  <c r="E7" i="2"/>
  <c r="E45" i="2" s="1"/>
  <c r="E73" i="2"/>
  <c r="AS51" i="1"/>
  <c r="L47" i="1"/>
  <c r="AM46" i="1"/>
  <c r="L46" i="1"/>
  <c r="AM44" i="1"/>
  <c r="L44" i="1"/>
  <c r="L42" i="1"/>
  <c r="L41" i="1"/>
  <c r="J49" i="4" l="1"/>
  <c r="T83" i="2"/>
  <c r="J84" i="2"/>
  <c r="J57" i="2" s="1"/>
  <c r="BK83" i="2"/>
  <c r="J83" i="2" s="1"/>
  <c r="T88" i="3"/>
  <c r="T126" i="3"/>
  <c r="W29" i="1"/>
  <c r="AY51" i="1"/>
  <c r="BK173" i="2"/>
  <c r="J173" i="2" s="1"/>
  <c r="J61" i="2" s="1"/>
  <c r="J174" i="2"/>
  <c r="J62" i="2" s="1"/>
  <c r="P126" i="3"/>
  <c r="P87" i="3"/>
  <c r="AU53" i="1" s="1"/>
  <c r="AU51" i="1" s="1"/>
  <c r="J78" i="4"/>
  <c r="J57" i="4" s="1"/>
  <c r="BK77" i="4"/>
  <c r="J77" i="4" s="1"/>
  <c r="AX51" i="1"/>
  <c r="W28" i="1"/>
  <c r="R88" i="3"/>
  <c r="R87" i="3" s="1"/>
  <c r="BK88" i="3"/>
  <c r="BK126" i="3"/>
  <c r="J126" i="3" s="1"/>
  <c r="J63" i="3" s="1"/>
  <c r="F30" i="2"/>
  <c r="AZ52" i="1" s="1"/>
  <c r="F31" i="2"/>
  <c r="BA52" i="1" s="1"/>
  <c r="BA51" i="1" s="1"/>
  <c r="F30" i="3"/>
  <c r="AZ53" i="1" s="1"/>
  <c r="F30" i="4"/>
  <c r="AZ54" i="1" s="1"/>
  <c r="F31" i="4"/>
  <c r="BA54" i="1" s="1"/>
  <c r="J27" i="2" l="1"/>
  <c r="J56" i="2"/>
  <c r="J88" i="3"/>
  <c r="J57" i="3" s="1"/>
  <c r="BK87" i="3"/>
  <c r="J87" i="3" s="1"/>
  <c r="W27" i="1"/>
  <c r="AW51" i="1"/>
  <c r="AK27" i="1" s="1"/>
  <c r="J27" i="4"/>
  <c r="J56" i="4"/>
  <c r="AZ51" i="1"/>
  <c r="T87" i="3"/>
  <c r="AG54" i="1" l="1"/>
  <c r="AN54" i="1" s="1"/>
  <c r="J36" i="4"/>
  <c r="J27" i="3"/>
  <c r="J56" i="3"/>
  <c r="W26" i="1"/>
  <c r="AV51" i="1"/>
  <c r="AG52" i="1"/>
  <c r="J36" i="2"/>
  <c r="AN52" i="1" l="1"/>
  <c r="AG53" i="1"/>
  <c r="AN53" i="1" s="1"/>
  <c r="J36" i="3"/>
  <c r="AK26" i="1"/>
  <c r="AT51" i="1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<sst xmlns="http://schemas.openxmlformats.org/spreadsheetml/2006/main" count="3051" uniqueCount="837">
  <si>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</si>
  <si>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</si>
  <si>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</si>
  <si>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</si>
  <si>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</si>
  <si>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</si>
  <si>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</si>
  <si>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{4a316ae8-f226-4a47-a593-4c58d58da876}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</si>
  <si>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</si>
  <si>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</si>
  <si>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</si>
  <si>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</si>
  <si>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</si>
  <si>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</si>
  <si>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</si>
  <si>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</si>
  <si>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2018/081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</si>
  <si>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</si>
  <si>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</si>
  <si>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Oprava trakčních transformátorů TU4, TU5 na TNS Červenka</t>
  </si>
  <si>
    <t>KSO:</t>
  </si>
  <si>
    <t>828</t>
  </si>
  <si>
    <t>CC-CZ:</t>
  </si>
  <si>
    <t/>
  </si>
  <si>
    <t>Místo:</t>
  </si>
  <si>
    <t xml:space="preserve"> obec Červenka</t>
  </si>
  <si>
    <t>Datum:</t>
  </si>
  <si>
    <t>Zadavatel:</t>
  </si>
  <si>
    <t>IČ:</t>
  </si>
  <si>
    <t>70994234</t>
  </si>
  <si>
    <t>SŽDC s.o., Oblastní ředitelství Olomouc</t>
  </si>
  <si>
    <t>DIČ:</t>
  </si>
  <si>
    <t>CZ70994234</t>
  </si>
  <si>
    <t>Uchazeč:</t>
  </si>
  <si>
    <t>Vyplň údaj</t>
  </si>
  <si>
    <t>Projektant:</t>
  </si>
  <si>
    <t>27767442</t>
  </si>
  <si>
    <t xml:space="preserve"> Ing.Jan Slivka, SB Projekt, s..r.o.</t>
  </si>
  <si>
    <t>CZ27767442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</si>
  <si>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</si>
  <si>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</si>
  <si>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</si>
  <si>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</si>
  <si>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</si>
  <si>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</si>
  <si>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</si>
  <si>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</si>
  <si>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</si>
  <si>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</si>
  <si>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</si>
  <si>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</si>
  <si>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</si>
  <si>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</si>
  <si>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</si>
  <si>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</si>
  <si>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</si>
  <si>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</si>
  <si>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</si>
  <si>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</si>
  <si>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</si>
  <si>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</si>
  <si>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</si>
  <si>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</si>
  <si>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</si>
  <si>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</si>
  <si>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</si>
  <si>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</si>
  <si>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</si>
  <si>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</si>
  <si>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</si>
  <si>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</si>
  <si>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</si>
  <si>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</si>
  <si>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</si>
  <si>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</si>
  <si>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</si>
  <si>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</si>
  <si>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</si>
  <si>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</si>
  <si>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</si>
  <si>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</si>
  <si>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</si>
  <si>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</si>
  <si>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</si>
  <si>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{1191854c-6086-408a-85e3-fa6abcaf1e79}</t>
  </si>
  <si>
    <t>2</t>
  </si>
  <si>
    <t>SO 01.1</t>
  </si>
  <si>
    <t>Oprava trakčních transformátorů TU4, TU5 na TNS Červenka - stavební práce</t>
  </si>
  <si>
    <t>{49807ea1-c5ba-4a51-8d6a-02aaf704c117}</t>
  </si>
  <si>
    <t>VRN</t>
  </si>
  <si>
    <t>VON</t>
  </si>
  <si>
    <t>{a2afaf0a-3e85-457d-b9f7-4243556f5a9c}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</si>
  <si>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</si>
  <si>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</si>
  <si>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</si>
  <si>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</si>
  <si>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</si>
  <si>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</si>
  <si>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</si>
  <si>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SO 01 - Oprava trakčních transformátorů TU4, TU5 na TNS Červenka</t>
  </si>
  <si>
    <t xml:space="preserve"> SŽDC s.o., Oblastní ředitelství Olomouc</t>
  </si>
  <si>
    <t xml:space="preserve"> Ing.Jan Slivka, SB Projekt s.r.o. </t>
  </si>
  <si>
    <t>REKAPITULACE ČLENĚNÍ SOUPISU PRACÍ</t>
  </si>
  <si>
    <t>Kód dílu - Popis</t>
  </si>
  <si>
    <t>Cena celkem [CZK]</t>
  </si>
  <si>
    <t>Náklady soupisu celkem</t>
  </si>
  <si>
    <t>-1</t>
  </si>
  <si>
    <t>01 -  Dodávky materiálu</t>
  </si>
  <si>
    <t>02 -  Montáž materiálu</t>
  </si>
  <si>
    <t>03 -  Kabelové rozvody včetně montáže</t>
  </si>
  <si>
    <t>04 -  Demontáže</t>
  </si>
  <si>
    <t>HSV - Práce a dodávky HSV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</si>
  <si>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</si>
  <si>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</si>
  <si>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</si>
  <si>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</si>
  <si>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</si>
  <si>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</si>
  <si>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</si>
  <si>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</si>
  <si>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</si>
  <si>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</si>
  <si>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</si>
  <si>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</si>
  <si>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</si>
  <si>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</si>
  <si>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</si>
  <si>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</si>
  <si>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01</t>
  </si>
  <si>
    <t xml:space="preserve"> Dodávky materiálu</t>
  </si>
  <si>
    <t>ROZPOCET</t>
  </si>
  <si>
    <t>M</t>
  </si>
  <si>
    <t>7496300030</t>
  </si>
  <si>
    <t>Usměrňovačová skupina 3 kV-DC (12-ti pulsní) Trakční transformátory Trojfázový pro usměrňovač, třívinuťový Yyn0d1, olejový v hermetizovaný, základní výkon 5300kVA 23/2x2,5kV, vn průchodky</t>
  </si>
  <si>
    <t>kus</t>
  </si>
  <si>
    <t>Sborník UOŽI 01 2019</t>
  </si>
  <si>
    <t>128</t>
  </si>
  <si>
    <t>2015047089</t>
  </si>
  <si>
    <t>P</t>
  </si>
  <si>
    <t>Poznámka k položce:
Trakční transformátor TU3 - nabídková cena včetně dopravy</t>
  </si>
  <si>
    <t>7491510120</t>
  </si>
  <si>
    <t>Protipožární a kabelové ucpávky Kabelové ucpávky Vodovzdorná</t>
  </si>
  <si>
    <t>1370039120</t>
  </si>
  <si>
    <t>Poznámka k položce:
Ucpávky pro kabely vn</t>
  </si>
  <si>
    <t>3</t>
  </si>
  <si>
    <t>7492205320</t>
  </si>
  <si>
    <t>Venkovní vedení vn Příslušenství Zkratový kulový bod. (sada 3ks). Montuje se u neodpínaného kabelového svodu na svorník omezovače přepětí a je určen pro montáž zkratovací soupravy.</t>
  </si>
  <si>
    <t>-1744195317</t>
  </si>
  <si>
    <t>Poznámka k položce:
Zkratové body pro sekundární vedení transformátoru TU3</t>
  </si>
  <si>
    <t>4</t>
  </si>
  <si>
    <t>7497301890</t>
  </si>
  <si>
    <t>Vodiče trakčního vedení Omezovač přepětí_pro kabely vn</t>
  </si>
  <si>
    <t>-215212469</t>
  </si>
  <si>
    <t>Poznámka k položce:
Omezovač pro trakční účely např. PSPI 3/10/III, Un=3,75kV, Uc=3kV, In=10kA</t>
  </si>
  <si>
    <t>5</t>
  </si>
  <si>
    <t>7492100840</t>
  </si>
  <si>
    <t>Spojovací vedení, podpěrné izolátory Podpěrné izolátory do 7,2kV</t>
  </si>
  <si>
    <t>185129180</t>
  </si>
  <si>
    <t>Poznámka k položce:
Např. KUVAG SGA 12N A2</t>
  </si>
  <si>
    <t>6</t>
  </si>
  <si>
    <t>7495401940-R1</t>
  </si>
  <si>
    <t>Silnoproudá technologie Transformátory Transformátory - příslušenství - Sklolaminovací pryskyřice</t>
  </si>
  <si>
    <t>m2</t>
  </si>
  <si>
    <t>256</t>
  </si>
  <si>
    <t>64</t>
  </si>
  <si>
    <t>1292163352</t>
  </si>
  <si>
    <t>Poznámka k položce:
Materiál - Skolaminovací pryskyřice pro stání olejových transformátorů. Sklolaminátová nástřiková vrstva tloušťky 3mm, sloužící k vytvoření nepropustného povrchu havarijní jímky a podlahy. Je odolná proti působení olejové  náplně trakčního transformátoru v případě jeho poškození. - včetně  broušení, adhézního můstku, závěrčný nátěr, odsávání rostředí</t>
  </si>
  <si>
    <t>7</t>
  </si>
  <si>
    <t>7492100240</t>
  </si>
  <si>
    <t>Spojovací vedení, podpěrné izolátory Spojovací vedení z Al pasů 80x10 mm   (2,16 kg/m) bez držáků</t>
  </si>
  <si>
    <t>m</t>
  </si>
  <si>
    <t>1736060762</t>
  </si>
  <si>
    <t>8</t>
  </si>
  <si>
    <t>5958179000-R2</t>
  </si>
  <si>
    <t>Pomocný spojovací materiál (svorkovnice, hmoždinky, pásky, šrouby)</t>
  </si>
  <si>
    <t>kpl</t>
  </si>
  <si>
    <t>-307232470</t>
  </si>
  <si>
    <t>Poznámka k položce:
Pozn. množství pomocného spojovacího materiálu pro realizaci výzbroje stání TU</t>
  </si>
  <si>
    <t>9</t>
  </si>
  <si>
    <t>7496100260-R3</t>
  </si>
  <si>
    <t>Upevňovací součásti pro vnitřní a venkovní rozvody (držáky pasových vedení a kabelů)</t>
  </si>
  <si>
    <t>-1382086782</t>
  </si>
  <si>
    <t>Poznámka k položce:
Např. držák pasu ALF 12, M10, Kuvag</t>
  </si>
  <si>
    <t>10</t>
  </si>
  <si>
    <t>7495401950-R4</t>
  </si>
  <si>
    <t>Silnoproudá technologie Transformátory Transformátory - příslušenství - Samozhášivé panely s pěnovým sklem</t>
  </si>
  <si>
    <t>512</t>
  </si>
  <si>
    <t>604840553</t>
  </si>
  <si>
    <t>Poznámka k položce:
Materiál - Samozhášivé panely s pěnovým sklem. Slouží k zachycení oleje v sorbční vrstvě. V případě tečení velkého množství hořícího oleje dojde k protečením přes sorbční vrstvu k zhasnutí plamene. V případě vzniku hoření  uvnitř havarijní jímky dojde díky zakrytí jímacího prostoru k vyhoření vzduchu a následnému zhasnutí.</t>
  </si>
  <si>
    <t>11</t>
  </si>
  <si>
    <t>7492300130</t>
  </si>
  <si>
    <t>Závěsný systém vn Ostatní příslušenství Kabelová příchytka plastová KHF 50-76</t>
  </si>
  <si>
    <t>-2102336444</t>
  </si>
  <si>
    <t>Poznámka k položce:
V rámci dodávky se dle projektu jedná o KHF 35-54</t>
  </si>
  <si>
    <t>12</t>
  </si>
  <si>
    <t>-746225050</t>
  </si>
  <si>
    <t>Poznámka k položce:
V rámci dodávky se dle projektu jedná o KHF/3  40-50</t>
  </si>
  <si>
    <t>13</t>
  </si>
  <si>
    <t>7495300300</t>
  </si>
  <si>
    <t>Přístroje vn Jistící přístroje Svodič přepětí 24kV, do 10kA</t>
  </si>
  <si>
    <t>-1116547221</t>
  </si>
  <si>
    <t>Poznámka k položce:
Svodič přepětí např. 400PB 10SA-30N, Ur=30kV, Uc=24kV</t>
  </si>
  <si>
    <t>14</t>
  </si>
  <si>
    <t>7495401820</t>
  </si>
  <si>
    <t>Transformátory Transformátory - příslušenství Konektor pro izolované připojení vn kabelu na trasformátor</t>
  </si>
  <si>
    <t>483478535</t>
  </si>
  <si>
    <t>Poznámka k položce:
Konektory vn 22kV do rozvaděče vn, typ MSCT/EC-630-C-24-rD-T3-95/240</t>
  </si>
  <si>
    <t>443035786</t>
  </si>
  <si>
    <t>Poznámka k položce:
Konektory vn 22kV na transformátoru, typ MSCT/EC-630-C-24-rD-T3-95/240</t>
  </si>
  <si>
    <t>16</t>
  </si>
  <si>
    <t>7495401820.1</t>
  </si>
  <si>
    <t>-56547822</t>
  </si>
  <si>
    <t xml:space="preserve">Poznámka k položce:
Konektory vn strana transformátoru  2,5kV, typ FMCTs-600/1250-ND-12-T3-C500 </t>
  </si>
  <si>
    <t>17</t>
  </si>
  <si>
    <t>7491207330-R5</t>
  </si>
  <si>
    <t>Elektroinstalační materiál Uzavírací průchodková krytka FMRs-600-24</t>
  </si>
  <si>
    <t>sada</t>
  </si>
  <si>
    <t>400599701</t>
  </si>
  <si>
    <t>Poznámka k položce:
Průchodková krytka typ FMRs-600-24</t>
  </si>
  <si>
    <t>18</t>
  </si>
  <si>
    <t>7492100330</t>
  </si>
  <si>
    <t>Spojovací vedení, podpěrné izolátory Podpěrné izolátory, průchodky Ochranná kabelová průchodka</t>
  </si>
  <si>
    <t>-1643956679</t>
  </si>
  <si>
    <t>Poznámka k položce:
Dle projektové dokumentace se jedná o tlakovou těsnící průchodku typu RS75 AISI 316</t>
  </si>
  <si>
    <t>19</t>
  </si>
  <si>
    <t>7494004482-R6</t>
  </si>
  <si>
    <t>Modulární přístroje Spínací přístroje Monitorovací relé reziduálního proudu Termostaty sledování dvou teplot, 2x zapínací kontakt 16 A, Un AC 230 V, rozsah měření teplot -25 - +95 °C</t>
  </si>
  <si>
    <t>1708636479</t>
  </si>
  <si>
    <t>Poznámka k položce:
Dle projektové dokumentace se jedná o Teplotní snímač typu 3RS1040-1GW50-Pt100</t>
  </si>
  <si>
    <t>02</t>
  </si>
  <si>
    <t xml:space="preserve"> Montáž materiálu</t>
  </si>
  <si>
    <t>20</t>
  </si>
  <si>
    <t>K</t>
  </si>
  <si>
    <t>7496351012</t>
  </si>
  <si>
    <t>Montáž trakčních transformátorů trojfázových pro usměrňovač, třívinuťových Yyn0d1 olejových hermetizovaných připojení vn konektory nebo průchodkami, základní výkon 5300 kVA 23/2x2,5 kV - včetně příslušenství na stanoviště venkovní nebo vnitřní, uvedení do provozu</t>
  </si>
  <si>
    <t>-208374469</t>
  </si>
  <si>
    <t>Poznámka k položce:
Montáž TU3 do trafostání včetně montáže zkratových bodů a zprovoznění</t>
  </si>
  <si>
    <t>7495453015</t>
  </si>
  <si>
    <t>Montáž příslušenství transformátorů konektoru pro izolované připojení vn kabelu na trasformátor - včetně uvedení do provozu, včetně předepsaných zkoušek, výchozí revize</t>
  </si>
  <si>
    <t>1024</t>
  </si>
  <si>
    <t>-2027179320</t>
  </si>
  <si>
    <t>22</t>
  </si>
  <si>
    <t>7492454030</t>
  </si>
  <si>
    <t>Montáž připojovacích systémů pro izolované vodiče a pomocné práce pro kabely vn sady izolovaných adaptérů (3 ks) pro připojení vn kabelu do vn rozvaděče - včetně přípravy kabelu, ukončení žil a stínění</t>
  </si>
  <si>
    <t>1612704613</t>
  </si>
  <si>
    <t>23</t>
  </si>
  <si>
    <t>7492454035</t>
  </si>
  <si>
    <t>Montáž připojovacích systémů pro izolované vodiče a pomocné práce pro kabely vn sady izolovaných adaptérů (3 ks) pro připojení vn kabelu do vn rozvaděče s omezovačem přepětí - včetně přípravy kabelu, ukončení žil a stínění</t>
  </si>
  <si>
    <t>-1789590967</t>
  </si>
  <si>
    <t>24</t>
  </si>
  <si>
    <t>7492258040</t>
  </si>
  <si>
    <t>Montáž příslušenství vn kabelový svod vč. omezovače, odpínače a uzemnění na podpěrném bodu vn - montáž odpínače se zhášecími komorami, omezovače přepětí, žebřík, kabel včetně koncovek, kabelového krytu včetně upevnění, zhotovení uzemnění a ostatní příslušenství</t>
  </si>
  <si>
    <t>-637554666</t>
  </si>
  <si>
    <t>25</t>
  </si>
  <si>
    <t>7492454020</t>
  </si>
  <si>
    <t>Montáž připojovacích systémů pro izolované vodiče a pomocné práce pro kabely vn kabelová příchytka</t>
  </si>
  <si>
    <t>69005351</t>
  </si>
  <si>
    <t>VV</t>
  </si>
  <si>
    <t>30+180</t>
  </si>
  <si>
    <t>Součet</t>
  </si>
  <si>
    <t>26</t>
  </si>
  <si>
    <t>7491451042</t>
  </si>
  <si>
    <t>Montáž kabelových stojin a ocelových roštů kabelových roštů zesílených do těžkého provozu délky 3 m, šířky šířka 400 mm - včetně rozměření, usazení, vyvážení, upevnění, sváření a elektrického pospojování</t>
  </si>
  <si>
    <t>874623734</t>
  </si>
  <si>
    <t>27</t>
  </si>
  <si>
    <t>7492151015</t>
  </si>
  <si>
    <t>Montáž spojovacího vedení z Cu nebo Al pasů do 100x10 mm</t>
  </si>
  <si>
    <t>1720474612</t>
  </si>
  <si>
    <t>28</t>
  </si>
  <si>
    <t>7492152030</t>
  </si>
  <si>
    <t>Montáž podpěrných izolátorů, průchodek vn izolátoru podpěrného vnitřního</t>
  </si>
  <si>
    <t>-1177311891</t>
  </si>
  <si>
    <t>29</t>
  </si>
  <si>
    <t>7492152040</t>
  </si>
  <si>
    <t>Montáž podpěrných izolátorů, průchodek vn průchodky nebo průchodkové desky - 1 pól</t>
  </si>
  <si>
    <t>-1598449063</t>
  </si>
  <si>
    <t>30</t>
  </si>
  <si>
    <t>7493351110</t>
  </si>
  <si>
    <t>Montáž elektrického ohřevu výhybek (EOV) topné tyče teplotního čidla</t>
  </si>
  <si>
    <t>-553720416</t>
  </si>
  <si>
    <t>Poznámka k položce:
Montáž teplotního snímače trakčního transformátoru uvedeného typu</t>
  </si>
  <si>
    <t>31</t>
  </si>
  <si>
    <t>7491552012</t>
  </si>
  <si>
    <t>Montáž protipožárních ucpávek a tmelů protipožární ucpávka stěnou nebo stropem tloušťky do 50 cm, do EI 90 min. - protipožární ucpávky včetně příslušenství, vyhotovení a dodání atestu</t>
  </si>
  <si>
    <t>1124178690</t>
  </si>
  <si>
    <t>32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</si>
  <si>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</si>
  <si>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</si>
  <si>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</si>
  <si>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1552881527</t>
  </si>
  <si>
    <t>33</t>
  </si>
  <si>
    <t>7499151030</t>
  </si>
  <si>
    <t>Dokončovací práce zkušební provoz - včetně prokázání technických a kvalitativních parametrů zařízení</t>
  </si>
  <si>
    <t>-1803422380</t>
  </si>
  <si>
    <t>34</t>
  </si>
  <si>
    <t>7499151050</t>
  </si>
  <si>
    <t>Dokončovací práce manipulace na zařízeních prováděné provozovatelem - manipulace nutné pro další práce zhotovitele na technologickém souboru</t>
  </si>
  <si>
    <t>113349801</t>
  </si>
  <si>
    <t>03</t>
  </si>
  <si>
    <t xml:space="preserve"> Kabelové rozvody včetně montáže</t>
  </si>
  <si>
    <t>35</t>
  </si>
  <si>
    <t>7492700780</t>
  </si>
  <si>
    <t>Ukončení vodičů a kabelů VN Kabelové koncovky pro plastové kabely nad 6kV Vnitřní  pro jednožílové kabely s plastovou izolací, 10-35kV, 70 - 150 mm2</t>
  </si>
  <si>
    <t>-460643191</t>
  </si>
  <si>
    <t>Poznámka k položce:
Např. ELTI-1C-12-D-T3</t>
  </si>
  <si>
    <t>36</t>
  </si>
  <si>
    <t>7492400300</t>
  </si>
  <si>
    <t>Kabely, vodiče - vn Kabely do 22kV včetně 10-CXEKVCEY 1x500/35 mm2,  kabel silový, stíněný</t>
  </si>
  <si>
    <t>278857243</t>
  </si>
  <si>
    <t>Poznámka k položce:
Dle projektu se jedná o kabel VN typu Cu-N2XS(F) 6/10, 1x500/35</t>
  </si>
  <si>
    <t>37</t>
  </si>
  <si>
    <t>7499700840-R7</t>
  </si>
  <si>
    <t>Kabely trakčního vedení, Různé TV Kabelové oko pro připojení - do 500 mm2 Cu</t>
  </si>
  <si>
    <t>-158535737</t>
  </si>
  <si>
    <t>38</t>
  </si>
  <si>
    <t>7492400340</t>
  </si>
  <si>
    <t>Kabely, vodiče - vn Kabely do 22kV včetně 22-AXEKVCEY 1x150/25 - 1x240/25 mm2, kabel silový, stíněný ( bez kabelových příchytek )</t>
  </si>
  <si>
    <t>-756642597</t>
  </si>
  <si>
    <t>Poznámka k položce:
Dle projektu se jedná o kabel 22-AXEKVCEY 1x150/25</t>
  </si>
  <si>
    <t>39</t>
  </si>
  <si>
    <t>7499700840-R8</t>
  </si>
  <si>
    <t>Kabely trakčního vedení, Různé TV Kabelové oko pro připojení - do 150 mm2 Cu</t>
  </si>
  <si>
    <t>1653612597</t>
  </si>
  <si>
    <t>Poznámka k položce:
Dle projektové dokumentace se jedná o kabelové oko typu 150 - 16 ALU F-V</t>
  </si>
  <si>
    <t>40</t>
  </si>
  <si>
    <t>7492502170</t>
  </si>
  <si>
    <t>Kabely, vodiče, šňůry Cu - nn Kabel silový Cu, plastová izolace, stíněný 1-CYKFY do 3 x 2,5 mm2</t>
  </si>
  <si>
    <t>-1641093651</t>
  </si>
  <si>
    <t>Poznámka k položce:
Kabel k teplotnímu čidlu Pt100 na transformátoru TU3-CYKFY 3x1,5</t>
  </si>
  <si>
    <t>7492502190</t>
  </si>
  <si>
    <t>Kabely, vodiče, šňůry Cu - nn Kabel silový Cu, plastová izolace, stíněný 1-CYKFY 7 x 1 - 2,5 mm2</t>
  </si>
  <si>
    <t>1316169704</t>
  </si>
  <si>
    <t>Poznámka k položce:
Kabel pro připojení signalizace transformátoru-CYKFY 7x1,5 mm2</t>
  </si>
  <si>
    <t>73</t>
  </si>
  <si>
    <t>7492453012</t>
  </si>
  <si>
    <t>Montáž koncovek kabelů vn jednožílových do 240 mm2 - včetně odizolování pláště a izolace žil kabelu, ukončení žil a stínění (oko)</t>
  </si>
  <si>
    <t>-1003822719</t>
  </si>
  <si>
    <t>68</t>
  </si>
  <si>
    <t>7492451012</t>
  </si>
  <si>
    <t>Montáž kabelů vn jednožílových do 240 mm2 - uložení kabelu (do země, chráničky, na rošty, na TV apod.)</t>
  </si>
  <si>
    <t>-39848487</t>
  </si>
  <si>
    <t>69</t>
  </si>
  <si>
    <t>7492451014</t>
  </si>
  <si>
    <t>Montáž kabelů vn jednožílových přes 240 mm2 - uložení kabelu (do země, chráničky, na rošty, na TV apod.)</t>
  </si>
  <si>
    <t>1644377968</t>
  </si>
  <si>
    <t>70</t>
  </si>
  <si>
    <t>7492553010</t>
  </si>
  <si>
    <t>Montáž kabelů 2- a 3-žílových Cu do 16 mm2 - uložení do země, chráničky, na rošty, pod omítku apod.</t>
  </si>
  <si>
    <t>1952715665</t>
  </si>
  <si>
    <t>72</t>
  </si>
  <si>
    <t>7492555010</t>
  </si>
  <si>
    <t>Montáž kabelů vícežílových Cu 7 x 1,5 mm2 - uložení do země, chráničky, na rošty, pod omítku apod.</t>
  </si>
  <si>
    <t>-699432453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</si>
  <si>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</si>
  <si>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</si>
  <si>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2067066189</t>
  </si>
  <si>
    <t>Poznámka k položce:
Kabel pro čidlo a signalizaci</t>
  </si>
  <si>
    <t>71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</si>
  <si>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</si>
  <si>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</si>
  <si>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-600024902</t>
  </si>
  <si>
    <t>7498456010</t>
  </si>
  <si>
    <t>Zkoušky vodičů a kabelů vn zvýšeným napětím do 35 kV - měření kabelu,vodiče včetně vyhotovení protokolu</t>
  </si>
  <si>
    <t>1095683485</t>
  </si>
  <si>
    <t>7498456020</t>
  </si>
  <si>
    <t>Zkoušky vodičů a kabelů vn provoz měřícího vozu po dobu zkoušek vn kabelů - pro 1 kus/žílu/vn kabelu - provoz měřícího vozu po dobu zkoušek</t>
  </si>
  <si>
    <t>16769364</t>
  </si>
  <si>
    <t>7590525600</t>
  </si>
  <si>
    <t>Přepojení kabelu za provozu ve 2 spojkách do 100 žil</t>
  </si>
  <si>
    <t>žíla</t>
  </si>
  <si>
    <t>877523570</t>
  </si>
  <si>
    <t>Poznámka k položce:
Přepojení v PS TU3</t>
  </si>
  <si>
    <t>04</t>
  </si>
  <si>
    <t xml:space="preserve"> Demontáže</t>
  </si>
  <si>
    <t>7492471020</t>
  </si>
  <si>
    <t>Demontáže kabelových vedení vn - demontáž ze zemní kynety, roštu, rozvaděče, trubky, chráničky apod.</t>
  </si>
  <si>
    <t>-1946389568</t>
  </si>
  <si>
    <t>Poznámka k položce:
Demontáž původních kabelů vn</t>
  </si>
  <si>
    <t>85</t>
  </si>
  <si>
    <t>7492471010</t>
  </si>
  <si>
    <t>Demontáže kabelových vedení nn - demontáž ze zemní kynety, roštu, rozvaděče, trubky, chráničky apod.</t>
  </si>
  <si>
    <t>-287606709</t>
  </si>
  <si>
    <t>86</t>
  </si>
  <si>
    <t>7496272035-R9</t>
  </si>
  <si>
    <t>Demontáže zařízení trakčního transformátoru VN / VN, do 12t</t>
  </si>
  <si>
    <t>-649847260</t>
  </si>
  <si>
    <t>HSV</t>
  </si>
  <si>
    <t>Práce a dodávky HSV</t>
  </si>
  <si>
    <t>Komunikace pozemní</t>
  </si>
  <si>
    <t>67</t>
  </si>
  <si>
    <t>5913305020-R10</t>
  </si>
  <si>
    <t>Montáž protipožárních podlahových roštů - dělící rovina nad záchytnou a havarijní jímkou</t>
  </si>
  <si>
    <t>568353446</t>
  </si>
  <si>
    <t>PSC</t>
  </si>
  <si>
    <t>Poznámka k souboru cen:_x000D_
1. V cenách jsou započteny náklady na úpravu podkladní vrstvy a uložení panelů._x000D_
2. V cenách nejsou obsaženy náklady na dodávku materiálu.</t>
  </si>
  <si>
    <t>79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</si>
  <si>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</si>
  <si>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</si>
  <si>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</si>
  <si>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1903035608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</si>
  <si>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</si>
  <si>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77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</si>
  <si>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</si>
  <si>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</si>
  <si>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-512625899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</si>
  <si>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</si>
  <si>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78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</si>
  <si>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</si>
  <si>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</si>
  <si>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-1360025426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</si>
  <si>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</si>
  <si>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</t>
  </si>
  <si>
    <t>9903100100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</si>
  <si>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</si>
  <si>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463581977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</si>
  <si>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</si>
  <si>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81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</si>
  <si>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</si>
  <si>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</si>
  <si>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291960391</t>
  </si>
  <si>
    <t>87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</si>
  <si>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</si>
  <si>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</si>
  <si>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1630783730</t>
  </si>
  <si>
    <t>Poznámka k položce:
Doprava trakčního transformátoru na složiště u smluvního dodavatele skladování (OMZ Hranice)</t>
  </si>
  <si>
    <t>88</t>
  </si>
  <si>
    <t>-1755241466</t>
  </si>
  <si>
    <t>Poznámka k položce:
Naložení trakčního transformátoru a složení u smluvního dodavatele skladování (OMZ Hranice)</t>
  </si>
  <si>
    <t>OST</t>
  </si>
  <si>
    <t>Ostatní</t>
  </si>
  <si>
    <t>90</t>
  </si>
  <si>
    <t>7496752025</t>
  </si>
  <si>
    <t>Montáž skříně SKŘ / automatizace výpočet nastavení, konfigurace, odzkoušení a uvedení ochranných funkcí do provozu u zákazníka</t>
  </si>
  <si>
    <t>-252307559</t>
  </si>
  <si>
    <t>Poznámka k položce:
Práce úprava SW pro REF545</t>
  </si>
  <si>
    <t>89</t>
  </si>
  <si>
    <t>7496752040</t>
  </si>
  <si>
    <t>Montáž skříně SKŘ / automatizace parametrizace a konfigurace ochrany (tvorba aplikačního software) - včetně datových struktur komunikace na nadřazený řídící systém</t>
  </si>
  <si>
    <t>860394366</t>
  </si>
  <si>
    <t>74</t>
  </si>
  <si>
    <t>7496753062</t>
  </si>
  <si>
    <t>Montáž SKŘ - DŘT, IPC, PLC provozní zkoušky telemechanické jednotky v objektu NS</t>
  </si>
  <si>
    <t>-497650976</t>
  </si>
  <si>
    <t>75</t>
  </si>
  <si>
    <t>7496754086</t>
  </si>
  <si>
    <t>Elektrodispečink SKŘ-DŘT verifikace signálů a povelů s novými daty pro objekt NS</t>
  </si>
  <si>
    <t>810591609</t>
  </si>
  <si>
    <t>76</t>
  </si>
  <si>
    <t>7496700880</t>
  </si>
  <si>
    <t>DŘT, SKŘ, Elektrodispečink, DDTS DŘT a SKŘ skříně pro automatizaci Periférie Provozní dokumentace ŘS ED - úprava</t>
  </si>
  <si>
    <t>435866827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</si>
  <si>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</si>
  <si>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</si>
  <si>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1903067592</t>
  </si>
  <si>
    <t>7498150525</t>
  </si>
  <si>
    <t>Vyhotovení výchozí revizní zprávy příplatek za každých dalších i započatých 500 000 Kč přes 1 000 000 Kč</t>
  </si>
  <si>
    <t>-2036737761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</si>
  <si>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</si>
  <si>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</si>
  <si>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2057700445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</si>
  <si>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</si>
  <si>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</si>
  <si>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1519178336</t>
  </si>
  <si>
    <t>7498351010</t>
  </si>
  <si>
    <t>Vydání průkazu způsobilosti pro funkční celek, provizorní stav - vyhotovení dokladu o silnoproudých zařízeních a vydání průkazu způsobilosti</t>
  </si>
  <si>
    <t>-1164779591</t>
  </si>
  <si>
    <t>Poznámka k položce:
Doplnění stávajícího PZ.</t>
  </si>
  <si>
    <t>SO 01.1 - Oprava trakčních transformátorů TU4, TU5 na TNS Červenka - stavební práce</t>
  </si>
  <si>
    <t xml:space="preserve"> </t>
  </si>
  <si>
    <t xml:space="preserve">  Ing.Jan Slivka, SB Projekt, s.r.o.</t>
  </si>
  <si>
    <t>HSV -  Práce a dodávky HSV</t>
  </si>
  <si>
    <t xml:space="preserve">    2 - Zakládání</t>
  </si>
  <si>
    <t xml:space="preserve">    3 -  Svislé a kompletní konstrukce</t>
  </si>
  <si>
    <t xml:space="preserve">    9 -  Ostatní konstrukce a práce, bourání</t>
  </si>
  <si>
    <t xml:space="preserve">    998 - Přesun hmot</t>
  </si>
  <si>
    <t>PSV -  Práce a dodávky PSV</t>
  </si>
  <si>
    <t xml:space="preserve">    762 - Konstrukce tesařské</t>
  </si>
  <si>
    <t xml:space="preserve">    777 -  Podlahy lité</t>
  </si>
  <si>
    <t xml:space="preserve">    783 -  Dokončovací práce</t>
  </si>
  <si>
    <t>HZS -  Hodinové zúčtovací sazby</t>
  </si>
  <si>
    <t xml:space="preserve"> Práce a dodávky HSV</t>
  </si>
  <si>
    <t>Zakládání</t>
  </si>
  <si>
    <t>272322511</t>
  </si>
  <si>
    <t>Základy z betonu železového (bez výztuže) klenby z betonu se zvýšenými nároky na prostředí tř. C 25/30</t>
  </si>
  <si>
    <t>m3</t>
  </si>
  <si>
    <t>CS ÚRS 2018 02</t>
  </si>
  <si>
    <t>-1524068981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</si>
  <si>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</si>
  <si>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273313811</t>
  </si>
  <si>
    <t>Základy z betonu prostého desky z betonu kamenem neprokládaného tř. C 25/30</t>
  </si>
  <si>
    <t>1939773436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</si>
  <si>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</si>
  <si>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273366006</t>
  </si>
  <si>
    <t>Výztuž základů desek z oceli 10 505 (R) nebo BSt 500</t>
  </si>
  <si>
    <t>718063190</t>
  </si>
  <si>
    <t xml:space="preserve"> Svislé a kompletní konstrukce</t>
  </si>
  <si>
    <t>585914500</t>
  </si>
  <si>
    <t>směs suchá omítková suchá jádrová ruční</t>
  </si>
  <si>
    <t>-904285055</t>
  </si>
  <si>
    <t>Poznámka k položce:
Spotřeba: 13 kg/m2/cm; Malta pro zadění otvoru</t>
  </si>
  <si>
    <t>596100120</t>
  </si>
  <si>
    <t>cihla pálená plná 29x14x6,5 cm P20</t>
  </si>
  <si>
    <t>ks</t>
  </si>
  <si>
    <t>276501096</t>
  </si>
  <si>
    <t>Poznámka k položce:
Spotřeba: 333 kus/m3;  Cihly pro zazdění otvoru</t>
  </si>
  <si>
    <t>130108220</t>
  </si>
  <si>
    <t>ocel profilová UPN 160 jakost 11 375</t>
  </si>
  <si>
    <t>1821761993</t>
  </si>
  <si>
    <t>Poznámka k položce:
Hmotnost: 18,80 kg/m</t>
  </si>
  <si>
    <t>130103560</t>
  </si>
  <si>
    <t>ocel pásová válcovaná za studena 30x4mm</t>
  </si>
  <si>
    <t>-30712189</t>
  </si>
  <si>
    <t>Poznámka k položce:
Hmotnost: 0,94 kg/m; Ochranné pospojení uvnitř stání transformátoru</t>
  </si>
  <si>
    <t>341351311</t>
  </si>
  <si>
    <t>Bednění stěn a příček nosných rovné jednostranné zřízení</t>
  </si>
  <si>
    <t>-149090214</t>
  </si>
  <si>
    <t xml:space="preserve">Poznámka k souboru cen:_x000D_
1. Ceny jsou určeny pro bednění svislé nebo šikmé (odkloněné), půdorysně přímé nebo zalomené ve volném prostranství._x000D_
2. Ceny jsou určeny pro bednění výšky do 4 m. Bednění větších výšek se oceňuje individuálně._x000D_
3. Ceny jsou určeny pro bedněné plochy s nízkými požadavky na pohledovost - třída pohledového betonu PB1 dle TP ČSB 03 (garáže, sklepy, apod.)_x000D_
4. Příplatek k cenám za pohledový beton je určen pro třídu pohledového betonu PB2 (běžné budovy). Vyšší třídy pohledovosti se oceňují individuálně._x000D_
5. Kruhové nebo obloukové bednění poloměru do 1 m se oceňuje individuálně._x000D_
</t>
  </si>
  <si>
    <t>564750111</t>
  </si>
  <si>
    <t>Podklad nebo kryt z kameniva hrubého drceného vel. 16-32 mm s rozprostřením a zhutněním, po zhutnění tl. 150 mm</t>
  </si>
  <si>
    <t>2040284893</t>
  </si>
  <si>
    <t xml:space="preserve"> Ostatní konstrukce a práce, bourání</t>
  </si>
  <si>
    <t>953946121</t>
  </si>
  <si>
    <t>Montáž atypických ocelových konstrukcí profilů hmotnosti přes 13 do 30 kg/m, hmotnosti konstrukce do 1 t</t>
  </si>
  <si>
    <t>1857192486</t>
  </si>
  <si>
    <t xml:space="preserve">Poznámka k souboru cen:_x000D_
1. Ceny nelze použít pro ocenění montáže ocelových konstrukcí hmotnosti do 500 kg; tyto se oceňují cenami souboru cen 767 99-51 Montáž ostatních atypických zámečnických konstrukcí části A01 katalogu 800-767 Konstrukce zámečnické._x000D_
</t>
  </si>
  <si>
    <t>Poznámka k položce:
Konstrukce z "I" profilu, která bude sloiužit k uchycení primárních kabelů ve stání transformátoru</t>
  </si>
  <si>
    <t>966071111</t>
  </si>
  <si>
    <t>Demontáž ocelových konstrukcí profilů hmotnosti do 13 kg/m, hmotnosti konstrukce do 5 t</t>
  </si>
  <si>
    <t>1766867382</t>
  </si>
  <si>
    <t xml:space="preserve">Poznámka k souboru cen:_x000D_
1. Ceny nelze použít pro ocenění demontáží ocelových konstrukcí hmotnosti do 500 kg; tyto se oceňují cenami souboru cen 767 99-68 Demontáž ostatních zámečnických konstrukcí části B01 katalogu 800-767 Konstrukce zámečnické._x000D_
</t>
  </si>
  <si>
    <t>Poznámka k položce:
Demontáž stávajícíh ocelových konstrukcí - roštů atd</t>
  </si>
  <si>
    <t>971052551</t>
  </si>
  <si>
    <t>Vybourání a prorážení otvorů v železobetonových příčkách a zdech základových nebo nadzákladových, plochy do 1 m2, tl. do 600 mm</t>
  </si>
  <si>
    <t>-1716323264</t>
  </si>
  <si>
    <t>6*0,25*0,25*0,4</t>
  </si>
  <si>
    <t>981013716</t>
  </si>
  <si>
    <t>Demolice budov těžkými mechanizačními prostředky z monolitického nebo montovaného železobetonu včetně výplňového zdiva, s podílem konstrukcí přes 30 do 35 %</t>
  </si>
  <si>
    <t>1648144944</t>
  </si>
  <si>
    <t xml:space="preserve">Poznámka k souboru cen:_x000D_
1. Ceny jsou stanoveny na měrnou jednotku m3 obestavěného prostoru._x000D_
2. Procentuální podíl konstrukcí se stanoví podle článku 3503 Všeobecných podmínek části B01._x000D_
3. Celkový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 viditelnými trámy se objem trámů jednotlivě připočítává k objemu stropů. Totéž platí pro průvlaky a samostatné trámy. Objem stropů schodiště se započítává objemem daným součinem půdorysné plochy schodiště a tloušťky patrové podesty._x000D_
4. Pro volbu cen je rozhodující objemově převažující druh zdiva svislých nosných konstrukcí demolovaného objektu._x000D_
5. Ceny jsou určeny pro demolice budov výšky do 35 m. Tato výška je určena svislou vzdáleností nejvyšší hrany římsy, popř. atiky a nejnižšího bodu přilehlého terénu._x000D_
</t>
  </si>
  <si>
    <t>Poznámka k položce:
Úprava havarijní jímky</t>
  </si>
  <si>
    <t>58591497.LBC</t>
  </si>
  <si>
    <t>Vnější štuk hrubý bílý, 30 kg</t>
  </si>
  <si>
    <t>1037921492</t>
  </si>
  <si>
    <t>Poznámka k položce:
Zapravení havarijní jímky</t>
  </si>
  <si>
    <t>998</t>
  </si>
  <si>
    <t>Přesun hmot</t>
  </si>
  <si>
    <t>998001011</t>
  </si>
  <si>
    <t>Přesun hmot pro piloty nebo podzemní stěny betonované na místě</t>
  </si>
  <si>
    <t>-1121931171</t>
  </si>
  <si>
    <t xml:space="preserve">Poznámka k souboru cen:_x000D_
1. Přesunu hmot lze použít bez omezení největší dopravní vzdálenosti._x000D_
2. Ceny přesunu hmot - 1011 jsou určeny i pro výplně z kameniva._x000D_
</t>
  </si>
  <si>
    <t>PSV</t>
  </si>
  <si>
    <t xml:space="preserve"> Práce a dodávky PSV</t>
  </si>
  <si>
    <t>762</t>
  </si>
  <si>
    <t>Konstrukce tesařské</t>
  </si>
  <si>
    <t>762132811</t>
  </si>
  <si>
    <t>Demontáž bednění svislých stěn a nadstřešních stěn z jednostranně hoblovaných prken</t>
  </si>
  <si>
    <t>1793137370</t>
  </si>
  <si>
    <t>777</t>
  </si>
  <si>
    <t xml:space="preserve"> Podlahy lité</t>
  </si>
  <si>
    <t>313166600</t>
  </si>
  <si>
    <t>síť výztužná svařovaná, 100 x 100 mm, D 6 mm, 3 x 2 m</t>
  </si>
  <si>
    <t>-1095467218</t>
  </si>
  <si>
    <t>Poznámka k položce:
Kari síť pro zamezení vniknutí cizích osob</t>
  </si>
  <si>
    <t>783</t>
  </si>
  <si>
    <t xml:space="preserve"> Dokončovací práce</t>
  </si>
  <si>
    <t>345723180</t>
  </si>
  <si>
    <t>páska stahovací kabelová 7,8x120 mm</t>
  </si>
  <si>
    <t>100 kus</t>
  </si>
  <si>
    <t>-1712249924</t>
  </si>
  <si>
    <t>441171111.1</t>
  </si>
  <si>
    <t>Montáž ocelové konstrukce zastřešení (vazníky, krovy) hmotnosti jednotlivých prvků do 30 kg/m, délky do 12 m</t>
  </si>
  <si>
    <t>82955745</t>
  </si>
  <si>
    <t>Poznámka k položce:
Montáž nosné konstrukce svorníků kabelů.</t>
  </si>
  <si>
    <t>130104160</t>
  </si>
  <si>
    <t>úhelník ocelový rovnostranný jakost 11 375 40x40x5mm</t>
  </si>
  <si>
    <t>1547040407</t>
  </si>
  <si>
    <t>Poznámka k položce:
Hmotnost: 3,00 kg/m; Úhelník pro vytvoření nosné konstrukce pro přychcení sekundárních kabelů + konstukce pro samozhášivé rošty</t>
  </si>
  <si>
    <t>783301313</t>
  </si>
  <si>
    <t>Příprava podkladu zámečnických konstrukcí před provedením nátěru odmaštění odmašťovačem ředidlovým</t>
  </si>
  <si>
    <t>-1756526230</t>
  </si>
  <si>
    <t>783301401</t>
  </si>
  <si>
    <t>Příprava podkladu zámečnických konstrukcí před provedením nátěru ometení</t>
  </si>
  <si>
    <t>-1987776207</t>
  </si>
  <si>
    <t>154111400</t>
  </si>
  <si>
    <t>profil ocelový L ohýbaný rovnoramenný 30x30x3mm</t>
  </si>
  <si>
    <t>250095151</t>
  </si>
  <si>
    <t>Poznámka k položce:
Hmotnost: 1,295 kg/m
Materiál pro nosné konstrukce svorníků kabelů.</t>
  </si>
  <si>
    <t>783314101</t>
  </si>
  <si>
    <t>Základní nátěr zámečnických konstrukcí jednonásobný syntetický</t>
  </si>
  <si>
    <t>-1612560302</t>
  </si>
  <si>
    <t>783317101</t>
  </si>
  <si>
    <t>Krycí nátěr (email) zámečnických konstrukcí jednonásobný syntetický standardní</t>
  </si>
  <si>
    <t>1716785876</t>
  </si>
  <si>
    <t>Poznámka k položce:
Nátěr konstrukcí</t>
  </si>
  <si>
    <t>246230100</t>
  </si>
  <si>
    <t>hmota nátěrová epoxidová základní  antikorozní na kovy</t>
  </si>
  <si>
    <t>kg</t>
  </si>
  <si>
    <t>870223550</t>
  </si>
  <si>
    <t>Poznámka k položce:
Spotřeba: 0,11 kg/m2 . Tuží se tužidlem do epoxidových nátěrových hmot S7300</t>
  </si>
  <si>
    <t>246216820</t>
  </si>
  <si>
    <t>email syntetický univerzální modrý bal.9 kg S 2013  (á 9 kg)</t>
  </si>
  <si>
    <t>-989765180</t>
  </si>
  <si>
    <t>Poznámka k položce:
Spotřeba: 0,08-0,11 kg/m2, vrchní nátěry na kov a dřevo, pro vnitřní i vnější použití</t>
  </si>
  <si>
    <t>130104240</t>
  </si>
  <si>
    <t>úhelník ocelový rovnostranný jakost 11 375 60x60x6mm</t>
  </si>
  <si>
    <t>-1015852241</t>
  </si>
  <si>
    <t>Poznámka k položce:
Hmotnost: 5,47 kg/m;Montáž  - materiál pro konstrukci na uchcení primárních kabelů</t>
  </si>
  <si>
    <t>953945134</t>
  </si>
  <si>
    <t>Kotvy mechanické s vyvrtáním otvoru do betonu, železobetonu nebo tvrdého kamene pro střední zatížení průvlekové, velikost M 12, délka 215 mm</t>
  </si>
  <si>
    <t>-1294281178</t>
  </si>
  <si>
    <t xml:space="preserve">Poznámka k souboru cen:_x000D_
1. V cenách jsou započteny i náklady na:_x000D_
a) rozměření, vrtání do betonu a spotřeba vrtáků,_x000D_
b) vyfoukání otvoru, osazení kotvy do vyznačené kotevní hloubky, dotažení matice pomocí klíče,_x000D_
c) dodávku mechanických kotev._x000D_
</t>
  </si>
  <si>
    <t>245510120</t>
  </si>
  <si>
    <t>hmota nátěrová penetrační metakrylátová 2-složková na betonový a asfaltový podklad</t>
  </si>
  <si>
    <t>1766657511</t>
  </si>
  <si>
    <t>Poznámka k položce:
penetrace po broušení povrchu, před aplikací pryskiřice</t>
  </si>
  <si>
    <t>58124012</t>
  </si>
  <si>
    <t>hmota malířská za mokra výborně otěruvzdorná bílá</t>
  </si>
  <si>
    <t>litr</t>
  </si>
  <si>
    <t>753722330</t>
  </si>
  <si>
    <t>58568125</t>
  </si>
  <si>
    <t>hmota nátěrová hliněná penetrační a přilnavostní</t>
  </si>
  <si>
    <t>-2140061798</t>
  </si>
  <si>
    <t>HZS</t>
  </si>
  <si>
    <t xml:space="preserve"> Hodinové zúčtovací sazby</t>
  </si>
  <si>
    <t>HZS1302</t>
  </si>
  <si>
    <t>Hodinové zúčtovací sazby profesí HSV provádění konstrukcí zedník specialista</t>
  </si>
  <si>
    <t>2011913513</t>
  </si>
  <si>
    <t>Poznámka k položce:
Přebroušení povrchu včetně vysátí před penetrací a aplykací pryskiřice.</t>
  </si>
  <si>
    <t>HZS1321</t>
  </si>
  <si>
    <t>Hodinové zúčtovací sazby profesí HSV provádění konstrukcí betonář/železář</t>
  </si>
  <si>
    <t>554722323</t>
  </si>
  <si>
    <t>Poznámka k položce:
Příprava materiálu pro konstrukce</t>
  </si>
  <si>
    <t>HZS1442</t>
  </si>
  <si>
    <t>Hodinové zúčtovací sazby profesí HSV provádění konstrukcí inženýrských a dopravních staveb svářeč kvalifikovaný</t>
  </si>
  <si>
    <t>195103901</t>
  </si>
  <si>
    <t>Poznámka k položce:
Svářečské kvalifikované práce na ocelových konstrukcích</t>
  </si>
  <si>
    <t>HZS2312</t>
  </si>
  <si>
    <t>Hodinové zúčtovací sazby profesí PSV úpravy povrchů a podlahy malíř, natěrač, lakýrník specialista</t>
  </si>
  <si>
    <t>1737013440</t>
  </si>
  <si>
    <t>HZS2491</t>
  </si>
  <si>
    <t>Hodinové zúčtovací sazby profesí PSV zednické výpomoci a pomocné práce PSV dělník zednických výpomocí</t>
  </si>
  <si>
    <t>-925783759</t>
  </si>
  <si>
    <t>VRN - Oprava trakčních transformátorů TU4, TU5 na TNS Červenka</t>
  </si>
  <si>
    <t xml:space="preserve">SŽDC s.o., Oblastní ředitelství Olomouc </t>
  </si>
  <si>
    <t>VRN -  Vedlejší rozpočtové náklady</t>
  </si>
  <si>
    <t xml:space="preserve"> Vedlejší rozpočtové náklady</t>
  </si>
  <si>
    <t>023101031</t>
  </si>
  <si>
    <t>Projektové práce Projektové práce - realizační dokumentace a dokumentace skutečného provedení</t>
  </si>
  <si>
    <t>%</t>
  </si>
  <si>
    <t>1635185214</t>
  </si>
  <si>
    <t>024101401</t>
  </si>
  <si>
    <t>Inženýrská činnost koordinační a kompletační činnost</t>
  </si>
  <si>
    <t>-92760670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</si>
  <si>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</si>
  <si>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</si>
  <si>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-163480747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</si>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</sst>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3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3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 activeCell="K6" sqref="K6:AO6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30"/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1" t="s">
        <v>16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7"/>
      <c r="AQ5" s="29"/>
      <c r="BE5" s="322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3" t="s">
        <v>19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7"/>
      <c r="AQ6" s="29"/>
      <c r="BE6" s="323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23</v>
      </c>
      <c r="AO7" s="27"/>
      <c r="AP7" s="27"/>
      <c r="AQ7" s="29"/>
      <c r="BE7" s="323"/>
      <c r="BS7" s="22" t="s">
        <v>8</v>
      </c>
    </row>
    <row r="8" spans="1:74" ht="14.45" customHeight="1">
      <c r="B8" s="26"/>
      <c r="C8" s="27"/>
      <c r="D8" s="35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26</v>
      </c>
      <c r="AL8" s="27"/>
      <c r="AM8" s="27"/>
      <c r="AN8" s="36"/>
      <c r="AO8" s="27"/>
      <c r="AP8" s="27"/>
      <c r="AQ8" s="29"/>
      <c r="BE8" s="323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3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29</v>
      </c>
      <c r="AO10" s="27"/>
      <c r="AP10" s="27"/>
      <c r="AQ10" s="29"/>
      <c r="BE10" s="323"/>
      <c r="BS10" s="22" t="s">
        <v>8</v>
      </c>
    </row>
    <row r="11" spans="1:74" ht="18.399999999999999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31</v>
      </c>
      <c r="AL11" s="27"/>
      <c r="AM11" s="27"/>
      <c r="AN11" s="33" t="s">
        <v>32</v>
      </c>
      <c r="AO11" s="27"/>
      <c r="AP11" s="27"/>
      <c r="AQ11" s="29"/>
      <c r="BE11" s="323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3"/>
      <c r="BS12" s="22" t="s">
        <v>8</v>
      </c>
    </row>
    <row r="13" spans="1:74" ht="14.45" customHeight="1">
      <c r="B13" s="26"/>
      <c r="C13" s="27"/>
      <c r="D13" s="35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34</v>
      </c>
      <c r="AO13" s="27"/>
      <c r="AP13" s="27"/>
      <c r="AQ13" s="29"/>
      <c r="BE13" s="323"/>
      <c r="BS13" s="22" t="s">
        <v>8</v>
      </c>
    </row>
    <row r="14" spans="1:74" ht="15">
      <c r="B14" s="26"/>
      <c r="C14" s="27"/>
      <c r="D14" s="27"/>
      <c r="E14" s="347" t="s">
        <v>34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5" t="s">
        <v>31</v>
      </c>
      <c r="AL14" s="27"/>
      <c r="AM14" s="27"/>
      <c r="AN14" s="37" t="s">
        <v>34</v>
      </c>
      <c r="AO14" s="27"/>
      <c r="AP14" s="27"/>
      <c r="AQ14" s="29"/>
      <c r="BE14" s="323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3"/>
      <c r="BS15" s="22" t="s">
        <v>6</v>
      </c>
    </row>
    <row r="16" spans="1:74" ht="14.45" customHeight="1">
      <c r="B16" s="26"/>
      <c r="C16" s="27"/>
      <c r="D16" s="35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36</v>
      </c>
      <c r="AO16" s="27"/>
      <c r="AP16" s="27"/>
      <c r="AQ16" s="29"/>
      <c r="BE16" s="323"/>
      <c r="BS16" s="22" t="s">
        <v>6</v>
      </c>
    </row>
    <row r="17" spans="2:71" ht="18.399999999999999" customHeight="1">
      <c r="B17" s="26"/>
      <c r="C17" s="27"/>
      <c r="D17" s="27"/>
      <c r="E17" s="33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31</v>
      </c>
      <c r="AL17" s="27"/>
      <c r="AM17" s="27"/>
      <c r="AN17" s="33" t="s">
        <v>38</v>
      </c>
      <c r="AO17" s="27"/>
      <c r="AP17" s="27"/>
      <c r="AQ17" s="29"/>
      <c r="BE17" s="323"/>
      <c r="BS17" s="22" t="s">
        <v>39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3"/>
      <c r="BS18" s="22" t="s">
        <v>8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3"/>
      <c r="BS19" s="22" t="s">
        <v>8</v>
      </c>
    </row>
    <row r="20" spans="2:71" ht="57" customHeight="1">
      <c r="B20" s="26"/>
      <c r="C20" s="27"/>
      <c r="D20" s="27"/>
      <c r="E20" s="349" t="s">
        <v>41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7"/>
      <c r="AP20" s="27"/>
      <c r="AQ20" s="29"/>
      <c r="BE20" s="323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3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3"/>
    </row>
    <row r="23" spans="2:71" s="1" customFormat="1" ht="25.9" customHeight="1">
      <c r="B23" s="39"/>
      <c r="C23" s="40"/>
      <c r="D23" s="41" t="s">
        <v>42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0">
        <f>ROUND(AG51,2)</f>
        <v>0</v>
      </c>
      <c r="AL23" s="351"/>
      <c r="AM23" s="351"/>
      <c r="AN23" s="351"/>
      <c r="AO23" s="351"/>
      <c r="AP23" s="40"/>
      <c r="AQ23" s="43"/>
      <c r="BE23" s="323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3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52" t="s">
        <v>43</v>
      </c>
      <c r="M25" s="352"/>
      <c r="N25" s="352"/>
      <c r="O25" s="352"/>
      <c r="P25" s="40"/>
      <c r="Q25" s="40"/>
      <c r="R25" s="40"/>
      <c r="S25" s="40"/>
      <c r="T25" s="40"/>
      <c r="U25" s="40"/>
      <c r="V25" s="40"/>
      <c r="W25" s="352" t="s">
        <v>44</v>
      </c>
      <c r="X25" s="352"/>
      <c r="Y25" s="352"/>
      <c r="Z25" s="352"/>
      <c r="AA25" s="352"/>
      <c r="AB25" s="352"/>
      <c r="AC25" s="352"/>
      <c r="AD25" s="352"/>
      <c r="AE25" s="352"/>
      <c r="AF25" s="40"/>
      <c r="AG25" s="40"/>
      <c r="AH25" s="40"/>
      <c r="AI25" s="40"/>
      <c r="AJ25" s="40"/>
      <c r="AK25" s="352" t="s">
        <v>45</v>
      </c>
      <c r="AL25" s="352"/>
      <c r="AM25" s="352"/>
      <c r="AN25" s="352"/>
      <c r="AO25" s="352"/>
      <c r="AP25" s="40"/>
      <c r="AQ25" s="43"/>
      <c r="BE25" s="323"/>
    </row>
    <row r="26" spans="2:71" s="2" customFormat="1" ht="14.45" customHeight="1">
      <c r="B26" s="45"/>
      <c r="C26" s="46"/>
      <c r="D26" s="47" t="s">
        <v>46</v>
      </c>
      <c r="E26" s="46"/>
      <c r="F26" s="47" t="s">
        <v>47</v>
      </c>
      <c r="G26" s="46"/>
      <c r="H26" s="46"/>
      <c r="I26" s="46"/>
      <c r="J26" s="46"/>
      <c r="K26" s="46"/>
      <c r="L26" s="346">
        <v>0.21</v>
      </c>
      <c r="M26" s="325"/>
      <c r="N26" s="325"/>
      <c r="O26" s="325"/>
      <c r="P26" s="46"/>
      <c r="Q26" s="46"/>
      <c r="R26" s="46"/>
      <c r="S26" s="46"/>
      <c r="T26" s="46"/>
      <c r="U26" s="46"/>
      <c r="V26" s="46"/>
      <c r="W26" s="324">
        <f>ROUND(AZ51,2)</f>
        <v>0</v>
      </c>
      <c r="X26" s="325"/>
      <c r="Y26" s="325"/>
      <c r="Z26" s="325"/>
      <c r="AA26" s="325"/>
      <c r="AB26" s="325"/>
      <c r="AC26" s="325"/>
      <c r="AD26" s="325"/>
      <c r="AE26" s="325"/>
      <c r="AF26" s="46"/>
      <c r="AG26" s="46"/>
      <c r="AH26" s="46"/>
      <c r="AI26" s="46"/>
      <c r="AJ26" s="46"/>
      <c r="AK26" s="324">
        <f>ROUND(AV51,2)</f>
        <v>0</v>
      </c>
      <c r="AL26" s="325"/>
      <c r="AM26" s="325"/>
      <c r="AN26" s="325"/>
      <c r="AO26" s="325"/>
      <c r="AP26" s="46"/>
      <c r="AQ26" s="48"/>
      <c r="BE26" s="323"/>
    </row>
    <row r="27" spans="2:71" s="2" customFormat="1" ht="14.45" customHeight="1">
      <c r="B27" s="45"/>
      <c r="C27" s="46"/>
      <c r="D27" s="46"/>
      <c r="E27" s="46"/>
      <c r="F27" s="47" t="s">
        <v>48</v>
      </c>
      <c r="G27" s="46"/>
      <c r="H27" s="46"/>
      <c r="I27" s="46"/>
      <c r="J27" s="46"/>
      <c r="K27" s="46"/>
      <c r="L27" s="346">
        <v>0.15</v>
      </c>
      <c r="M27" s="325"/>
      <c r="N27" s="325"/>
      <c r="O27" s="325"/>
      <c r="P27" s="46"/>
      <c r="Q27" s="46"/>
      <c r="R27" s="46"/>
      <c r="S27" s="46"/>
      <c r="T27" s="46"/>
      <c r="U27" s="46"/>
      <c r="V27" s="46"/>
      <c r="W27" s="324">
        <f>ROUND(BA51,2)</f>
        <v>0</v>
      </c>
      <c r="X27" s="325"/>
      <c r="Y27" s="325"/>
      <c r="Z27" s="325"/>
      <c r="AA27" s="325"/>
      <c r="AB27" s="325"/>
      <c r="AC27" s="325"/>
      <c r="AD27" s="325"/>
      <c r="AE27" s="325"/>
      <c r="AF27" s="46"/>
      <c r="AG27" s="46"/>
      <c r="AH27" s="46"/>
      <c r="AI27" s="46"/>
      <c r="AJ27" s="46"/>
      <c r="AK27" s="324">
        <f>ROUND(AW51,2)</f>
        <v>0</v>
      </c>
      <c r="AL27" s="325"/>
      <c r="AM27" s="325"/>
      <c r="AN27" s="325"/>
      <c r="AO27" s="325"/>
      <c r="AP27" s="46"/>
      <c r="AQ27" s="48"/>
      <c r="BE27" s="323"/>
    </row>
    <row r="28" spans="2:71" s="2" customFormat="1" ht="14.45" hidden="1" customHeight="1">
      <c r="B28" s="45"/>
      <c r="C28" s="46"/>
      <c r="D28" s="46"/>
      <c r="E28" s="46"/>
      <c r="F28" s="47" t="s">
        <v>49</v>
      </c>
      <c r="G28" s="46"/>
      <c r="H28" s="46"/>
      <c r="I28" s="46"/>
      <c r="J28" s="46"/>
      <c r="K28" s="46"/>
      <c r="L28" s="346">
        <v>0.21</v>
      </c>
      <c r="M28" s="325"/>
      <c r="N28" s="325"/>
      <c r="O28" s="325"/>
      <c r="P28" s="46"/>
      <c r="Q28" s="46"/>
      <c r="R28" s="46"/>
      <c r="S28" s="46"/>
      <c r="T28" s="46"/>
      <c r="U28" s="46"/>
      <c r="V28" s="46"/>
      <c r="W28" s="324">
        <f>ROUND(BB51,2)</f>
        <v>0</v>
      </c>
      <c r="X28" s="325"/>
      <c r="Y28" s="325"/>
      <c r="Z28" s="325"/>
      <c r="AA28" s="325"/>
      <c r="AB28" s="325"/>
      <c r="AC28" s="325"/>
      <c r="AD28" s="325"/>
      <c r="AE28" s="325"/>
      <c r="AF28" s="46"/>
      <c r="AG28" s="46"/>
      <c r="AH28" s="46"/>
      <c r="AI28" s="46"/>
      <c r="AJ28" s="46"/>
      <c r="AK28" s="324">
        <v>0</v>
      </c>
      <c r="AL28" s="325"/>
      <c r="AM28" s="325"/>
      <c r="AN28" s="325"/>
      <c r="AO28" s="325"/>
      <c r="AP28" s="46"/>
      <c r="AQ28" s="48"/>
      <c r="BE28" s="323"/>
    </row>
    <row r="29" spans="2:71" s="2" customFormat="1" ht="14.45" hidden="1" customHeight="1">
      <c r="B29" s="45"/>
      <c r="C29" s="46"/>
      <c r="D29" s="46"/>
      <c r="E29" s="46"/>
      <c r="F29" s="47" t="s">
        <v>50</v>
      </c>
      <c r="G29" s="46"/>
      <c r="H29" s="46"/>
      <c r="I29" s="46"/>
      <c r="J29" s="46"/>
      <c r="K29" s="46"/>
      <c r="L29" s="346">
        <v>0.15</v>
      </c>
      <c r="M29" s="325"/>
      <c r="N29" s="325"/>
      <c r="O29" s="325"/>
      <c r="P29" s="46"/>
      <c r="Q29" s="46"/>
      <c r="R29" s="46"/>
      <c r="S29" s="46"/>
      <c r="T29" s="46"/>
      <c r="U29" s="46"/>
      <c r="V29" s="46"/>
      <c r="W29" s="324">
        <f>ROUND(BC51,2)</f>
        <v>0</v>
      </c>
      <c r="X29" s="325"/>
      <c r="Y29" s="325"/>
      <c r="Z29" s="325"/>
      <c r="AA29" s="325"/>
      <c r="AB29" s="325"/>
      <c r="AC29" s="325"/>
      <c r="AD29" s="325"/>
      <c r="AE29" s="325"/>
      <c r="AF29" s="46"/>
      <c r="AG29" s="46"/>
      <c r="AH29" s="46"/>
      <c r="AI29" s="46"/>
      <c r="AJ29" s="46"/>
      <c r="AK29" s="324">
        <v>0</v>
      </c>
      <c r="AL29" s="325"/>
      <c r="AM29" s="325"/>
      <c r="AN29" s="325"/>
      <c r="AO29" s="325"/>
      <c r="AP29" s="46"/>
      <c r="AQ29" s="48"/>
      <c r="BE29" s="323"/>
    </row>
    <row r="30" spans="2:71" s="2" customFormat="1" ht="14.45" hidden="1" customHeight="1">
      <c r="B30" s="45"/>
      <c r="C30" s="46"/>
      <c r="D30" s="46"/>
      <c r="E30" s="46"/>
      <c r="F30" s="47" t="s">
        <v>51</v>
      </c>
      <c r="G30" s="46"/>
      <c r="H30" s="46"/>
      <c r="I30" s="46"/>
      <c r="J30" s="46"/>
      <c r="K30" s="46"/>
      <c r="L30" s="346">
        <v>0</v>
      </c>
      <c r="M30" s="325"/>
      <c r="N30" s="325"/>
      <c r="O30" s="325"/>
      <c r="P30" s="46"/>
      <c r="Q30" s="46"/>
      <c r="R30" s="46"/>
      <c r="S30" s="46"/>
      <c r="T30" s="46"/>
      <c r="U30" s="46"/>
      <c r="V30" s="46"/>
      <c r="W30" s="324">
        <f>ROUND(BD51,2)</f>
        <v>0</v>
      </c>
      <c r="X30" s="325"/>
      <c r="Y30" s="325"/>
      <c r="Z30" s="325"/>
      <c r="AA30" s="325"/>
      <c r="AB30" s="325"/>
      <c r="AC30" s="325"/>
      <c r="AD30" s="325"/>
      <c r="AE30" s="325"/>
      <c r="AF30" s="46"/>
      <c r="AG30" s="46"/>
      <c r="AH30" s="46"/>
      <c r="AI30" s="46"/>
      <c r="AJ30" s="46"/>
      <c r="AK30" s="324">
        <v>0</v>
      </c>
      <c r="AL30" s="325"/>
      <c r="AM30" s="325"/>
      <c r="AN30" s="325"/>
      <c r="AO30" s="325"/>
      <c r="AP30" s="46"/>
      <c r="AQ30" s="48"/>
      <c r="BE30" s="323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3"/>
    </row>
    <row r="32" spans="2:71" s="1" customFormat="1" ht="25.9" customHeight="1">
      <c r="B32" s="39"/>
      <c r="C32" s="49"/>
      <c r="D32" s="50" t="s">
        <v>52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53</v>
      </c>
      <c r="U32" s="51"/>
      <c r="V32" s="51"/>
      <c r="W32" s="51"/>
      <c r="X32" s="326" t="s">
        <v>54</v>
      </c>
      <c r="Y32" s="327"/>
      <c r="Z32" s="327"/>
      <c r="AA32" s="327"/>
      <c r="AB32" s="327"/>
      <c r="AC32" s="51"/>
      <c r="AD32" s="51"/>
      <c r="AE32" s="51"/>
      <c r="AF32" s="51"/>
      <c r="AG32" s="51"/>
      <c r="AH32" s="51"/>
      <c r="AI32" s="51"/>
      <c r="AJ32" s="51"/>
      <c r="AK32" s="328">
        <f>SUM(AK23:AK30)</f>
        <v>0</v>
      </c>
      <c r="AL32" s="327"/>
      <c r="AM32" s="327"/>
      <c r="AN32" s="327"/>
      <c r="AO32" s="329"/>
      <c r="AP32" s="49"/>
      <c r="AQ32" s="53"/>
      <c r="BE32" s="323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55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2018/081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56" t="str">
        <f>K6</f>
        <v>Oprava trakčních transformátorů TU4, TU5 na TNS Červenka</v>
      </c>
      <c r="M42" s="357"/>
      <c r="N42" s="357"/>
      <c r="O42" s="357"/>
      <c r="P42" s="357"/>
      <c r="Q42" s="357"/>
      <c r="R42" s="357"/>
      <c r="S42" s="357"/>
      <c r="T42" s="357"/>
      <c r="U42" s="357"/>
      <c r="V42" s="357"/>
      <c r="W42" s="357"/>
      <c r="X42" s="357"/>
      <c r="Y42" s="357"/>
      <c r="Z42" s="357"/>
      <c r="AA42" s="357"/>
      <c r="AB42" s="357"/>
      <c r="AC42" s="357"/>
      <c r="AD42" s="357"/>
      <c r="AE42" s="357"/>
      <c r="AF42" s="357"/>
      <c r="AG42" s="357"/>
      <c r="AH42" s="357"/>
      <c r="AI42" s="357"/>
      <c r="AJ42" s="357"/>
      <c r="AK42" s="357"/>
      <c r="AL42" s="357"/>
      <c r="AM42" s="357"/>
      <c r="AN42" s="357"/>
      <c r="AO42" s="357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24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obec Červenka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26</v>
      </c>
      <c r="AJ44" s="61"/>
      <c r="AK44" s="61"/>
      <c r="AL44" s="61"/>
      <c r="AM44" s="358" t="str">
        <f>IF(AN8= "","",AN8)</f>
        <v/>
      </c>
      <c r="AN44" s="358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SŽDC s.o., Oblastní ředitelství Olomouc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35</v>
      </c>
      <c r="AJ46" s="61"/>
      <c r="AK46" s="61"/>
      <c r="AL46" s="61"/>
      <c r="AM46" s="341" t="str">
        <f>IF(E17="","",E17)</f>
        <v xml:space="preserve"> Ing.Jan Slivka, SB Projekt, s..r.o.</v>
      </c>
      <c r="AN46" s="341"/>
      <c r="AO46" s="341"/>
      <c r="AP46" s="341"/>
      <c r="AQ46" s="61"/>
      <c r="AR46" s="59"/>
      <c r="AS46" s="333" t="s">
        <v>56</v>
      </c>
      <c r="AT46" s="33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33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5"/>
      <c r="AT47" s="33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7"/>
      <c r="AT48" s="33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5" t="s">
        <v>57</v>
      </c>
      <c r="D49" s="343"/>
      <c r="E49" s="343"/>
      <c r="F49" s="343"/>
      <c r="G49" s="343"/>
      <c r="H49" s="77"/>
      <c r="I49" s="342" t="s">
        <v>58</v>
      </c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3"/>
      <c r="Z49" s="343"/>
      <c r="AA49" s="343"/>
      <c r="AB49" s="343"/>
      <c r="AC49" s="343"/>
      <c r="AD49" s="343"/>
      <c r="AE49" s="343"/>
      <c r="AF49" s="343"/>
      <c r="AG49" s="359" t="s">
        <v>59</v>
      </c>
      <c r="AH49" s="343"/>
      <c r="AI49" s="343"/>
      <c r="AJ49" s="343"/>
      <c r="AK49" s="343"/>
      <c r="AL49" s="343"/>
      <c r="AM49" s="343"/>
      <c r="AN49" s="342" t="s">
        <v>60</v>
      </c>
      <c r="AO49" s="343"/>
      <c r="AP49" s="343"/>
      <c r="AQ49" s="78" t="s">
        <v>61</v>
      </c>
      <c r="AR49" s="59"/>
      <c r="AS49" s="79" t="s">
        <v>62</v>
      </c>
      <c r="AT49" s="80" t="s">
        <v>63</v>
      </c>
      <c r="AU49" s="80" t="s">
        <v>64</v>
      </c>
      <c r="AV49" s="80" t="s">
        <v>65</v>
      </c>
      <c r="AW49" s="80" t="s">
        <v>66</v>
      </c>
      <c r="AX49" s="80" t="s">
        <v>67</v>
      </c>
      <c r="AY49" s="80" t="s">
        <v>68</v>
      </c>
      <c r="AZ49" s="80" t="s">
        <v>69</v>
      </c>
      <c r="BA49" s="80" t="s">
        <v>70</v>
      </c>
      <c r="BB49" s="80" t="s">
        <v>71</v>
      </c>
      <c r="BC49" s="80" t="s">
        <v>72</v>
      </c>
      <c r="BD49" s="81" t="s">
        <v>73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74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44">
        <f>ROUND(SUM(AG52:AG54),2)</f>
        <v>0</v>
      </c>
      <c r="AH51" s="344"/>
      <c r="AI51" s="344"/>
      <c r="AJ51" s="344"/>
      <c r="AK51" s="344"/>
      <c r="AL51" s="344"/>
      <c r="AM51" s="344"/>
      <c r="AN51" s="345">
        <f>SUM(AG51,AT51)</f>
        <v>0</v>
      </c>
      <c r="AO51" s="345"/>
      <c r="AP51" s="345"/>
      <c r="AQ51" s="87" t="s">
        <v>23</v>
      </c>
      <c r="AR51" s="69"/>
      <c r="AS51" s="88">
        <f>ROUND(SUM(AS52:AS54),2)</f>
        <v>0</v>
      </c>
      <c r="AT51" s="89">
        <f>ROUND(SUM(AV51:AW51),2)</f>
        <v>0</v>
      </c>
      <c r="AU51" s="90">
        <f>ROUND(SUM(AU52:AU54),5)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ROUND(SUM(AZ52:AZ54),2)</f>
        <v>0</v>
      </c>
      <c r="BA51" s="89">
        <f>ROUND(SUM(BA52:BA54),2)</f>
        <v>0</v>
      </c>
      <c r="BB51" s="89">
        <f>ROUND(SUM(BB52:BB54),2)</f>
        <v>0</v>
      </c>
      <c r="BC51" s="89">
        <f>ROUND(SUM(BC52:BC54),2)</f>
        <v>0</v>
      </c>
      <c r="BD51" s="91">
        <f>ROUND(SUM(BD52:BD54),2)</f>
        <v>0</v>
      </c>
      <c r="BS51" s="92" t="s">
        <v>75</v>
      </c>
      <c r="BT51" s="92" t="s">
        <v>76</v>
      </c>
      <c r="BU51" s="93" t="s">
        <v>77</v>
      </c>
      <c r="BV51" s="92" t="s">
        <v>78</v>
      </c>
      <c r="BW51" s="92" t="s">
        <v>7</v>
      </c>
      <c r="BX51" s="92" t="s">
        <v>79</v>
      </c>
      <c r="CL51" s="92" t="s">
        <v>21</v>
      </c>
    </row>
    <row r="52" spans="1:91" s="5" customFormat="1" ht="31.5" customHeight="1">
      <c r="A52" s="94" t="s">
        <v>80</v>
      </c>
      <c r="B52" s="95"/>
      <c r="C52" s="96"/>
      <c r="D52" s="354" t="s">
        <v>81</v>
      </c>
      <c r="E52" s="354"/>
      <c r="F52" s="354"/>
      <c r="G52" s="354"/>
      <c r="H52" s="354"/>
      <c r="I52" s="97"/>
      <c r="J52" s="354" t="s">
        <v>19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39">
        <f>'SO 01 - Oprava trakčních ...'!J27</f>
        <v>0</v>
      </c>
      <c r="AH52" s="340"/>
      <c r="AI52" s="340"/>
      <c r="AJ52" s="340"/>
      <c r="AK52" s="340"/>
      <c r="AL52" s="340"/>
      <c r="AM52" s="340"/>
      <c r="AN52" s="339">
        <f>SUM(AG52,AT52)</f>
        <v>0</v>
      </c>
      <c r="AO52" s="340"/>
      <c r="AP52" s="340"/>
      <c r="AQ52" s="98" t="s">
        <v>82</v>
      </c>
      <c r="AR52" s="99"/>
      <c r="AS52" s="100">
        <v>0</v>
      </c>
      <c r="AT52" s="101">
        <f>ROUND(SUM(AV52:AW52),2)</f>
        <v>0</v>
      </c>
      <c r="AU52" s="102">
        <f>'SO 01 - Oprava trakčních ...'!P83</f>
        <v>0</v>
      </c>
      <c r="AV52" s="101">
        <f>'SO 01 - Oprava trakčních ...'!J30</f>
        <v>0</v>
      </c>
      <c r="AW52" s="101">
        <f>'SO 01 - Oprava trakčních ...'!J31</f>
        <v>0</v>
      </c>
      <c r="AX52" s="101">
        <f>'SO 01 - Oprava trakčních ...'!J32</f>
        <v>0</v>
      </c>
      <c r="AY52" s="101">
        <f>'SO 01 - Oprava trakčních ...'!J33</f>
        <v>0</v>
      </c>
      <c r="AZ52" s="101">
        <f>'SO 01 - Oprava trakčních ...'!F30</f>
        <v>0</v>
      </c>
      <c r="BA52" s="101">
        <f>'SO 01 - Oprava trakčních ...'!F31</f>
        <v>0</v>
      </c>
      <c r="BB52" s="101">
        <f>'SO 01 - Oprava trakčních ...'!F32</f>
        <v>0</v>
      </c>
      <c r="BC52" s="101">
        <f>'SO 01 - Oprava trakčních ...'!F33</f>
        <v>0</v>
      </c>
      <c r="BD52" s="103">
        <f>'SO 01 - Oprava trakčních ...'!F34</f>
        <v>0</v>
      </c>
      <c r="BT52" s="104" t="s">
        <v>83</v>
      </c>
      <c r="BV52" s="104" t="s">
        <v>78</v>
      </c>
      <c r="BW52" s="104" t="s">
        <v>84</v>
      </c>
      <c r="BX52" s="104" t="s">
        <v>7</v>
      </c>
      <c r="CL52" s="104" t="s">
        <v>21</v>
      </c>
      <c r="CM52" s="104" t="s">
        <v>85</v>
      </c>
    </row>
    <row r="53" spans="1:91" s="5" customFormat="1" ht="47.25" customHeight="1">
      <c r="A53" s="94" t="s">
        <v>80</v>
      </c>
      <c r="B53" s="95"/>
      <c r="C53" s="96"/>
      <c r="D53" s="354" t="s">
        <v>86</v>
      </c>
      <c r="E53" s="354"/>
      <c r="F53" s="354"/>
      <c r="G53" s="354"/>
      <c r="H53" s="354"/>
      <c r="I53" s="97"/>
      <c r="J53" s="354" t="s">
        <v>87</v>
      </c>
      <c r="K53" s="354"/>
      <c r="L53" s="354"/>
      <c r="M53" s="354"/>
      <c r="N53" s="354"/>
      <c r="O53" s="354"/>
      <c r="P53" s="354"/>
      <c r="Q53" s="354"/>
      <c r="R53" s="354"/>
      <c r="S53" s="354"/>
      <c r="T53" s="354"/>
      <c r="U53" s="354"/>
      <c r="V53" s="354"/>
      <c r="W53" s="354"/>
      <c r="X53" s="354"/>
      <c r="Y53" s="354"/>
      <c r="Z53" s="354"/>
      <c r="AA53" s="354"/>
      <c r="AB53" s="354"/>
      <c r="AC53" s="354"/>
      <c r="AD53" s="354"/>
      <c r="AE53" s="354"/>
      <c r="AF53" s="354"/>
      <c r="AG53" s="339">
        <f>'SO 01.1 - Oprava trakčníc...'!J27</f>
        <v>0</v>
      </c>
      <c r="AH53" s="340"/>
      <c r="AI53" s="340"/>
      <c r="AJ53" s="340"/>
      <c r="AK53" s="340"/>
      <c r="AL53" s="340"/>
      <c r="AM53" s="340"/>
      <c r="AN53" s="339">
        <f>SUM(AG53,AT53)</f>
        <v>0</v>
      </c>
      <c r="AO53" s="340"/>
      <c r="AP53" s="340"/>
      <c r="AQ53" s="98" t="s">
        <v>82</v>
      </c>
      <c r="AR53" s="99"/>
      <c r="AS53" s="100">
        <v>0</v>
      </c>
      <c r="AT53" s="101">
        <f>ROUND(SUM(AV53:AW53),2)</f>
        <v>0</v>
      </c>
      <c r="AU53" s="102">
        <f>'SO 01.1 - Oprava trakčníc...'!P87</f>
        <v>0</v>
      </c>
      <c r="AV53" s="101">
        <f>'SO 01.1 - Oprava trakčníc...'!J30</f>
        <v>0</v>
      </c>
      <c r="AW53" s="101">
        <f>'SO 01.1 - Oprava trakčníc...'!J31</f>
        <v>0</v>
      </c>
      <c r="AX53" s="101">
        <f>'SO 01.1 - Oprava trakčníc...'!J32</f>
        <v>0</v>
      </c>
      <c r="AY53" s="101">
        <f>'SO 01.1 - Oprava trakčníc...'!J33</f>
        <v>0</v>
      </c>
      <c r="AZ53" s="101">
        <f>'SO 01.1 - Oprava trakčníc...'!F30</f>
        <v>0</v>
      </c>
      <c r="BA53" s="101">
        <f>'SO 01.1 - Oprava trakčníc...'!F31</f>
        <v>0</v>
      </c>
      <c r="BB53" s="101">
        <f>'SO 01.1 - Oprava trakčníc...'!F32</f>
        <v>0</v>
      </c>
      <c r="BC53" s="101">
        <f>'SO 01.1 - Oprava trakčníc...'!F33</f>
        <v>0</v>
      </c>
      <c r="BD53" s="103">
        <f>'SO 01.1 - Oprava trakčníc...'!F34</f>
        <v>0</v>
      </c>
      <c r="BT53" s="104" t="s">
        <v>83</v>
      </c>
      <c r="BV53" s="104" t="s">
        <v>78</v>
      </c>
      <c r="BW53" s="104" t="s">
        <v>88</v>
      </c>
      <c r="BX53" s="104" t="s">
        <v>7</v>
      </c>
      <c r="CL53" s="104" t="s">
        <v>21</v>
      </c>
      <c r="CM53" s="104" t="s">
        <v>85</v>
      </c>
    </row>
    <row r="54" spans="1:91" s="5" customFormat="1" ht="31.5" customHeight="1">
      <c r="A54" s="94" t="s">
        <v>80</v>
      </c>
      <c r="B54" s="95"/>
      <c r="C54" s="96"/>
      <c r="D54" s="354" t="s">
        <v>89</v>
      </c>
      <c r="E54" s="354"/>
      <c r="F54" s="354"/>
      <c r="G54" s="354"/>
      <c r="H54" s="354"/>
      <c r="I54" s="97"/>
      <c r="J54" s="354" t="s">
        <v>19</v>
      </c>
      <c r="K54" s="354"/>
      <c r="L54" s="354"/>
      <c r="M54" s="354"/>
      <c r="N54" s="354"/>
      <c r="O54" s="354"/>
      <c r="P54" s="354"/>
      <c r="Q54" s="354"/>
      <c r="R54" s="354"/>
      <c r="S54" s="354"/>
      <c r="T54" s="354"/>
      <c r="U54" s="354"/>
      <c r="V54" s="354"/>
      <c r="W54" s="354"/>
      <c r="X54" s="354"/>
      <c r="Y54" s="354"/>
      <c r="Z54" s="354"/>
      <c r="AA54" s="354"/>
      <c r="AB54" s="354"/>
      <c r="AC54" s="354"/>
      <c r="AD54" s="354"/>
      <c r="AE54" s="354"/>
      <c r="AF54" s="354"/>
      <c r="AG54" s="339">
        <f>'VRN - Oprava trakčních tr...'!J27</f>
        <v>0</v>
      </c>
      <c r="AH54" s="340"/>
      <c r="AI54" s="340"/>
      <c r="AJ54" s="340"/>
      <c r="AK54" s="340"/>
      <c r="AL54" s="340"/>
      <c r="AM54" s="340"/>
      <c r="AN54" s="339">
        <f>SUM(AG54,AT54)</f>
        <v>0</v>
      </c>
      <c r="AO54" s="340"/>
      <c r="AP54" s="340"/>
      <c r="AQ54" s="98" t="s">
        <v>90</v>
      </c>
      <c r="AR54" s="99"/>
      <c r="AS54" s="105">
        <v>0</v>
      </c>
      <c r="AT54" s="106">
        <f>ROUND(SUM(AV54:AW54),2)</f>
        <v>0</v>
      </c>
      <c r="AU54" s="107">
        <f>'VRN - Oprava trakčních tr...'!P77</f>
        <v>0</v>
      </c>
      <c r="AV54" s="106">
        <f>'VRN - Oprava trakčních tr...'!J30</f>
        <v>0</v>
      </c>
      <c r="AW54" s="106">
        <f>'VRN - Oprava trakčních tr...'!J31</f>
        <v>0</v>
      </c>
      <c r="AX54" s="106">
        <f>'VRN - Oprava trakčních tr...'!J32</f>
        <v>0</v>
      </c>
      <c r="AY54" s="106">
        <f>'VRN - Oprava trakčních tr...'!J33</f>
        <v>0</v>
      </c>
      <c r="AZ54" s="106">
        <f>'VRN - Oprava trakčních tr...'!F30</f>
        <v>0</v>
      </c>
      <c r="BA54" s="106">
        <f>'VRN - Oprava trakčních tr...'!F31</f>
        <v>0</v>
      </c>
      <c r="BB54" s="106">
        <f>'VRN - Oprava trakčních tr...'!F32</f>
        <v>0</v>
      </c>
      <c r="BC54" s="106">
        <f>'VRN - Oprava trakčních tr...'!F33</f>
        <v>0</v>
      </c>
      <c r="BD54" s="108">
        <f>'VRN - Oprava trakčních tr...'!F34</f>
        <v>0</v>
      </c>
      <c r="BT54" s="104" t="s">
        <v>83</v>
      </c>
      <c r="BV54" s="104" t="s">
        <v>78</v>
      </c>
      <c r="BW54" s="104" t="s">
        <v>91</v>
      </c>
      <c r="BX54" s="104" t="s">
        <v>7</v>
      </c>
      <c r="CL54" s="104" t="s">
        <v>21</v>
      </c>
      <c r="CM54" s="104" t="s">
        <v>85</v>
      </c>
    </row>
    <row r="55" spans="1:91" s="1" customFormat="1" ht="30" customHeight="1">
      <c r="B55" s="39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59"/>
    </row>
    <row r="56" spans="1:91" s="1" customFormat="1" ht="6.95" customHeight="1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9"/>
    </row>
  </sheetData>
  <sheetProtection algorithmName="SHA-512" hashValue="k4FgiuGGTdSNVAbBdZAdZGlWMu36S6R7Me64JeCC5lQNOE8ItErnH7KSiiYZlQfTorAuuyk0wFX4NjuCa22tdA==" saltValue="aTZZhMmw2ntS/RJSb+ruLxTa+aL7w9D0g13XiDZT4nxy2RjW77hgPc7p31kL4pC+W0SyrcikpUUGEQh1R1sedw==" spinCount="100000" sheet="1" objects="1" scenarios="1" formatColumns="0" formatRows="0"/>
  <mergeCells count="49">
    <mergeCell ref="D53:H53"/>
    <mergeCell ref="J53:AF53"/>
    <mergeCell ref="D54:H54"/>
    <mergeCell ref="J54:AF54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W26:AE26"/>
    <mergeCell ref="AK26:AO26"/>
    <mergeCell ref="L27:O27"/>
    <mergeCell ref="W27:AE27"/>
    <mergeCell ref="AK27:AO27"/>
    <mergeCell ref="AN54:AP54"/>
    <mergeCell ref="AG54:AM54"/>
    <mergeCell ref="AG51:AM51"/>
    <mergeCell ref="AN51:AP51"/>
    <mergeCell ref="L29:O29"/>
    <mergeCell ref="L30:O30"/>
    <mergeCell ref="AK30:AO30"/>
    <mergeCell ref="AS46:AT48"/>
    <mergeCell ref="AN53:AP53"/>
    <mergeCell ref="AN52:AP52"/>
    <mergeCell ref="AM46:AP46"/>
    <mergeCell ref="AN49:AP49"/>
    <mergeCell ref="AG52:AM52"/>
    <mergeCell ref="AG53:AM53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</mergeCells>
  <hyperlinks>
    <hyperlink ref="K1:S1" location="C2" display="1) Rekapitulace stavby"/>
    <hyperlink ref="W1:AI1" location="C51" display="2) Rekapitulace objektů stavby a soupisů prací"/>
    <hyperlink ref="A52" location="'SO 01 - Oprava trakčních ...'!C2" display="/"/>
    <hyperlink ref="A53" location="'SO 01.1 - Oprava trakčníc...'!C2" display="/"/>
    <hyperlink ref="A54" location="'VRN - Oprava trakčních tr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7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92</v>
      </c>
      <c r="G1" s="368" t="s">
        <v>93</v>
      </c>
      <c r="H1" s="368"/>
      <c r="I1" s="113"/>
      <c r="J1" s="112" t="s">
        <v>94</v>
      </c>
      <c r="K1" s="111" t="s">
        <v>95</v>
      </c>
      <c r="L1" s="112" t="s">
        <v>96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97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0" t="str">
        <f>'Rekapitulace zakázky'!K6</f>
        <v>Oprava trakčních transformátorů TU4, TU5 na TNS Červenka</v>
      </c>
      <c r="F7" s="361"/>
      <c r="G7" s="361"/>
      <c r="H7" s="361"/>
      <c r="I7" s="115"/>
      <c r="J7" s="27"/>
      <c r="K7" s="29"/>
    </row>
    <row r="8" spans="1:70" s="1" customFormat="1" ht="15">
      <c r="B8" s="39"/>
      <c r="C8" s="40"/>
      <c r="D8" s="35" t="s">
        <v>98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2" t="s">
        <v>99</v>
      </c>
      <c r="F9" s="363"/>
      <c r="G9" s="363"/>
      <c r="H9" s="363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23</v>
      </c>
      <c r="K11" s="43"/>
    </row>
    <row r="12" spans="1:70" s="1" customFormat="1" ht="14.45" customHeight="1">
      <c r="B12" s="39"/>
      <c r="C12" s="40"/>
      <c r="D12" s="35" t="s">
        <v>24</v>
      </c>
      <c r="E12" s="40"/>
      <c r="F12" s="33" t="s">
        <v>25</v>
      </c>
      <c r="G12" s="40"/>
      <c r="H12" s="40"/>
      <c r="I12" s="117" t="s">
        <v>26</v>
      </c>
      <c r="J12" s="118">
        <f>'Rekapitulace zakázky'!AN8</f>
        <v>0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100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zakázky'!AN13="Vyplň údaj","",IF('Rekapitulace zakázky'!AN13="","",'Rekapitulace zakázky'!AN13))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zakázky'!E14="Vyplň údaj","",IF('Rekapitulace zakázky'!E14="","",'Rekapitulace zakázky'!E14))</f>
        <v/>
      </c>
      <c r="F18" s="40"/>
      <c r="G18" s="40"/>
      <c r="H18" s="40"/>
      <c r="I18" s="117" t="s">
        <v>31</v>
      </c>
      <c r="J18" s="33" t="str">
        <f>IF('Rekapitulace zakázky'!AN14="Vyplň údaj","",IF('Rekapitulace zakázky'!AN14="","",'Rekapitulace zakázky'!AN14))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101</v>
      </c>
      <c r="F21" s="40"/>
      <c r="G21" s="40"/>
      <c r="H21" s="40"/>
      <c r="I21" s="117" t="s">
        <v>31</v>
      </c>
      <c r="J21" s="33" t="s">
        <v>38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49" t="s">
        <v>23</v>
      </c>
      <c r="F24" s="349"/>
      <c r="G24" s="349"/>
      <c r="H24" s="349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42</v>
      </c>
      <c r="E27" s="40"/>
      <c r="F27" s="40"/>
      <c r="G27" s="40"/>
      <c r="H27" s="40"/>
      <c r="I27" s="116"/>
      <c r="J27" s="126">
        <f>ROUND(J83,2)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7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8">
        <f>ROUND(SUM(BE83:BE206), 2)</f>
        <v>0</v>
      </c>
      <c r="G30" s="40"/>
      <c r="H30" s="40"/>
      <c r="I30" s="129">
        <v>0.21</v>
      </c>
      <c r="J30" s="128">
        <f>ROUND(ROUND((SUM(BE83:BE206)),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8">
        <f>ROUND(SUM(BF83:BF206), 2)</f>
        <v>0</v>
      </c>
      <c r="G31" s="40"/>
      <c r="H31" s="40"/>
      <c r="I31" s="129">
        <v>0.15</v>
      </c>
      <c r="J31" s="128">
        <f>ROUND(ROUND((SUM(BF83:BF206)),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8">
        <f>ROUND(SUM(BG83:BG206),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8">
        <f>ROUND(SUM(BH83:BH206),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8">
        <f>ROUND(SUM(BI83:BI206),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52</v>
      </c>
      <c r="E36" s="77"/>
      <c r="F36" s="77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0" t="str">
        <f>E7</f>
        <v>Oprava trakčních transformátorů TU4, TU5 na TNS Červenka</v>
      </c>
      <c r="F45" s="361"/>
      <c r="G45" s="361"/>
      <c r="H45" s="361"/>
      <c r="I45" s="116"/>
      <c r="J45" s="40"/>
      <c r="K45" s="43"/>
    </row>
    <row r="46" spans="2:11" s="1" customFormat="1" ht="14.45" customHeight="1">
      <c r="B46" s="39"/>
      <c r="C46" s="35" t="s">
        <v>98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2" t="str">
        <f>E9</f>
        <v>SO 01 - Oprava trakčních transformátorů TU4, TU5 na TNS Červenka</v>
      </c>
      <c r="F47" s="363"/>
      <c r="G47" s="363"/>
      <c r="H47" s="363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24</v>
      </c>
      <c r="D49" s="40"/>
      <c r="E49" s="40"/>
      <c r="F49" s="33" t="str">
        <f>F12</f>
        <v xml:space="preserve"> obec Červenka</v>
      </c>
      <c r="G49" s="40"/>
      <c r="H49" s="40"/>
      <c r="I49" s="117" t="s">
        <v>26</v>
      </c>
      <c r="J49" s="118">
        <f>IF(J12="","",J12)</f>
        <v>0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 xml:space="preserve"> SŽDC s.o., Oblastní ředitelství Olomouc</v>
      </c>
      <c r="G51" s="40"/>
      <c r="H51" s="40"/>
      <c r="I51" s="117" t="s">
        <v>35</v>
      </c>
      <c r="J51" s="349" t="str">
        <f>E21</f>
        <v xml:space="preserve"> Ing.Jan Slivka, SB Projekt s.r.o. 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64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J83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107</v>
      </c>
      <c r="E57" s="150"/>
      <c r="F57" s="150"/>
      <c r="G57" s="150"/>
      <c r="H57" s="150"/>
      <c r="I57" s="151"/>
      <c r="J57" s="152">
        <f>J84</f>
        <v>0</v>
      </c>
      <c r="K57" s="153"/>
    </row>
    <row r="58" spans="2:47" s="7" customFormat="1" ht="24.95" customHeight="1">
      <c r="B58" s="147"/>
      <c r="C58" s="148"/>
      <c r="D58" s="149" t="s">
        <v>108</v>
      </c>
      <c r="E58" s="150"/>
      <c r="F58" s="150"/>
      <c r="G58" s="150"/>
      <c r="H58" s="150"/>
      <c r="I58" s="151"/>
      <c r="J58" s="152">
        <f>J122</f>
        <v>0</v>
      </c>
      <c r="K58" s="153"/>
    </row>
    <row r="59" spans="2:47" s="7" customFormat="1" ht="24.95" customHeight="1">
      <c r="B59" s="147"/>
      <c r="C59" s="148"/>
      <c r="D59" s="149" t="s">
        <v>109</v>
      </c>
      <c r="E59" s="150"/>
      <c r="F59" s="150"/>
      <c r="G59" s="150"/>
      <c r="H59" s="150"/>
      <c r="I59" s="151"/>
      <c r="J59" s="152">
        <f>J142</f>
        <v>0</v>
      </c>
      <c r="K59" s="153"/>
    </row>
    <row r="60" spans="2:47" s="7" customFormat="1" ht="24.95" customHeight="1">
      <c r="B60" s="147"/>
      <c r="C60" s="148"/>
      <c r="D60" s="149" t="s">
        <v>110</v>
      </c>
      <c r="E60" s="150"/>
      <c r="F60" s="150"/>
      <c r="G60" s="150"/>
      <c r="H60" s="150"/>
      <c r="I60" s="151"/>
      <c r="J60" s="152">
        <f>J168</f>
        <v>0</v>
      </c>
      <c r="K60" s="153"/>
    </row>
    <row r="61" spans="2:47" s="7" customFormat="1" ht="24.95" customHeight="1">
      <c r="B61" s="147"/>
      <c r="C61" s="148"/>
      <c r="D61" s="149" t="s">
        <v>111</v>
      </c>
      <c r="E61" s="150"/>
      <c r="F61" s="150"/>
      <c r="G61" s="150"/>
      <c r="H61" s="150"/>
      <c r="I61" s="151"/>
      <c r="J61" s="152">
        <f>J173</f>
        <v>0</v>
      </c>
      <c r="K61" s="153"/>
    </row>
    <row r="62" spans="2:47" s="8" customFormat="1" ht="19.899999999999999" customHeight="1">
      <c r="B62" s="154"/>
      <c r="C62" s="155"/>
      <c r="D62" s="156" t="s">
        <v>112</v>
      </c>
      <c r="E62" s="157"/>
      <c r="F62" s="157"/>
      <c r="G62" s="157"/>
      <c r="H62" s="157"/>
      <c r="I62" s="158"/>
      <c r="J62" s="159">
        <f>J174</f>
        <v>0</v>
      </c>
      <c r="K62" s="160"/>
    </row>
    <row r="63" spans="2:47" s="7" customFormat="1" ht="24.95" customHeight="1">
      <c r="B63" s="147"/>
      <c r="C63" s="148"/>
      <c r="D63" s="149" t="s">
        <v>113</v>
      </c>
      <c r="E63" s="150"/>
      <c r="F63" s="150"/>
      <c r="G63" s="150"/>
      <c r="H63" s="150"/>
      <c r="I63" s="151"/>
      <c r="J63" s="152">
        <f>J193</f>
        <v>0</v>
      </c>
      <c r="K63" s="153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16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37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40"/>
      <c r="J69" s="58"/>
      <c r="K69" s="58"/>
      <c r="L69" s="59"/>
    </row>
    <row r="70" spans="2:12" s="1" customFormat="1" ht="36.950000000000003" customHeight="1">
      <c r="B70" s="39"/>
      <c r="C70" s="60" t="s">
        <v>114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4.45" customHeight="1">
      <c r="B72" s="39"/>
      <c r="C72" s="63" t="s">
        <v>18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6.5" customHeight="1">
      <c r="B73" s="39"/>
      <c r="C73" s="61"/>
      <c r="D73" s="61"/>
      <c r="E73" s="365" t="str">
        <f>E7</f>
        <v>Oprava trakčních transformátorů TU4, TU5 na TNS Červenka</v>
      </c>
      <c r="F73" s="366"/>
      <c r="G73" s="366"/>
      <c r="H73" s="366"/>
      <c r="I73" s="161"/>
      <c r="J73" s="61"/>
      <c r="K73" s="61"/>
      <c r="L73" s="59"/>
    </row>
    <row r="74" spans="2:12" s="1" customFormat="1" ht="14.45" customHeight="1">
      <c r="B74" s="39"/>
      <c r="C74" s="63" t="s">
        <v>98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7.25" customHeight="1">
      <c r="B75" s="39"/>
      <c r="C75" s="61"/>
      <c r="D75" s="61"/>
      <c r="E75" s="356" t="str">
        <f>E9</f>
        <v>SO 01 - Oprava trakčních transformátorů TU4, TU5 na TNS Červenka</v>
      </c>
      <c r="F75" s="367"/>
      <c r="G75" s="367"/>
      <c r="H75" s="367"/>
      <c r="I75" s="161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8" customHeight="1">
      <c r="B77" s="39"/>
      <c r="C77" s="63" t="s">
        <v>24</v>
      </c>
      <c r="D77" s="61"/>
      <c r="E77" s="61"/>
      <c r="F77" s="162" t="str">
        <f>F12</f>
        <v xml:space="preserve"> obec Červenka</v>
      </c>
      <c r="G77" s="61"/>
      <c r="H77" s="61"/>
      <c r="I77" s="163" t="s">
        <v>26</v>
      </c>
      <c r="J77" s="71">
        <f>IF(J12="","",J12)</f>
        <v>0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5">
      <c r="B79" s="39"/>
      <c r="C79" s="63" t="s">
        <v>27</v>
      </c>
      <c r="D79" s="61"/>
      <c r="E79" s="61"/>
      <c r="F79" s="162" t="str">
        <f>E15</f>
        <v xml:space="preserve"> SŽDC s.o., Oblastní ředitelství Olomouc</v>
      </c>
      <c r="G79" s="61"/>
      <c r="H79" s="61"/>
      <c r="I79" s="163" t="s">
        <v>35</v>
      </c>
      <c r="J79" s="162" t="str">
        <f>E21</f>
        <v xml:space="preserve"> Ing.Jan Slivka, SB Projekt s.r.o. 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2" t="str">
        <f>IF(E18="","",E18)</f>
        <v/>
      </c>
      <c r="G80" s="61"/>
      <c r="H80" s="61"/>
      <c r="I80" s="161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9" customFormat="1" ht="29.25" customHeight="1">
      <c r="B82" s="164"/>
      <c r="C82" s="165" t="s">
        <v>115</v>
      </c>
      <c r="D82" s="166" t="s">
        <v>61</v>
      </c>
      <c r="E82" s="166" t="s">
        <v>57</v>
      </c>
      <c r="F82" s="166" t="s">
        <v>116</v>
      </c>
      <c r="G82" s="166" t="s">
        <v>117</v>
      </c>
      <c r="H82" s="166" t="s">
        <v>118</v>
      </c>
      <c r="I82" s="167" t="s">
        <v>119</v>
      </c>
      <c r="J82" s="166" t="s">
        <v>104</v>
      </c>
      <c r="K82" s="168" t="s">
        <v>120</v>
      </c>
      <c r="L82" s="169"/>
      <c r="M82" s="79" t="s">
        <v>121</v>
      </c>
      <c r="N82" s="80" t="s">
        <v>46</v>
      </c>
      <c r="O82" s="80" t="s">
        <v>122</v>
      </c>
      <c r="P82" s="80" t="s">
        <v>123</v>
      </c>
      <c r="Q82" s="80" t="s">
        <v>124</v>
      </c>
      <c r="R82" s="80" t="s">
        <v>125</v>
      </c>
      <c r="S82" s="80" t="s">
        <v>126</v>
      </c>
      <c r="T82" s="81" t="s">
        <v>127</v>
      </c>
    </row>
    <row r="83" spans="2:65" s="1" customFormat="1" ht="29.25" customHeight="1">
      <c r="B83" s="39"/>
      <c r="C83" s="85" t="s">
        <v>105</v>
      </c>
      <c r="D83" s="61"/>
      <c r="E83" s="61"/>
      <c r="F83" s="61"/>
      <c r="G83" s="61"/>
      <c r="H83" s="61"/>
      <c r="I83" s="161"/>
      <c r="J83" s="170">
        <f>BK83</f>
        <v>0</v>
      </c>
      <c r="K83" s="61"/>
      <c r="L83" s="59"/>
      <c r="M83" s="82"/>
      <c r="N83" s="83"/>
      <c r="O83" s="83"/>
      <c r="P83" s="171">
        <f>P84+P122+P142+P168+P173+P193</f>
        <v>0</v>
      </c>
      <c r="Q83" s="83"/>
      <c r="R83" s="171">
        <f>R84+R122+R142+R168+R173+R193</f>
        <v>5.4000000000000001E-4</v>
      </c>
      <c r="S83" s="83"/>
      <c r="T83" s="172">
        <f>T84+T122+T142+T168+T173+T193</f>
        <v>0</v>
      </c>
      <c r="AT83" s="22" t="s">
        <v>75</v>
      </c>
      <c r="AU83" s="22" t="s">
        <v>106</v>
      </c>
      <c r="BK83" s="173">
        <f>BK84+BK122+BK142+BK168+BK173+BK193</f>
        <v>0</v>
      </c>
    </row>
    <row r="84" spans="2:65" s="10" customFormat="1" ht="37.35" customHeight="1">
      <c r="B84" s="174"/>
      <c r="C84" s="175"/>
      <c r="D84" s="176" t="s">
        <v>75</v>
      </c>
      <c r="E84" s="177" t="s">
        <v>128</v>
      </c>
      <c r="F84" s="177" t="s">
        <v>129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SUM(P85:P121)</f>
        <v>0</v>
      </c>
      <c r="Q84" s="182"/>
      <c r="R84" s="183">
        <f>SUM(R85:R121)</f>
        <v>5.4000000000000001E-4</v>
      </c>
      <c r="S84" s="182"/>
      <c r="T84" s="184">
        <f>SUM(T85:T121)</f>
        <v>0</v>
      </c>
      <c r="AR84" s="185" t="s">
        <v>83</v>
      </c>
      <c r="AT84" s="186" t="s">
        <v>75</v>
      </c>
      <c r="AU84" s="186" t="s">
        <v>76</v>
      </c>
      <c r="AY84" s="185" t="s">
        <v>130</v>
      </c>
      <c r="BK84" s="187">
        <f>SUM(BK85:BK121)</f>
        <v>0</v>
      </c>
    </row>
    <row r="85" spans="2:65" s="1" customFormat="1" ht="38.25" customHeight="1">
      <c r="B85" s="39"/>
      <c r="C85" s="188" t="s">
        <v>83</v>
      </c>
      <c r="D85" s="188" t="s">
        <v>131</v>
      </c>
      <c r="E85" s="189" t="s">
        <v>132</v>
      </c>
      <c r="F85" s="190" t="s">
        <v>133</v>
      </c>
      <c r="G85" s="191" t="s">
        <v>134</v>
      </c>
      <c r="H85" s="192">
        <v>2</v>
      </c>
      <c r="I85" s="193"/>
      <c r="J85" s="194">
        <f>ROUND(I85*H85,2)</f>
        <v>0</v>
      </c>
      <c r="K85" s="190" t="s">
        <v>135</v>
      </c>
      <c r="L85" s="195"/>
      <c r="M85" s="196" t="s">
        <v>23</v>
      </c>
      <c r="N85" s="197" t="s">
        <v>47</v>
      </c>
      <c r="O85" s="40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AR85" s="22" t="s">
        <v>136</v>
      </c>
      <c r="AT85" s="22" t="s">
        <v>131</v>
      </c>
      <c r="AU85" s="22" t="s">
        <v>83</v>
      </c>
      <c r="AY85" s="22" t="s">
        <v>130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22" t="s">
        <v>83</v>
      </c>
      <c r="BK85" s="200">
        <f>ROUND(I85*H85,2)</f>
        <v>0</v>
      </c>
      <c r="BL85" s="22" t="s">
        <v>136</v>
      </c>
      <c r="BM85" s="22" t="s">
        <v>137</v>
      </c>
    </row>
    <row r="86" spans="2:65" s="1" customFormat="1" ht="27">
      <c r="B86" s="39"/>
      <c r="C86" s="61"/>
      <c r="D86" s="201" t="s">
        <v>138</v>
      </c>
      <c r="E86" s="61"/>
      <c r="F86" s="202" t="s">
        <v>139</v>
      </c>
      <c r="G86" s="61"/>
      <c r="H86" s="61"/>
      <c r="I86" s="161"/>
      <c r="J86" s="61"/>
      <c r="K86" s="61"/>
      <c r="L86" s="59"/>
      <c r="M86" s="203"/>
      <c r="N86" s="40"/>
      <c r="O86" s="40"/>
      <c r="P86" s="40"/>
      <c r="Q86" s="40"/>
      <c r="R86" s="40"/>
      <c r="S86" s="40"/>
      <c r="T86" s="76"/>
      <c r="AT86" s="22" t="s">
        <v>138</v>
      </c>
      <c r="AU86" s="22" t="s">
        <v>83</v>
      </c>
    </row>
    <row r="87" spans="2:65" s="1" customFormat="1" ht="16.5" customHeight="1">
      <c r="B87" s="39"/>
      <c r="C87" s="188" t="s">
        <v>85</v>
      </c>
      <c r="D87" s="188" t="s">
        <v>131</v>
      </c>
      <c r="E87" s="189" t="s">
        <v>140</v>
      </c>
      <c r="F87" s="190" t="s">
        <v>141</v>
      </c>
      <c r="G87" s="191" t="s">
        <v>134</v>
      </c>
      <c r="H87" s="192">
        <v>18</v>
      </c>
      <c r="I87" s="193"/>
      <c r="J87" s="194">
        <f>ROUND(I87*H87,2)</f>
        <v>0</v>
      </c>
      <c r="K87" s="190" t="s">
        <v>135</v>
      </c>
      <c r="L87" s="195"/>
      <c r="M87" s="196" t="s">
        <v>23</v>
      </c>
      <c r="N87" s="197" t="s">
        <v>47</v>
      </c>
      <c r="O87" s="40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AR87" s="22" t="s">
        <v>136</v>
      </c>
      <c r="AT87" s="22" t="s">
        <v>131</v>
      </c>
      <c r="AU87" s="22" t="s">
        <v>83</v>
      </c>
      <c r="AY87" s="22" t="s">
        <v>130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22" t="s">
        <v>83</v>
      </c>
      <c r="BK87" s="200">
        <f>ROUND(I87*H87,2)</f>
        <v>0</v>
      </c>
      <c r="BL87" s="22" t="s">
        <v>136</v>
      </c>
      <c r="BM87" s="22" t="s">
        <v>142</v>
      </c>
    </row>
    <row r="88" spans="2:65" s="1" customFormat="1" ht="27">
      <c r="B88" s="39"/>
      <c r="C88" s="61"/>
      <c r="D88" s="201" t="s">
        <v>138</v>
      </c>
      <c r="E88" s="61"/>
      <c r="F88" s="202" t="s">
        <v>143</v>
      </c>
      <c r="G88" s="61"/>
      <c r="H88" s="61"/>
      <c r="I88" s="161"/>
      <c r="J88" s="61"/>
      <c r="K88" s="61"/>
      <c r="L88" s="59"/>
      <c r="M88" s="203"/>
      <c r="N88" s="40"/>
      <c r="O88" s="40"/>
      <c r="P88" s="40"/>
      <c r="Q88" s="40"/>
      <c r="R88" s="40"/>
      <c r="S88" s="40"/>
      <c r="T88" s="76"/>
      <c r="AT88" s="22" t="s">
        <v>138</v>
      </c>
      <c r="AU88" s="22" t="s">
        <v>83</v>
      </c>
    </row>
    <row r="89" spans="2:65" s="1" customFormat="1" ht="38.25" customHeight="1">
      <c r="B89" s="39"/>
      <c r="C89" s="188" t="s">
        <v>144</v>
      </c>
      <c r="D89" s="188" t="s">
        <v>131</v>
      </c>
      <c r="E89" s="189" t="s">
        <v>145</v>
      </c>
      <c r="F89" s="190" t="s">
        <v>146</v>
      </c>
      <c r="G89" s="191" t="s">
        <v>134</v>
      </c>
      <c r="H89" s="192">
        <v>6</v>
      </c>
      <c r="I89" s="193"/>
      <c r="J89" s="194">
        <f>ROUND(I89*H89,2)</f>
        <v>0</v>
      </c>
      <c r="K89" s="190" t="s">
        <v>135</v>
      </c>
      <c r="L89" s="195"/>
      <c r="M89" s="196" t="s">
        <v>23</v>
      </c>
      <c r="N89" s="197" t="s">
        <v>47</v>
      </c>
      <c r="O89" s="40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AR89" s="22" t="s">
        <v>136</v>
      </c>
      <c r="AT89" s="22" t="s">
        <v>131</v>
      </c>
      <c r="AU89" s="22" t="s">
        <v>83</v>
      </c>
      <c r="AY89" s="22" t="s">
        <v>130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22" t="s">
        <v>83</v>
      </c>
      <c r="BK89" s="200">
        <f>ROUND(I89*H89,2)</f>
        <v>0</v>
      </c>
      <c r="BL89" s="22" t="s">
        <v>136</v>
      </c>
      <c r="BM89" s="22" t="s">
        <v>147</v>
      </c>
    </row>
    <row r="90" spans="2:65" s="1" customFormat="1" ht="27">
      <c r="B90" s="39"/>
      <c r="C90" s="61"/>
      <c r="D90" s="201" t="s">
        <v>138</v>
      </c>
      <c r="E90" s="61"/>
      <c r="F90" s="202" t="s">
        <v>148</v>
      </c>
      <c r="G90" s="61"/>
      <c r="H90" s="61"/>
      <c r="I90" s="161"/>
      <c r="J90" s="61"/>
      <c r="K90" s="61"/>
      <c r="L90" s="59"/>
      <c r="M90" s="203"/>
      <c r="N90" s="40"/>
      <c r="O90" s="40"/>
      <c r="P90" s="40"/>
      <c r="Q90" s="40"/>
      <c r="R90" s="40"/>
      <c r="S90" s="40"/>
      <c r="T90" s="76"/>
      <c r="AT90" s="22" t="s">
        <v>138</v>
      </c>
      <c r="AU90" s="22" t="s">
        <v>83</v>
      </c>
    </row>
    <row r="91" spans="2:65" s="1" customFormat="1" ht="16.5" customHeight="1">
      <c r="B91" s="39"/>
      <c r="C91" s="188" t="s">
        <v>149</v>
      </c>
      <c r="D91" s="188" t="s">
        <v>131</v>
      </c>
      <c r="E91" s="189" t="s">
        <v>150</v>
      </c>
      <c r="F91" s="190" t="s">
        <v>151</v>
      </c>
      <c r="G91" s="191" t="s">
        <v>134</v>
      </c>
      <c r="H91" s="192">
        <v>6</v>
      </c>
      <c r="I91" s="193"/>
      <c r="J91" s="194">
        <f>ROUND(I91*H91,2)</f>
        <v>0</v>
      </c>
      <c r="K91" s="190" t="s">
        <v>135</v>
      </c>
      <c r="L91" s="195"/>
      <c r="M91" s="196" t="s">
        <v>23</v>
      </c>
      <c r="N91" s="197" t="s">
        <v>47</v>
      </c>
      <c r="O91" s="40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AR91" s="22" t="s">
        <v>136</v>
      </c>
      <c r="AT91" s="22" t="s">
        <v>131</v>
      </c>
      <c r="AU91" s="22" t="s">
        <v>83</v>
      </c>
      <c r="AY91" s="22" t="s">
        <v>130</v>
      </c>
      <c r="BE91" s="200">
        <f>IF(N91="základní",J91,0)</f>
        <v>0</v>
      </c>
      <c r="BF91" s="200">
        <f>IF(N91="snížená",J91,0)</f>
        <v>0</v>
      </c>
      <c r="BG91" s="200">
        <f>IF(N91="zákl. přenesená",J91,0)</f>
        <v>0</v>
      </c>
      <c r="BH91" s="200">
        <f>IF(N91="sníž. přenesená",J91,0)</f>
        <v>0</v>
      </c>
      <c r="BI91" s="200">
        <f>IF(N91="nulová",J91,0)</f>
        <v>0</v>
      </c>
      <c r="BJ91" s="22" t="s">
        <v>83</v>
      </c>
      <c r="BK91" s="200">
        <f>ROUND(I91*H91,2)</f>
        <v>0</v>
      </c>
      <c r="BL91" s="22" t="s">
        <v>136</v>
      </c>
      <c r="BM91" s="22" t="s">
        <v>152</v>
      </c>
    </row>
    <row r="92" spans="2:65" s="1" customFormat="1" ht="27">
      <c r="B92" s="39"/>
      <c r="C92" s="61"/>
      <c r="D92" s="201" t="s">
        <v>138</v>
      </c>
      <c r="E92" s="61"/>
      <c r="F92" s="202" t="s">
        <v>153</v>
      </c>
      <c r="G92" s="61"/>
      <c r="H92" s="61"/>
      <c r="I92" s="161"/>
      <c r="J92" s="61"/>
      <c r="K92" s="61"/>
      <c r="L92" s="59"/>
      <c r="M92" s="203"/>
      <c r="N92" s="40"/>
      <c r="O92" s="40"/>
      <c r="P92" s="40"/>
      <c r="Q92" s="40"/>
      <c r="R92" s="40"/>
      <c r="S92" s="40"/>
      <c r="T92" s="76"/>
      <c r="AT92" s="22" t="s">
        <v>138</v>
      </c>
      <c r="AU92" s="22" t="s">
        <v>83</v>
      </c>
    </row>
    <row r="93" spans="2:65" s="1" customFormat="1" ht="16.5" customHeight="1">
      <c r="B93" s="39"/>
      <c r="C93" s="188" t="s">
        <v>154</v>
      </c>
      <c r="D93" s="188" t="s">
        <v>131</v>
      </c>
      <c r="E93" s="189" t="s">
        <v>155</v>
      </c>
      <c r="F93" s="190" t="s">
        <v>156</v>
      </c>
      <c r="G93" s="191" t="s">
        <v>134</v>
      </c>
      <c r="H93" s="192">
        <v>12</v>
      </c>
      <c r="I93" s="193"/>
      <c r="J93" s="194">
        <f>ROUND(I93*H93,2)</f>
        <v>0</v>
      </c>
      <c r="K93" s="190" t="s">
        <v>135</v>
      </c>
      <c r="L93" s="195"/>
      <c r="M93" s="196" t="s">
        <v>23</v>
      </c>
      <c r="N93" s="197" t="s">
        <v>47</v>
      </c>
      <c r="O93" s="40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AR93" s="22" t="s">
        <v>136</v>
      </c>
      <c r="AT93" s="22" t="s">
        <v>131</v>
      </c>
      <c r="AU93" s="22" t="s">
        <v>83</v>
      </c>
      <c r="AY93" s="22" t="s">
        <v>130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22" t="s">
        <v>83</v>
      </c>
      <c r="BK93" s="200">
        <f>ROUND(I93*H93,2)</f>
        <v>0</v>
      </c>
      <c r="BL93" s="22" t="s">
        <v>136</v>
      </c>
      <c r="BM93" s="22" t="s">
        <v>157</v>
      </c>
    </row>
    <row r="94" spans="2:65" s="1" customFormat="1" ht="27">
      <c r="B94" s="39"/>
      <c r="C94" s="61"/>
      <c r="D94" s="201" t="s">
        <v>138</v>
      </c>
      <c r="E94" s="61"/>
      <c r="F94" s="202" t="s">
        <v>158</v>
      </c>
      <c r="G94" s="61"/>
      <c r="H94" s="61"/>
      <c r="I94" s="161"/>
      <c r="J94" s="61"/>
      <c r="K94" s="61"/>
      <c r="L94" s="59"/>
      <c r="M94" s="203"/>
      <c r="N94" s="40"/>
      <c r="O94" s="40"/>
      <c r="P94" s="40"/>
      <c r="Q94" s="40"/>
      <c r="R94" s="40"/>
      <c r="S94" s="40"/>
      <c r="T94" s="76"/>
      <c r="AT94" s="22" t="s">
        <v>138</v>
      </c>
      <c r="AU94" s="22" t="s">
        <v>83</v>
      </c>
    </row>
    <row r="95" spans="2:65" s="1" customFormat="1" ht="25.5" customHeight="1">
      <c r="B95" s="39"/>
      <c r="C95" s="188" t="s">
        <v>159</v>
      </c>
      <c r="D95" s="188" t="s">
        <v>131</v>
      </c>
      <c r="E95" s="189" t="s">
        <v>160</v>
      </c>
      <c r="F95" s="190" t="s">
        <v>161</v>
      </c>
      <c r="G95" s="191" t="s">
        <v>162</v>
      </c>
      <c r="H95" s="192">
        <v>80</v>
      </c>
      <c r="I95" s="193"/>
      <c r="J95" s="194">
        <f>ROUND(I95*H95,2)</f>
        <v>0</v>
      </c>
      <c r="K95" s="190" t="s">
        <v>23</v>
      </c>
      <c r="L95" s="195"/>
      <c r="M95" s="196" t="s">
        <v>23</v>
      </c>
      <c r="N95" s="197" t="s">
        <v>47</v>
      </c>
      <c r="O95" s="40"/>
      <c r="P95" s="198">
        <f>O95*H95</f>
        <v>0</v>
      </c>
      <c r="Q95" s="198">
        <v>0</v>
      </c>
      <c r="R95" s="198">
        <f>Q95*H95</f>
        <v>0</v>
      </c>
      <c r="S95" s="198">
        <v>0</v>
      </c>
      <c r="T95" s="199">
        <f>S95*H95</f>
        <v>0</v>
      </c>
      <c r="AR95" s="22" t="s">
        <v>163</v>
      </c>
      <c r="AT95" s="22" t="s">
        <v>131</v>
      </c>
      <c r="AU95" s="22" t="s">
        <v>83</v>
      </c>
      <c r="AY95" s="22" t="s">
        <v>130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22" t="s">
        <v>83</v>
      </c>
      <c r="BK95" s="200">
        <f>ROUND(I95*H95,2)</f>
        <v>0</v>
      </c>
      <c r="BL95" s="22" t="s">
        <v>164</v>
      </c>
      <c r="BM95" s="22" t="s">
        <v>165</v>
      </c>
    </row>
    <row r="96" spans="2:65" s="1" customFormat="1" ht="67.5">
      <c r="B96" s="39"/>
      <c r="C96" s="61"/>
      <c r="D96" s="201" t="s">
        <v>138</v>
      </c>
      <c r="E96" s="61"/>
      <c r="F96" s="202" t="s">
        <v>166</v>
      </c>
      <c r="G96" s="61"/>
      <c r="H96" s="61"/>
      <c r="I96" s="161"/>
      <c r="J96" s="61"/>
      <c r="K96" s="61"/>
      <c r="L96" s="59"/>
      <c r="M96" s="203"/>
      <c r="N96" s="40"/>
      <c r="O96" s="40"/>
      <c r="P96" s="40"/>
      <c r="Q96" s="40"/>
      <c r="R96" s="40"/>
      <c r="S96" s="40"/>
      <c r="T96" s="76"/>
      <c r="AT96" s="22" t="s">
        <v>138</v>
      </c>
      <c r="AU96" s="22" t="s">
        <v>83</v>
      </c>
    </row>
    <row r="97" spans="2:65" s="1" customFormat="1" ht="25.5" customHeight="1">
      <c r="B97" s="39"/>
      <c r="C97" s="188" t="s">
        <v>167</v>
      </c>
      <c r="D97" s="188" t="s">
        <v>131</v>
      </c>
      <c r="E97" s="189" t="s">
        <v>168</v>
      </c>
      <c r="F97" s="190" t="s">
        <v>169</v>
      </c>
      <c r="G97" s="191" t="s">
        <v>170</v>
      </c>
      <c r="H97" s="192">
        <v>6</v>
      </c>
      <c r="I97" s="193"/>
      <c r="J97" s="194">
        <f>ROUND(I97*H97,2)</f>
        <v>0</v>
      </c>
      <c r="K97" s="190" t="s">
        <v>135</v>
      </c>
      <c r="L97" s="195"/>
      <c r="M97" s="196" t="s">
        <v>23</v>
      </c>
      <c r="N97" s="197" t="s">
        <v>47</v>
      </c>
      <c r="O97" s="40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AR97" s="22" t="s">
        <v>163</v>
      </c>
      <c r="AT97" s="22" t="s">
        <v>131</v>
      </c>
      <c r="AU97" s="22" t="s">
        <v>83</v>
      </c>
      <c r="AY97" s="22" t="s">
        <v>130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22" t="s">
        <v>83</v>
      </c>
      <c r="BK97" s="200">
        <f>ROUND(I97*H97,2)</f>
        <v>0</v>
      </c>
      <c r="BL97" s="22" t="s">
        <v>164</v>
      </c>
      <c r="BM97" s="22" t="s">
        <v>171</v>
      </c>
    </row>
    <row r="98" spans="2:65" s="1" customFormat="1" ht="16.5" customHeight="1">
      <c r="B98" s="39"/>
      <c r="C98" s="188" t="s">
        <v>172</v>
      </c>
      <c r="D98" s="188" t="s">
        <v>131</v>
      </c>
      <c r="E98" s="189" t="s">
        <v>173</v>
      </c>
      <c r="F98" s="190" t="s">
        <v>174</v>
      </c>
      <c r="G98" s="191" t="s">
        <v>175</v>
      </c>
      <c r="H98" s="192">
        <v>2</v>
      </c>
      <c r="I98" s="193"/>
      <c r="J98" s="194">
        <f>ROUND(I98*H98,2)</f>
        <v>0</v>
      </c>
      <c r="K98" s="190" t="s">
        <v>23</v>
      </c>
      <c r="L98" s="195"/>
      <c r="M98" s="196" t="s">
        <v>23</v>
      </c>
      <c r="N98" s="197" t="s">
        <v>47</v>
      </c>
      <c r="O98" s="40"/>
      <c r="P98" s="198">
        <f>O98*H98</f>
        <v>0</v>
      </c>
      <c r="Q98" s="198">
        <v>2.7E-4</v>
      </c>
      <c r="R98" s="198">
        <f>Q98*H98</f>
        <v>5.4000000000000001E-4</v>
      </c>
      <c r="S98" s="198">
        <v>0</v>
      </c>
      <c r="T98" s="199">
        <f>S98*H98</f>
        <v>0</v>
      </c>
      <c r="AR98" s="22" t="s">
        <v>163</v>
      </c>
      <c r="AT98" s="22" t="s">
        <v>131</v>
      </c>
      <c r="AU98" s="22" t="s">
        <v>83</v>
      </c>
      <c r="AY98" s="22" t="s">
        <v>130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22" t="s">
        <v>83</v>
      </c>
      <c r="BK98" s="200">
        <f>ROUND(I98*H98,2)</f>
        <v>0</v>
      </c>
      <c r="BL98" s="22" t="s">
        <v>164</v>
      </c>
      <c r="BM98" s="22" t="s">
        <v>176</v>
      </c>
    </row>
    <row r="99" spans="2:65" s="1" customFormat="1" ht="27">
      <c r="B99" s="39"/>
      <c r="C99" s="61"/>
      <c r="D99" s="201" t="s">
        <v>138</v>
      </c>
      <c r="E99" s="61"/>
      <c r="F99" s="202" t="s">
        <v>177</v>
      </c>
      <c r="G99" s="61"/>
      <c r="H99" s="61"/>
      <c r="I99" s="161"/>
      <c r="J99" s="61"/>
      <c r="K99" s="61"/>
      <c r="L99" s="59"/>
      <c r="M99" s="203"/>
      <c r="N99" s="40"/>
      <c r="O99" s="40"/>
      <c r="P99" s="40"/>
      <c r="Q99" s="40"/>
      <c r="R99" s="40"/>
      <c r="S99" s="40"/>
      <c r="T99" s="76"/>
      <c r="AT99" s="22" t="s">
        <v>138</v>
      </c>
      <c r="AU99" s="22" t="s">
        <v>83</v>
      </c>
    </row>
    <row r="100" spans="2:65" s="1" customFormat="1" ht="25.5" customHeight="1">
      <c r="B100" s="39"/>
      <c r="C100" s="188" t="s">
        <v>178</v>
      </c>
      <c r="D100" s="188" t="s">
        <v>131</v>
      </c>
      <c r="E100" s="189" t="s">
        <v>179</v>
      </c>
      <c r="F100" s="190" t="s">
        <v>180</v>
      </c>
      <c r="G100" s="191" t="s">
        <v>134</v>
      </c>
      <c r="H100" s="192">
        <v>12</v>
      </c>
      <c r="I100" s="193"/>
      <c r="J100" s="194">
        <f>ROUND(I100*H100,2)</f>
        <v>0</v>
      </c>
      <c r="K100" s="190" t="s">
        <v>23</v>
      </c>
      <c r="L100" s="195"/>
      <c r="M100" s="196" t="s">
        <v>23</v>
      </c>
      <c r="N100" s="197" t="s">
        <v>47</v>
      </c>
      <c r="O100" s="40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AR100" s="22" t="s">
        <v>163</v>
      </c>
      <c r="AT100" s="22" t="s">
        <v>131</v>
      </c>
      <c r="AU100" s="22" t="s">
        <v>83</v>
      </c>
      <c r="AY100" s="22" t="s">
        <v>130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22" t="s">
        <v>83</v>
      </c>
      <c r="BK100" s="200">
        <f>ROUND(I100*H100,2)</f>
        <v>0</v>
      </c>
      <c r="BL100" s="22" t="s">
        <v>164</v>
      </c>
      <c r="BM100" s="22" t="s">
        <v>181</v>
      </c>
    </row>
    <row r="101" spans="2:65" s="1" customFormat="1" ht="27">
      <c r="B101" s="39"/>
      <c r="C101" s="61"/>
      <c r="D101" s="201" t="s">
        <v>138</v>
      </c>
      <c r="E101" s="61"/>
      <c r="F101" s="202" t="s">
        <v>182</v>
      </c>
      <c r="G101" s="61"/>
      <c r="H101" s="61"/>
      <c r="I101" s="161"/>
      <c r="J101" s="61"/>
      <c r="K101" s="61"/>
      <c r="L101" s="59"/>
      <c r="M101" s="203"/>
      <c r="N101" s="40"/>
      <c r="O101" s="40"/>
      <c r="P101" s="40"/>
      <c r="Q101" s="40"/>
      <c r="R101" s="40"/>
      <c r="S101" s="40"/>
      <c r="T101" s="76"/>
      <c r="AT101" s="22" t="s">
        <v>138</v>
      </c>
      <c r="AU101" s="22" t="s">
        <v>83</v>
      </c>
    </row>
    <row r="102" spans="2:65" s="1" customFormat="1" ht="25.5" customHeight="1">
      <c r="B102" s="39"/>
      <c r="C102" s="188" t="s">
        <v>183</v>
      </c>
      <c r="D102" s="188" t="s">
        <v>131</v>
      </c>
      <c r="E102" s="189" t="s">
        <v>184</v>
      </c>
      <c r="F102" s="190" t="s">
        <v>185</v>
      </c>
      <c r="G102" s="191" t="s">
        <v>162</v>
      </c>
      <c r="H102" s="192">
        <v>23</v>
      </c>
      <c r="I102" s="193"/>
      <c r="J102" s="194">
        <f>ROUND(I102*H102,2)</f>
        <v>0</v>
      </c>
      <c r="K102" s="190" t="s">
        <v>23</v>
      </c>
      <c r="L102" s="195"/>
      <c r="M102" s="196" t="s">
        <v>23</v>
      </c>
      <c r="N102" s="197" t="s">
        <v>47</v>
      </c>
      <c r="O102" s="40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AR102" s="22" t="s">
        <v>186</v>
      </c>
      <c r="AT102" s="22" t="s">
        <v>131</v>
      </c>
      <c r="AU102" s="22" t="s">
        <v>83</v>
      </c>
      <c r="AY102" s="22" t="s">
        <v>130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2" t="s">
        <v>83</v>
      </c>
      <c r="BK102" s="200">
        <f>ROUND(I102*H102,2)</f>
        <v>0</v>
      </c>
      <c r="BL102" s="22" t="s">
        <v>186</v>
      </c>
      <c r="BM102" s="22" t="s">
        <v>187</v>
      </c>
    </row>
    <row r="103" spans="2:65" s="1" customFormat="1" ht="67.5">
      <c r="B103" s="39"/>
      <c r="C103" s="61"/>
      <c r="D103" s="201" t="s">
        <v>138</v>
      </c>
      <c r="E103" s="61"/>
      <c r="F103" s="202" t="s">
        <v>188</v>
      </c>
      <c r="G103" s="61"/>
      <c r="H103" s="61"/>
      <c r="I103" s="161"/>
      <c r="J103" s="61"/>
      <c r="K103" s="61"/>
      <c r="L103" s="59"/>
      <c r="M103" s="203"/>
      <c r="N103" s="40"/>
      <c r="O103" s="40"/>
      <c r="P103" s="40"/>
      <c r="Q103" s="40"/>
      <c r="R103" s="40"/>
      <c r="S103" s="40"/>
      <c r="T103" s="76"/>
      <c r="AT103" s="22" t="s">
        <v>138</v>
      </c>
      <c r="AU103" s="22" t="s">
        <v>83</v>
      </c>
    </row>
    <row r="104" spans="2:65" s="1" customFormat="1" ht="25.5" customHeight="1">
      <c r="B104" s="39"/>
      <c r="C104" s="188" t="s">
        <v>189</v>
      </c>
      <c r="D104" s="188" t="s">
        <v>131</v>
      </c>
      <c r="E104" s="189" t="s">
        <v>190</v>
      </c>
      <c r="F104" s="190" t="s">
        <v>191</v>
      </c>
      <c r="G104" s="191" t="s">
        <v>134</v>
      </c>
      <c r="H104" s="192">
        <v>180</v>
      </c>
      <c r="I104" s="193"/>
      <c r="J104" s="194">
        <f>ROUND(I104*H104,2)</f>
        <v>0</v>
      </c>
      <c r="K104" s="190" t="s">
        <v>135</v>
      </c>
      <c r="L104" s="195"/>
      <c r="M104" s="196" t="s">
        <v>23</v>
      </c>
      <c r="N104" s="197" t="s">
        <v>47</v>
      </c>
      <c r="O104" s="40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AR104" s="22" t="s">
        <v>186</v>
      </c>
      <c r="AT104" s="22" t="s">
        <v>131</v>
      </c>
      <c r="AU104" s="22" t="s">
        <v>83</v>
      </c>
      <c r="AY104" s="22" t="s">
        <v>130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22" t="s">
        <v>83</v>
      </c>
      <c r="BK104" s="200">
        <f>ROUND(I104*H104,2)</f>
        <v>0</v>
      </c>
      <c r="BL104" s="22" t="s">
        <v>186</v>
      </c>
      <c r="BM104" s="22" t="s">
        <v>192</v>
      </c>
    </row>
    <row r="105" spans="2:65" s="1" customFormat="1" ht="27">
      <c r="B105" s="39"/>
      <c r="C105" s="61"/>
      <c r="D105" s="201" t="s">
        <v>138</v>
      </c>
      <c r="E105" s="61"/>
      <c r="F105" s="202" t="s">
        <v>193</v>
      </c>
      <c r="G105" s="61"/>
      <c r="H105" s="61"/>
      <c r="I105" s="161"/>
      <c r="J105" s="61"/>
      <c r="K105" s="61"/>
      <c r="L105" s="59"/>
      <c r="M105" s="203"/>
      <c r="N105" s="40"/>
      <c r="O105" s="40"/>
      <c r="P105" s="40"/>
      <c r="Q105" s="40"/>
      <c r="R105" s="40"/>
      <c r="S105" s="40"/>
      <c r="T105" s="76"/>
      <c r="AT105" s="22" t="s">
        <v>138</v>
      </c>
      <c r="AU105" s="22" t="s">
        <v>83</v>
      </c>
    </row>
    <row r="106" spans="2:65" s="1" customFormat="1" ht="25.5" customHeight="1">
      <c r="B106" s="39"/>
      <c r="C106" s="188" t="s">
        <v>194</v>
      </c>
      <c r="D106" s="188" t="s">
        <v>131</v>
      </c>
      <c r="E106" s="189" t="s">
        <v>190</v>
      </c>
      <c r="F106" s="190" t="s">
        <v>191</v>
      </c>
      <c r="G106" s="191" t="s">
        <v>134</v>
      </c>
      <c r="H106" s="192">
        <v>30</v>
      </c>
      <c r="I106" s="193"/>
      <c r="J106" s="194">
        <f>ROUND(I106*H106,2)</f>
        <v>0</v>
      </c>
      <c r="K106" s="190" t="s">
        <v>135</v>
      </c>
      <c r="L106" s="195"/>
      <c r="M106" s="196" t="s">
        <v>23</v>
      </c>
      <c r="N106" s="197" t="s">
        <v>47</v>
      </c>
      <c r="O106" s="40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AR106" s="22" t="s">
        <v>186</v>
      </c>
      <c r="AT106" s="22" t="s">
        <v>131</v>
      </c>
      <c r="AU106" s="22" t="s">
        <v>83</v>
      </c>
      <c r="AY106" s="22" t="s">
        <v>130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22" t="s">
        <v>83</v>
      </c>
      <c r="BK106" s="200">
        <f>ROUND(I106*H106,2)</f>
        <v>0</v>
      </c>
      <c r="BL106" s="22" t="s">
        <v>186</v>
      </c>
      <c r="BM106" s="22" t="s">
        <v>195</v>
      </c>
    </row>
    <row r="107" spans="2:65" s="1" customFormat="1" ht="27">
      <c r="B107" s="39"/>
      <c r="C107" s="61"/>
      <c r="D107" s="201" t="s">
        <v>138</v>
      </c>
      <c r="E107" s="61"/>
      <c r="F107" s="202" t="s">
        <v>196</v>
      </c>
      <c r="G107" s="61"/>
      <c r="H107" s="61"/>
      <c r="I107" s="161"/>
      <c r="J107" s="61"/>
      <c r="K107" s="61"/>
      <c r="L107" s="59"/>
      <c r="M107" s="203"/>
      <c r="N107" s="40"/>
      <c r="O107" s="40"/>
      <c r="P107" s="40"/>
      <c r="Q107" s="40"/>
      <c r="R107" s="40"/>
      <c r="S107" s="40"/>
      <c r="T107" s="76"/>
      <c r="AT107" s="22" t="s">
        <v>138</v>
      </c>
      <c r="AU107" s="22" t="s">
        <v>83</v>
      </c>
    </row>
    <row r="108" spans="2:65" s="1" customFormat="1" ht="16.5" customHeight="1">
      <c r="B108" s="39"/>
      <c r="C108" s="188" t="s">
        <v>197</v>
      </c>
      <c r="D108" s="188" t="s">
        <v>131</v>
      </c>
      <c r="E108" s="189" t="s">
        <v>198</v>
      </c>
      <c r="F108" s="190" t="s">
        <v>199</v>
      </c>
      <c r="G108" s="191" t="s">
        <v>134</v>
      </c>
      <c r="H108" s="192">
        <v>6</v>
      </c>
      <c r="I108" s="193"/>
      <c r="J108" s="194">
        <f>ROUND(I108*H108,2)</f>
        <v>0</v>
      </c>
      <c r="K108" s="190" t="s">
        <v>135</v>
      </c>
      <c r="L108" s="195"/>
      <c r="M108" s="196" t="s">
        <v>23</v>
      </c>
      <c r="N108" s="197" t="s">
        <v>47</v>
      </c>
      <c r="O108" s="40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AR108" s="22" t="s">
        <v>136</v>
      </c>
      <c r="AT108" s="22" t="s">
        <v>131</v>
      </c>
      <c r="AU108" s="22" t="s">
        <v>83</v>
      </c>
      <c r="AY108" s="22" t="s">
        <v>130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22" t="s">
        <v>83</v>
      </c>
      <c r="BK108" s="200">
        <f>ROUND(I108*H108,2)</f>
        <v>0</v>
      </c>
      <c r="BL108" s="22" t="s">
        <v>136</v>
      </c>
      <c r="BM108" s="22" t="s">
        <v>200</v>
      </c>
    </row>
    <row r="109" spans="2:65" s="1" customFormat="1" ht="27">
      <c r="B109" s="39"/>
      <c r="C109" s="61"/>
      <c r="D109" s="201" t="s">
        <v>138</v>
      </c>
      <c r="E109" s="61"/>
      <c r="F109" s="202" t="s">
        <v>201</v>
      </c>
      <c r="G109" s="61"/>
      <c r="H109" s="61"/>
      <c r="I109" s="161"/>
      <c r="J109" s="61"/>
      <c r="K109" s="61"/>
      <c r="L109" s="59"/>
      <c r="M109" s="203"/>
      <c r="N109" s="40"/>
      <c r="O109" s="40"/>
      <c r="P109" s="40"/>
      <c r="Q109" s="40"/>
      <c r="R109" s="40"/>
      <c r="S109" s="40"/>
      <c r="T109" s="76"/>
      <c r="AT109" s="22" t="s">
        <v>138</v>
      </c>
      <c r="AU109" s="22" t="s">
        <v>83</v>
      </c>
    </row>
    <row r="110" spans="2:65" s="1" customFormat="1" ht="25.5" customHeight="1">
      <c r="B110" s="39"/>
      <c r="C110" s="188" t="s">
        <v>202</v>
      </c>
      <c r="D110" s="188" t="s">
        <v>131</v>
      </c>
      <c r="E110" s="189" t="s">
        <v>203</v>
      </c>
      <c r="F110" s="190" t="s">
        <v>204</v>
      </c>
      <c r="G110" s="191" t="s">
        <v>134</v>
      </c>
      <c r="H110" s="192">
        <v>6</v>
      </c>
      <c r="I110" s="193"/>
      <c r="J110" s="194">
        <f>ROUND(I110*H110,2)</f>
        <v>0</v>
      </c>
      <c r="K110" s="190" t="s">
        <v>135</v>
      </c>
      <c r="L110" s="195"/>
      <c r="M110" s="196" t="s">
        <v>23</v>
      </c>
      <c r="N110" s="197" t="s">
        <v>47</v>
      </c>
      <c r="O110" s="40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AR110" s="22" t="s">
        <v>186</v>
      </c>
      <c r="AT110" s="22" t="s">
        <v>131</v>
      </c>
      <c r="AU110" s="22" t="s">
        <v>83</v>
      </c>
      <c r="AY110" s="22" t="s">
        <v>130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22" t="s">
        <v>83</v>
      </c>
      <c r="BK110" s="200">
        <f>ROUND(I110*H110,2)</f>
        <v>0</v>
      </c>
      <c r="BL110" s="22" t="s">
        <v>186</v>
      </c>
      <c r="BM110" s="22" t="s">
        <v>205</v>
      </c>
    </row>
    <row r="111" spans="2:65" s="1" customFormat="1" ht="27">
      <c r="B111" s="39"/>
      <c r="C111" s="61"/>
      <c r="D111" s="201" t="s">
        <v>138</v>
      </c>
      <c r="E111" s="61"/>
      <c r="F111" s="202" t="s">
        <v>206</v>
      </c>
      <c r="G111" s="61"/>
      <c r="H111" s="61"/>
      <c r="I111" s="161"/>
      <c r="J111" s="61"/>
      <c r="K111" s="61"/>
      <c r="L111" s="59"/>
      <c r="M111" s="203"/>
      <c r="N111" s="40"/>
      <c r="O111" s="40"/>
      <c r="P111" s="40"/>
      <c r="Q111" s="40"/>
      <c r="R111" s="40"/>
      <c r="S111" s="40"/>
      <c r="T111" s="76"/>
      <c r="AT111" s="22" t="s">
        <v>138</v>
      </c>
      <c r="AU111" s="22" t="s">
        <v>83</v>
      </c>
    </row>
    <row r="112" spans="2:65" s="1" customFormat="1" ht="25.5" customHeight="1">
      <c r="B112" s="39"/>
      <c r="C112" s="188" t="s">
        <v>10</v>
      </c>
      <c r="D112" s="188" t="s">
        <v>131</v>
      </c>
      <c r="E112" s="189" t="s">
        <v>203</v>
      </c>
      <c r="F112" s="190" t="s">
        <v>204</v>
      </c>
      <c r="G112" s="191" t="s">
        <v>134</v>
      </c>
      <c r="H112" s="192">
        <v>6</v>
      </c>
      <c r="I112" s="193"/>
      <c r="J112" s="194">
        <f>ROUND(I112*H112,2)</f>
        <v>0</v>
      </c>
      <c r="K112" s="190" t="s">
        <v>135</v>
      </c>
      <c r="L112" s="195"/>
      <c r="M112" s="196" t="s">
        <v>23</v>
      </c>
      <c r="N112" s="197" t="s">
        <v>47</v>
      </c>
      <c r="O112" s="40"/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AR112" s="22" t="s">
        <v>186</v>
      </c>
      <c r="AT112" s="22" t="s">
        <v>131</v>
      </c>
      <c r="AU112" s="22" t="s">
        <v>83</v>
      </c>
      <c r="AY112" s="22" t="s">
        <v>130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22" t="s">
        <v>83</v>
      </c>
      <c r="BK112" s="200">
        <f>ROUND(I112*H112,2)</f>
        <v>0</v>
      </c>
      <c r="BL112" s="22" t="s">
        <v>186</v>
      </c>
      <c r="BM112" s="22" t="s">
        <v>207</v>
      </c>
    </row>
    <row r="113" spans="2:65" s="1" customFormat="1" ht="27">
      <c r="B113" s="39"/>
      <c r="C113" s="61"/>
      <c r="D113" s="201" t="s">
        <v>138</v>
      </c>
      <c r="E113" s="61"/>
      <c r="F113" s="202" t="s">
        <v>208</v>
      </c>
      <c r="G113" s="61"/>
      <c r="H113" s="61"/>
      <c r="I113" s="161"/>
      <c r="J113" s="61"/>
      <c r="K113" s="61"/>
      <c r="L113" s="59"/>
      <c r="M113" s="203"/>
      <c r="N113" s="40"/>
      <c r="O113" s="40"/>
      <c r="P113" s="40"/>
      <c r="Q113" s="40"/>
      <c r="R113" s="40"/>
      <c r="S113" s="40"/>
      <c r="T113" s="76"/>
      <c r="AT113" s="22" t="s">
        <v>138</v>
      </c>
      <c r="AU113" s="22" t="s">
        <v>83</v>
      </c>
    </row>
    <row r="114" spans="2:65" s="1" customFormat="1" ht="25.5" customHeight="1">
      <c r="B114" s="39"/>
      <c r="C114" s="188" t="s">
        <v>209</v>
      </c>
      <c r="D114" s="188" t="s">
        <v>131</v>
      </c>
      <c r="E114" s="189" t="s">
        <v>210</v>
      </c>
      <c r="F114" s="190" t="s">
        <v>204</v>
      </c>
      <c r="G114" s="191" t="s">
        <v>134</v>
      </c>
      <c r="H114" s="192">
        <v>12</v>
      </c>
      <c r="I114" s="193"/>
      <c r="J114" s="194">
        <f>ROUND(I114*H114,2)</f>
        <v>0</v>
      </c>
      <c r="K114" s="190" t="s">
        <v>23</v>
      </c>
      <c r="L114" s="195"/>
      <c r="M114" s="196" t="s">
        <v>23</v>
      </c>
      <c r="N114" s="197" t="s">
        <v>47</v>
      </c>
      <c r="O114" s="40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AR114" s="22" t="s">
        <v>186</v>
      </c>
      <c r="AT114" s="22" t="s">
        <v>131</v>
      </c>
      <c r="AU114" s="22" t="s">
        <v>83</v>
      </c>
      <c r="AY114" s="22" t="s">
        <v>130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22" t="s">
        <v>83</v>
      </c>
      <c r="BK114" s="200">
        <f>ROUND(I114*H114,2)</f>
        <v>0</v>
      </c>
      <c r="BL114" s="22" t="s">
        <v>186</v>
      </c>
      <c r="BM114" s="22" t="s">
        <v>211</v>
      </c>
    </row>
    <row r="115" spans="2:65" s="1" customFormat="1" ht="27">
      <c r="B115" s="39"/>
      <c r="C115" s="61"/>
      <c r="D115" s="201" t="s">
        <v>138</v>
      </c>
      <c r="E115" s="61"/>
      <c r="F115" s="202" t="s">
        <v>212</v>
      </c>
      <c r="G115" s="61"/>
      <c r="H115" s="61"/>
      <c r="I115" s="161"/>
      <c r="J115" s="61"/>
      <c r="K115" s="61"/>
      <c r="L115" s="59"/>
      <c r="M115" s="203"/>
      <c r="N115" s="40"/>
      <c r="O115" s="40"/>
      <c r="P115" s="40"/>
      <c r="Q115" s="40"/>
      <c r="R115" s="40"/>
      <c r="S115" s="40"/>
      <c r="T115" s="76"/>
      <c r="AT115" s="22" t="s">
        <v>138</v>
      </c>
      <c r="AU115" s="22" t="s">
        <v>83</v>
      </c>
    </row>
    <row r="116" spans="2:65" s="1" customFormat="1" ht="16.5" customHeight="1">
      <c r="B116" s="39"/>
      <c r="C116" s="188" t="s">
        <v>213</v>
      </c>
      <c r="D116" s="188" t="s">
        <v>131</v>
      </c>
      <c r="E116" s="189" t="s">
        <v>214</v>
      </c>
      <c r="F116" s="190" t="s">
        <v>215</v>
      </c>
      <c r="G116" s="191" t="s">
        <v>216</v>
      </c>
      <c r="H116" s="192">
        <v>2</v>
      </c>
      <c r="I116" s="193"/>
      <c r="J116" s="194">
        <f>ROUND(I116*H116,2)</f>
        <v>0</v>
      </c>
      <c r="K116" s="190" t="s">
        <v>23</v>
      </c>
      <c r="L116" s="195"/>
      <c r="M116" s="196" t="s">
        <v>23</v>
      </c>
      <c r="N116" s="197" t="s">
        <v>47</v>
      </c>
      <c r="O116" s="40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AR116" s="22" t="s">
        <v>186</v>
      </c>
      <c r="AT116" s="22" t="s">
        <v>131</v>
      </c>
      <c r="AU116" s="22" t="s">
        <v>83</v>
      </c>
      <c r="AY116" s="22" t="s">
        <v>130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22" t="s">
        <v>83</v>
      </c>
      <c r="BK116" s="200">
        <f>ROUND(I116*H116,2)</f>
        <v>0</v>
      </c>
      <c r="BL116" s="22" t="s">
        <v>186</v>
      </c>
      <c r="BM116" s="22" t="s">
        <v>217</v>
      </c>
    </row>
    <row r="117" spans="2:65" s="1" customFormat="1" ht="27">
      <c r="B117" s="39"/>
      <c r="C117" s="61"/>
      <c r="D117" s="201" t="s">
        <v>138</v>
      </c>
      <c r="E117" s="61"/>
      <c r="F117" s="202" t="s">
        <v>218</v>
      </c>
      <c r="G117" s="61"/>
      <c r="H117" s="61"/>
      <c r="I117" s="161"/>
      <c r="J117" s="61"/>
      <c r="K117" s="61"/>
      <c r="L117" s="59"/>
      <c r="M117" s="203"/>
      <c r="N117" s="40"/>
      <c r="O117" s="40"/>
      <c r="P117" s="40"/>
      <c r="Q117" s="40"/>
      <c r="R117" s="40"/>
      <c r="S117" s="40"/>
      <c r="T117" s="76"/>
      <c r="AT117" s="22" t="s">
        <v>138</v>
      </c>
      <c r="AU117" s="22" t="s">
        <v>83</v>
      </c>
    </row>
    <row r="118" spans="2:65" s="1" customFormat="1" ht="25.5" customHeight="1">
      <c r="B118" s="39"/>
      <c r="C118" s="188" t="s">
        <v>219</v>
      </c>
      <c r="D118" s="188" t="s">
        <v>131</v>
      </c>
      <c r="E118" s="189" t="s">
        <v>220</v>
      </c>
      <c r="F118" s="190" t="s">
        <v>221</v>
      </c>
      <c r="G118" s="191" t="s">
        <v>134</v>
      </c>
      <c r="H118" s="192">
        <v>48</v>
      </c>
      <c r="I118" s="193"/>
      <c r="J118" s="194">
        <f>ROUND(I118*H118,2)</f>
        <v>0</v>
      </c>
      <c r="K118" s="190" t="s">
        <v>135</v>
      </c>
      <c r="L118" s="195"/>
      <c r="M118" s="196" t="s">
        <v>23</v>
      </c>
      <c r="N118" s="197" t="s">
        <v>47</v>
      </c>
      <c r="O118" s="40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AR118" s="22" t="s">
        <v>186</v>
      </c>
      <c r="AT118" s="22" t="s">
        <v>131</v>
      </c>
      <c r="AU118" s="22" t="s">
        <v>83</v>
      </c>
      <c r="AY118" s="22" t="s">
        <v>130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22" t="s">
        <v>83</v>
      </c>
      <c r="BK118" s="200">
        <f>ROUND(I118*H118,2)</f>
        <v>0</v>
      </c>
      <c r="BL118" s="22" t="s">
        <v>186</v>
      </c>
      <c r="BM118" s="22" t="s">
        <v>222</v>
      </c>
    </row>
    <row r="119" spans="2:65" s="1" customFormat="1" ht="27">
      <c r="B119" s="39"/>
      <c r="C119" s="61"/>
      <c r="D119" s="201" t="s">
        <v>138</v>
      </c>
      <c r="E119" s="61"/>
      <c r="F119" s="202" t="s">
        <v>223</v>
      </c>
      <c r="G119" s="61"/>
      <c r="H119" s="61"/>
      <c r="I119" s="161"/>
      <c r="J119" s="61"/>
      <c r="K119" s="61"/>
      <c r="L119" s="59"/>
      <c r="M119" s="203"/>
      <c r="N119" s="40"/>
      <c r="O119" s="40"/>
      <c r="P119" s="40"/>
      <c r="Q119" s="40"/>
      <c r="R119" s="40"/>
      <c r="S119" s="40"/>
      <c r="T119" s="76"/>
      <c r="AT119" s="22" t="s">
        <v>138</v>
      </c>
      <c r="AU119" s="22" t="s">
        <v>83</v>
      </c>
    </row>
    <row r="120" spans="2:65" s="1" customFormat="1" ht="38.25" customHeight="1">
      <c r="B120" s="39"/>
      <c r="C120" s="188" t="s">
        <v>224</v>
      </c>
      <c r="D120" s="188" t="s">
        <v>131</v>
      </c>
      <c r="E120" s="189" t="s">
        <v>225</v>
      </c>
      <c r="F120" s="190" t="s">
        <v>226</v>
      </c>
      <c r="G120" s="191" t="s">
        <v>134</v>
      </c>
      <c r="H120" s="192">
        <v>2</v>
      </c>
      <c r="I120" s="193"/>
      <c r="J120" s="194">
        <f>ROUND(I120*H120,2)</f>
        <v>0</v>
      </c>
      <c r="K120" s="190" t="s">
        <v>23</v>
      </c>
      <c r="L120" s="195"/>
      <c r="M120" s="196" t="s">
        <v>23</v>
      </c>
      <c r="N120" s="197" t="s">
        <v>47</v>
      </c>
      <c r="O120" s="40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AR120" s="22" t="s">
        <v>186</v>
      </c>
      <c r="AT120" s="22" t="s">
        <v>131</v>
      </c>
      <c r="AU120" s="22" t="s">
        <v>83</v>
      </c>
      <c r="AY120" s="22" t="s">
        <v>130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22" t="s">
        <v>83</v>
      </c>
      <c r="BK120" s="200">
        <f>ROUND(I120*H120,2)</f>
        <v>0</v>
      </c>
      <c r="BL120" s="22" t="s">
        <v>186</v>
      </c>
      <c r="BM120" s="22" t="s">
        <v>227</v>
      </c>
    </row>
    <row r="121" spans="2:65" s="1" customFormat="1" ht="27">
      <c r="B121" s="39"/>
      <c r="C121" s="61"/>
      <c r="D121" s="201" t="s">
        <v>138</v>
      </c>
      <c r="E121" s="61"/>
      <c r="F121" s="202" t="s">
        <v>228</v>
      </c>
      <c r="G121" s="61"/>
      <c r="H121" s="61"/>
      <c r="I121" s="161"/>
      <c r="J121" s="61"/>
      <c r="K121" s="61"/>
      <c r="L121" s="59"/>
      <c r="M121" s="203"/>
      <c r="N121" s="40"/>
      <c r="O121" s="40"/>
      <c r="P121" s="40"/>
      <c r="Q121" s="40"/>
      <c r="R121" s="40"/>
      <c r="S121" s="40"/>
      <c r="T121" s="76"/>
      <c r="AT121" s="22" t="s">
        <v>138</v>
      </c>
      <c r="AU121" s="22" t="s">
        <v>83</v>
      </c>
    </row>
    <row r="122" spans="2:65" s="10" customFormat="1" ht="37.35" customHeight="1">
      <c r="B122" s="174"/>
      <c r="C122" s="175"/>
      <c r="D122" s="176" t="s">
        <v>75</v>
      </c>
      <c r="E122" s="177" t="s">
        <v>229</v>
      </c>
      <c r="F122" s="177" t="s">
        <v>230</v>
      </c>
      <c r="G122" s="175"/>
      <c r="H122" s="175"/>
      <c r="I122" s="178"/>
      <c r="J122" s="179">
        <f>BK122</f>
        <v>0</v>
      </c>
      <c r="K122" s="175"/>
      <c r="L122" s="180"/>
      <c r="M122" s="181"/>
      <c r="N122" s="182"/>
      <c r="O122" s="182"/>
      <c r="P122" s="183">
        <f>SUM(P123:P141)</f>
        <v>0</v>
      </c>
      <c r="Q122" s="182"/>
      <c r="R122" s="183">
        <f>SUM(R123:R141)</f>
        <v>0</v>
      </c>
      <c r="S122" s="182"/>
      <c r="T122" s="184">
        <f>SUM(T123:T141)</f>
        <v>0</v>
      </c>
      <c r="AR122" s="185" t="s">
        <v>83</v>
      </c>
      <c r="AT122" s="186" t="s">
        <v>75</v>
      </c>
      <c r="AU122" s="186" t="s">
        <v>76</v>
      </c>
      <c r="AY122" s="185" t="s">
        <v>130</v>
      </c>
      <c r="BK122" s="187">
        <f>SUM(BK123:BK141)</f>
        <v>0</v>
      </c>
    </row>
    <row r="123" spans="2:65" s="1" customFormat="1" ht="51" customHeight="1">
      <c r="B123" s="39"/>
      <c r="C123" s="204" t="s">
        <v>231</v>
      </c>
      <c r="D123" s="204" t="s">
        <v>232</v>
      </c>
      <c r="E123" s="205" t="s">
        <v>233</v>
      </c>
      <c r="F123" s="206" t="s">
        <v>234</v>
      </c>
      <c r="G123" s="207" t="s">
        <v>134</v>
      </c>
      <c r="H123" s="208">
        <v>2</v>
      </c>
      <c r="I123" s="209"/>
      <c r="J123" s="210">
        <f>ROUND(I123*H123,2)</f>
        <v>0</v>
      </c>
      <c r="K123" s="206" t="s">
        <v>135</v>
      </c>
      <c r="L123" s="59"/>
      <c r="M123" s="211" t="s">
        <v>23</v>
      </c>
      <c r="N123" s="212" t="s">
        <v>47</v>
      </c>
      <c r="O123" s="40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AR123" s="22" t="s">
        <v>149</v>
      </c>
      <c r="AT123" s="22" t="s">
        <v>232</v>
      </c>
      <c r="AU123" s="22" t="s">
        <v>83</v>
      </c>
      <c r="AY123" s="22" t="s">
        <v>130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22" t="s">
        <v>83</v>
      </c>
      <c r="BK123" s="200">
        <f>ROUND(I123*H123,2)</f>
        <v>0</v>
      </c>
      <c r="BL123" s="22" t="s">
        <v>149</v>
      </c>
      <c r="BM123" s="22" t="s">
        <v>235</v>
      </c>
    </row>
    <row r="124" spans="2:65" s="1" customFormat="1" ht="27">
      <c r="B124" s="39"/>
      <c r="C124" s="61"/>
      <c r="D124" s="201" t="s">
        <v>138</v>
      </c>
      <c r="E124" s="61"/>
      <c r="F124" s="202" t="s">
        <v>236</v>
      </c>
      <c r="G124" s="61"/>
      <c r="H124" s="61"/>
      <c r="I124" s="161"/>
      <c r="J124" s="61"/>
      <c r="K124" s="61"/>
      <c r="L124" s="59"/>
      <c r="M124" s="203"/>
      <c r="N124" s="40"/>
      <c r="O124" s="40"/>
      <c r="P124" s="40"/>
      <c r="Q124" s="40"/>
      <c r="R124" s="40"/>
      <c r="S124" s="40"/>
      <c r="T124" s="76"/>
      <c r="AT124" s="22" t="s">
        <v>138</v>
      </c>
      <c r="AU124" s="22" t="s">
        <v>83</v>
      </c>
    </row>
    <row r="125" spans="2:65" s="1" customFormat="1" ht="38.25" customHeight="1">
      <c r="B125" s="39"/>
      <c r="C125" s="204" t="s">
        <v>9</v>
      </c>
      <c r="D125" s="204" t="s">
        <v>232</v>
      </c>
      <c r="E125" s="205" t="s">
        <v>237</v>
      </c>
      <c r="F125" s="206" t="s">
        <v>238</v>
      </c>
      <c r="G125" s="207" t="s">
        <v>134</v>
      </c>
      <c r="H125" s="208">
        <v>18</v>
      </c>
      <c r="I125" s="209"/>
      <c r="J125" s="210">
        <f>ROUND(I125*H125,2)</f>
        <v>0</v>
      </c>
      <c r="K125" s="206" t="s">
        <v>135</v>
      </c>
      <c r="L125" s="59"/>
      <c r="M125" s="211" t="s">
        <v>23</v>
      </c>
      <c r="N125" s="212" t="s">
        <v>47</v>
      </c>
      <c r="O125" s="40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AR125" s="22" t="s">
        <v>239</v>
      </c>
      <c r="AT125" s="22" t="s">
        <v>232</v>
      </c>
      <c r="AU125" s="22" t="s">
        <v>83</v>
      </c>
      <c r="AY125" s="22" t="s">
        <v>130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22" t="s">
        <v>83</v>
      </c>
      <c r="BK125" s="200">
        <f>ROUND(I125*H125,2)</f>
        <v>0</v>
      </c>
      <c r="BL125" s="22" t="s">
        <v>239</v>
      </c>
      <c r="BM125" s="22" t="s">
        <v>240</v>
      </c>
    </row>
    <row r="126" spans="2:65" s="1" customFormat="1" ht="38.25" customHeight="1">
      <c r="B126" s="39"/>
      <c r="C126" s="204" t="s">
        <v>241</v>
      </c>
      <c r="D126" s="204" t="s">
        <v>232</v>
      </c>
      <c r="E126" s="205" t="s">
        <v>242</v>
      </c>
      <c r="F126" s="206" t="s">
        <v>243</v>
      </c>
      <c r="G126" s="207" t="s">
        <v>134</v>
      </c>
      <c r="H126" s="208">
        <v>6</v>
      </c>
      <c r="I126" s="209"/>
      <c r="J126" s="210">
        <f>ROUND(I126*H126,2)</f>
        <v>0</v>
      </c>
      <c r="K126" s="206" t="s">
        <v>135</v>
      </c>
      <c r="L126" s="59"/>
      <c r="M126" s="211" t="s">
        <v>23</v>
      </c>
      <c r="N126" s="212" t="s">
        <v>47</v>
      </c>
      <c r="O126" s="40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AR126" s="22" t="s">
        <v>186</v>
      </c>
      <c r="AT126" s="22" t="s">
        <v>232</v>
      </c>
      <c r="AU126" s="22" t="s">
        <v>83</v>
      </c>
      <c r="AY126" s="22" t="s">
        <v>130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22" t="s">
        <v>83</v>
      </c>
      <c r="BK126" s="200">
        <f>ROUND(I126*H126,2)</f>
        <v>0</v>
      </c>
      <c r="BL126" s="22" t="s">
        <v>186</v>
      </c>
      <c r="BM126" s="22" t="s">
        <v>244</v>
      </c>
    </row>
    <row r="127" spans="2:65" s="1" customFormat="1" ht="51" customHeight="1">
      <c r="B127" s="39"/>
      <c r="C127" s="204" t="s">
        <v>245</v>
      </c>
      <c r="D127" s="204" t="s">
        <v>232</v>
      </c>
      <c r="E127" s="205" t="s">
        <v>246</v>
      </c>
      <c r="F127" s="206" t="s">
        <v>247</v>
      </c>
      <c r="G127" s="207" t="s">
        <v>134</v>
      </c>
      <c r="H127" s="208">
        <v>6</v>
      </c>
      <c r="I127" s="209"/>
      <c r="J127" s="210">
        <f>ROUND(I127*H127,2)</f>
        <v>0</v>
      </c>
      <c r="K127" s="206" t="s">
        <v>135</v>
      </c>
      <c r="L127" s="59"/>
      <c r="M127" s="211" t="s">
        <v>23</v>
      </c>
      <c r="N127" s="212" t="s">
        <v>47</v>
      </c>
      <c r="O127" s="40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AR127" s="22" t="s">
        <v>186</v>
      </c>
      <c r="AT127" s="22" t="s">
        <v>232</v>
      </c>
      <c r="AU127" s="22" t="s">
        <v>83</v>
      </c>
      <c r="AY127" s="22" t="s">
        <v>130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22" t="s">
        <v>83</v>
      </c>
      <c r="BK127" s="200">
        <f>ROUND(I127*H127,2)</f>
        <v>0</v>
      </c>
      <c r="BL127" s="22" t="s">
        <v>186</v>
      </c>
      <c r="BM127" s="22" t="s">
        <v>248</v>
      </c>
    </row>
    <row r="128" spans="2:65" s="1" customFormat="1" ht="51" customHeight="1">
      <c r="B128" s="39"/>
      <c r="C128" s="204" t="s">
        <v>249</v>
      </c>
      <c r="D128" s="204" t="s">
        <v>232</v>
      </c>
      <c r="E128" s="205" t="s">
        <v>250</v>
      </c>
      <c r="F128" s="206" t="s">
        <v>251</v>
      </c>
      <c r="G128" s="207" t="s">
        <v>134</v>
      </c>
      <c r="H128" s="208">
        <v>6</v>
      </c>
      <c r="I128" s="209"/>
      <c r="J128" s="210">
        <f>ROUND(I128*H128,2)</f>
        <v>0</v>
      </c>
      <c r="K128" s="206" t="s">
        <v>135</v>
      </c>
      <c r="L128" s="59"/>
      <c r="M128" s="211" t="s">
        <v>23</v>
      </c>
      <c r="N128" s="212" t="s">
        <v>47</v>
      </c>
      <c r="O128" s="40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AR128" s="22" t="s">
        <v>186</v>
      </c>
      <c r="AT128" s="22" t="s">
        <v>232</v>
      </c>
      <c r="AU128" s="22" t="s">
        <v>83</v>
      </c>
      <c r="AY128" s="22" t="s">
        <v>130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22" t="s">
        <v>83</v>
      </c>
      <c r="BK128" s="200">
        <f>ROUND(I128*H128,2)</f>
        <v>0</v>
      </c>
      <c r="BL128" s="22" t="s">
        <v>186</v>
      </c>
      <c r="BM128" s="22" t="s">
        <v>252</v>
      </c>
    </row>
    <row r="129" spans="2:65" s="1" customFormat="1" ht="25.5" customHeight="1">
      <c r="B129" s="39"/>
      <c r="C129" s="204" t="s">
        <v>253</v>
      </c>
      <c r="D129" s="204" t="s">
        <v>232</v>
      </c>
      <c r="E129" s="205" t="s">
        <v>254</v>
      </c>
      <c r="F129" s="206" t="s">
        <v>255</v>
      </c>
      <c r="G129" s="207" t="s">
        <v>134</v>
      </c>
      <c r="H129" s="208">
        <v>210</v>
      </c>
      <c r="I129" s="209"/>
      <c r="J129" s="210">
        <f>ROUND(I129*H129,2)</f>
        <v>0</v>
      </c>
      <c r="K129" s="206" t="s">
        <v>135</v>
      </c>
      <c r="L129" s="59"/>
      <c r="M129" s="211" t="s">
        <v>23</v>
      </c>
      <c r="N129" s="212" t="s">
        <v>47</v>
      </c>
      <c r="O129" s="40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AR129" s="22" t="s">
        <v>186</v>
      </c>
      <c r="AT129" s="22" t="s">
        <v>232</v>
      </c>
      <c r="AU129" s="22" t="s">
        <v>83</v>
      </c>
      <c r="AY129" s="22" t="s">
        <v>130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22" t="s">
        <v>83</v>
      </c>
      <c r="BK129" s="200">
        <f>ROUND(I129*H129,2)</f>
        <v>0</v>
      </c>
      <c r="BL129" s="22" t="s">
        <v>186</v>
      </c>
      <c r="BM129" s="22" t="s">
        <v>256</v>
      </c>
    </row>
    <row r="130" spans="2:65" s="11" customFormat="1" ht="13.5">
      <c r="B130" s="213"/>
      <c r="C130" s="214"/>
      <c r="D130" s="201" t="s">
        <v>257</v>
      </c>
      <c r="E130" s="215" t="s">
        <v>23</v>
      </c>
      <c r="F130" s="216" t="s">
        <v>258</v>
      </c>
      <c r="G130" s="214"/>
      <c r="H130" s="217">
        <v>210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257</v>
      </c>
      <c r="AU130" s="223" t="s">
        <v>83</v>
      </c>
      <c r="AV130" s="11" t="s">
        <v>85</v>
      </c>
      <c r="AW130" s="11" t="s">
        <v>39</v>
      </c>
      <c r="AX130" s="11" t="s">
        <v>76</v>
      </c>
      <c r="AY130" s="223" t="s">
        <v>130</v>
      </c>
    </row>
    <row r="131" spans="2:65" s="12" customFormat="1" ht="13.5">
      <c r="B131" s="224"/>
      <c r="C131" s="225"/>
      <c r="D131" s="201" t="s">
        <v>257</v>
      </c>
      <c r="E131" s="226" t="s">
        <v>23</v>
      </c>
      <c r="F131" s="227" t="s">
        <v>259</v>
      </c>
      <c r="G131" s="225"/>
      <c r="H131" s="228">
        <v>210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257</v>
      </c>
      <c r="AU131" s="234" t="s">
        <v>83</v>
      </c>
      <c r="AV131" s="12" t="s">
        <v>149</v>
      </c>
      <c r="AW131" s="12" t="s">
        <v>39</v>
      </c>
      <c r="AX131" s="12" t="s">
        <v>83</v>
      </c>
      <c r="AY131" s="234" t="s">
        <v>130</v>
      </c>
    </row>
    <row r="132" spans="2:65" s="1" customFormat="1" ht="38.25" customHeight="1">
      <c r="B132" s="39"/>
      <c r="C132" s="204" t="s">
        <v>260</v>
      </c>
      <c r="D132" s="204" t="s">
        <v>232</v>
      </c>
      <c r="E132" s="205" t="s">
        <v>261</v>
      </c>
      <c r="F132" s="206" t="s">
        <v>262</v>
      </c>
      <c r="G132" s="207" t="s">
        <v>134</v>
      </c>
      <c r="H132" s="208">
        <v>2</v>
      </c>
      <c r="I132" s="209"/>
      <c r="J132" s="210">
        <f>ROUND(I132*H132,2)</f>
        <v>0</v>
      </c>
      <c r="K132" s="206" t="s">
        <v>135</v>
      </c>
      <c r="L132" s="59"/>
      <c r="M132" s="211" t="s">
        <v>23</v>
      </c>
      <c r="N132" s="212" t="s">
        <v>47</v>
      </c>
      <c r="O132" s="40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AR132" s="22" t="s">
        <v>186</v>
      </c>
      <c r="AT132" s="22" t="s">
        <v>232</v>
      </c>
      <c r="AU132" s="22" t="s">
        <v>83</v>
      </c>
      <c r="AY132" s="22" t="s">
        <v>130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22" t="s">
        <v>83</v>
      </c>
      <c r="BK132" s="200">
        <f>ROUND(I132*H132,2)</f>
        <v>0</v>
      </c>
      <c r="BL132" s="22" t="s">
        <v>186</v>
      </c>
      <c r="BM132" s="22" t="s">
        <v>263</v>
      </c>
    </row>
    <row r="133" spans="2:65" s="1" customFormat="1" ht="16.5" customHeight="1">
      <c r="B133" s="39"/>
      <c r="C133" s="204" t="s">
        <v>264</v>
      </c>
      <c r="D133" s="204" t="s">
        <v>232</v>
      </c>
      <c r="E133" s="205" t="s">
        <v>265</v>
      </c>
      <c r="F133" s="206" t="s">
        <v>266</v>
      </c>
      <c r="G133" s="207" t="s">
        <v>170</v>
      </c>
      <c r="H133" s="208">
        <v>6</v>
      </c>
      <c r="I133" s="209"/>
      <c r="J133" s="210">
        <f>ROUND(I133*H133,2)</f>
        <v>0</v>
      </c>
      <c r="K133" s="206" t="s">
        <v>135</v>
      </c>
      <c r="L133" s="59"/>
      <c r="M133" s="211" t="s">
        <v>23</v>
      </c>
      <c r="N133" s="212" t="s">
        <v>47</v>
      </c>
      <c r="O133" s="40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AR133" s="22" t="s">
        <v>186</v>
      </c>
      <c r="AT133" s="22" t="s">
        <v>232</v>
      </c>
      <c r="AU133" s="22" t="s">
        <v>83</v>
      </c>
      <c r="AY133" s="22" t="s">
        <v>130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22" t="s">
        <v>83</v>
      </c>
      <c r="BK133" s="200">
        <f>ROUND(I133*H133,2)</f>
        <v>0</v>
      </c>
      <c r="BL133" s="22" t="s">
        <v>186</v>
      </c>
      <c r="BM133" s="22" t="s">
        <v>267</v>
      </c>
    </row>
    <row r="134" spans="2:65" s="1" customFormat="1" ht="16.5" customHeight="1">
      <c r="B134" s="39"/>
      <c r="C134" s="204" t="s">
        <v>268</v>
      </c>
      <c r="D134" s="204" t="s">
        <v>232</v>
      </c>
      <c r="E134" s="205" t="s">
        <v>269</v>
      </c>
      <c r="F134" s="206" t="s">
        <v>270</v>
      </c>
      <c r="G134" s="207" t="s">
        <v>134</v>
      </c>
      <c r="H134" s="208">
        <v>48</v>
      </c>
      <c r="I134" s="209"/>
      <c r="J134" s="210">
        <f>ROUND(I134*H134,2)</f>
        <v>0</v>
      </c>
      <c r="K134" s="206" t="s">
        <v>135</v>
      </c>
      <c r="L134" s="59"/>
      <c r="M134" s="211" t="s">
        <v>23</v>
      </c>
      <c r="N134" s="212" t="s">
        <v>47</v>
      </c>
      <c r="O134" s="40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AR134" s="22" t="s">
        <v>186</v>
      </c>
      <c r="AT134" s="22" t="s">
        <v>232</v>
      </c>
      <c r="AU134" s="22" t="s">
        <v>83</v>
      </c>
      <c r="AY134" s="22" t="s">
        <v>130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22" t="s">
        <v>83</v>
      </c>
      <c r="BK134" s="200">
        <f>ROUND(I134*H134,2)</f>
        <v>0</v>
      </c>
      <c r="BL134" s="22" t="s">
        <v>186</v>
      </c>
      <c r="BM134" s="22" t="s">
        <v>271</v>
      </c>
    </row>
    <row r="135" spans="2:65" s="1" customFormat="1" ht="25.5" customHeight="1">
      <c r="B135" s="39"/>
      <c r="C135" s="204" t="s">
        <v>272</v>
      </c>
      <c r="D135" s="204" t="s">
        <v>232</v>
      </c>
      <c r="E135" s="205" t="s">
        <v>273</v>
      </c>
      <c r="F135" s="206" t="s">
        <v>274</v>
      </c>
      <c r="G135" s="207" t="s">
        <v>134</v>
      </c>
      <c r="H135" s="208">
        <v>2</v>
      </c>
      <c r="I135" s="209"/>
      <c r="J135" s="210">
        <f>ROUND(I135*H135,2)</f>
        <v>0</v>
      </c>
      <c r="K135" s="206" t="s">
        <v>135</v>
      </c>
      <c r="L135" s="59"/>
      <c r="M135" s="211" t="s">
        <v>23</v>
      </c>
      <c r="N135" s="212" t="s">
        <v>47</v>
      </c>
      <c r="O135" s="40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AR135" s="22" t="s">
        <v>186</v>
      </c>
      <c r="AT135" s="22" t="s">
        <v>232</v>
      </c>
      <c r="AU135" s="22" t="s">
        <v>83</v>
      </c>
      <c r="AY135" s="22" t="s">
        <v>130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22" t="s">
        <v>83</v>
      </c>
      <c r="BK135" s="200">
        <f>ROUND(I135*H135,2)</f>
        <v>0</v>
      </c>
      <c r="BL135" s="22" t="s">
        <v>186</v>
      </c>
      <c r="BM135" s="22" t="s">
        <v>275</v>
      </c>
    </row>
    <row r="136" spans="2:65" s="1" customFormat="1" ht="16.5" customHeight="1">
      <c r="B136" s="39"/>
      <c r="C136" s="204" t="s">
        <v>276</v>
      </c>
      <c r="D136" s="204" t="s">
        <v>232</v>
      </c>
      <c r="E136" s="205" t="s">
        <v>277</v>
      </c>
      <c r="F136" s="206" t="s">
        <v>278</v>
      </c>
      <c r="G136" s="207" t="s">
        <v>134</v>
      </c>
      <c r="H136" s="208">
        <v>2</v>
      </c>
      <c r="I136" s="209"/>
      <c r="J136" s="210">
        <f>ROUND(I136*H136,2)</f>
        <v>0</v>
      </c>
      <c r="K136" s="206" t="s">
        <v>135</v>
      </c>
      <c r="L136" s="59"/>
      <c r="M136" s="211" t="s">
        <v>23</v>
      </c>
      <c r="N136" s="212" t="s">
        <v>47</v>
      </c>
      <c r="O136" s="40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AR136" s="22" t="s">
        <v>186</v>
      </c>
      <c r="AT136" s="22" t="s">
        <v>232</v>
      </c>
      <c r="AU136" s="22" t="s">
        <v>83</v>
      </c>
      <c r="AY136" s="22" t="s">
        <v>130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22" t="s">
        <v>83</v>
      </c>
      <c r="BK136" s="200">
        <f>ROUND(I136*H136,2)</f>
        <v>0</v>
      </c>
      <c r="BL136" s="22" t="s">
        <v>186</v>
      </c>
      <c r="BM136" s="22" t="s">
        <v>279</v>
      </c>
    </row>
    <row r="137" spans="2:65" s="1" customFormat="1" ht="27">
      <c r="B137" s="39"/>
      <c r="C137" s="61"/>
      <c r="D137" s="201" t="s">
        <v>138</v>
      </c>
      <c r="E137" s="61"/>
      <c r="F137" s="202" t="s">
        <v>280</v>
      </c>
      <c r="G137" s="61"/>
      <c r="H137" s="61"/>
      <c r="I137" s="161"/>
      <c r="J137" s="61"/>
      <c r="K137" s="61"/>
      <c r="L137" s="59"/>
      <c r="M137" s="203"/>
      <c r="N137" s="40"/>
      <c r="O137" s="40"/>
      <c r="P137" s="40"/>
      <c r="Q137" s="40"/>
      <c r="R137" s="40"/>
      <c r="S137" s="40"/>
      <c r="T137" s="76"/>
      <c r="AT137" s="22" t="s">
        <v>138</v>
      </c>
      <c r="AU137" s="22" t="s">
        <v>83</v>
      </c>
    </row>
    <row r="138" spans="2:65" s="1" customFormat="1" ht="38.25" customHeight="1">
      <c r="B138" s="39"/>
      <c r="C138" s="204" t="s">
        <v>281</v>
      </c>
      <c r="D138" s="204" t="s">
        <v>232</v>
      </c>
      <c r="E138" s="205" t="s">
        <v>282</v>
      </c>
      <c r="F138" s="206" t="s">
        <v>283</v>
      </c>
      <c r="G138" s="207" t="s">
        <v>162</v>
      </c>
      <c r="H138" s="208">
        <v>2</v>
      </c>
      <c r="I138" s="209"/>
      <c r="J138" s="210">
        <f>ROUND(I138*H138,2)</f>
        <v>0</v>
      </c>
      <c r="K138" s="206" t="s">
        <v>135</v>
      </c>
      <c r="L138" s="59"/>
      <c r="M138" s="211" t="s">
        <v>23</v>
      </c>
      <c r="N138" s="212" t="s">
        <v>47</v>
      </c>
      <c r="O138" s="40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AR138" s="22" t="s">
        <v>186</v>
      </c>
      <c r="AT138" s="22" t="s">
        <v>232</v>
      </c>
      <c r="AU138" s="22" t="s">
        <v>83</v>
      </c>
      <c r="AY138" s="22" t="s">
        <v>130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22" t="s">
        <v>83</v>
      </c>
      <c r="BK138" s="200">
        <f>ROUND(I138*H138,2)</f>
        <v>0</v>
      </c>
      <c r="BL138" s="22" t="s">
        <v>186</v>
      </c>
      <c r="BM138" s="22" t="s">
        <v>284</v>
      </c>
    </row>
    <row r="139" spans="2:65" s="1" customFormat="1" ht="38.25" customHeight="1">
      <c r="B139" s="39"/>
      <c r="C139" s="204" t="s">
        <v>285</v>
      </c>
      <c r="D139" s="204" t="s">
        <v>232</v>
      </c>
      <c r="E139" s="205" t="s">
        <v>286</v>
      </c>
      <c r="F139" s="206" t="s">
        <v>287</v>
      </c>
      <c r="G139" s="207" t="s">
        <v>288</v>
      </c>
      <c r="H139" s="208">
        <v>32</v>
      </c>
      <c r="I139" s="209"/>
      <c r="J139" s="210">
        <f>ROUND(I139*H139,2)</f>
        <v>0</v>
      </c>
      <c r="K139" s="206" t="s">
        <v>135</v>
      </c>
      <c r="L139" s="59"/>
      <c r="M139" s="211" t="s">
        <v>23</v>
      </c>
      <c r="N139" s="212" t="s">
        <v>47</v>
      </c>
      <c r="O139" s="40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AR139" s="22" t="s">
        <v>186</v>
      </c>
      <c r="AT139" s="22" t="s">
        <v>232</v>
      </c>
      <c r="AU139" s="22" t="s">
        <v>83</v>
      </c>
      <c r="AY139" s="22" t="s">
        <v>130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22" t="s">
        <v>83</v>
      </c>
      <c r="BK139" s="200">
        <f>ROUND(I139*H139,2)</f>
        <v>0</v>
      </c>
      <c r="BL139" s="22" t="s">
        <v>186</v>
      </c>
      <c r="BM139" s="22" t="s">
        <v>289</v>
      </c>
    </row>
    <row r="140" spans="2:65" s="1" customFormat="1" ht="25.5" customHeight="1">
      <c r="B140" s="39"/>
      <c r="C140" s="204" t="s">
        <v>290</v>
      </c>
      <c r="D140" s="204" t="s">
        <v>232</v>
      </c>
      <c r="E140" s="205" t="s">
        <v>291</v>
      </c>
      <c r="F140" s="206" t="s">
        <v>292</v>
      </c>
      <c r="G140" s="207" t="s">
        <v>288</v>
      </c>
      <c r="H140" s="208">
        <v>8</v>
      </c>
      <c r="I140" s="209"/>
      <c r="J140" s="210">
        <f>ROUND(I140*H140,2)</f>
        <v>0</v>
      </c>
      <c r="K140" s="206" t="s">
        <v>135</v>
      </c>
      <c r="L140" s="59"/>
      <c r="M140" s="211" t="s">
        <v>23</v>
      </c>
      <c r="N140" s="212" t="s">
        <v>47</v>
      </c>
      <c r="O140" s="40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AR140" s="22" t="s">
        <v>186</v>
      </c>
      <c r="AT140" s="22" t="s">
        <v>232</v>
      </c>
      <c r="AU140" s="22" t="s">
        <v>83</v>
      </c>
      <c r="AY140" s="22" t="s">
        <v>130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22" t="s">
        <v>83</v>
      </c>
      <c r="BK140" s="200">
        <f>ROUND(I140*H140,2)</f>
        <v>0</v>
      </c>
      <c r="BL140" s="22" t="s">
        <v>186</v>
      </c>
      <c r="BM140" s="22" t="s">
        <v>293</v>
      </c>
    </row>
    <row r="141" spans="2:65" s="1" customFormat="1" ht="25.5" customHeight="1">
      <c r="B141" s="39"/>
      <c r="C141" s="204" t="s">
        <v>294</v>
      </c>
      <c r="D141" s="204" t="s">
        <v>232</v>
      </c>
      <c r="E141" s="205" t="s">
        <v>295</v>
      </c>
      <c r="F141" s="206" t="s">
        <v>296</v>
      </c>
      <c r="G141" s="207" t="s">
        <v>288</v>
      </c>
      <c r="H141" s="208">
        <v>16</v>
      </c>
      <c r="I141" s="209"/>
      <c r="J141" s="210">
        <f>ROUND(I141*H141,2)</f>
        <v>0</v>
      </c>
      <c r="K141" s="206" t="s">
        <v>135</v>
      </c>
      <c r="L141" s="59"/>
      <c r="M141" s="211" t="s">
        <v>23</v>
      </c>
      <c r="N141" s="212" t="s">
        <v>47</v>
      </c>
      <c r="O141" s="40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AR141" s="22" t="s">
        <v>186</v>
      </c>
      <c r="AT141" s="22" t="s">
        <v>232</v>
      </c>
      <c r="AU141" s="22" t="s">
        <v>83</v>
      </c>
      <c r="AY141" s="22" t="s">
        <v>130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22" t="s">
        <v>83</v>
      </c>
      <c r="BK141" s="200">
        <f>ROUND(I141*H141,2)</f>
        <v>0</v>
      </c>
      <c r="BL141" s="22" t="s">
        <v>186</v>
      </c>
      <c r="BM141" s="22" t="s">
        <v>297</v>
      </c>
    </row>
    <row r="142" spans="2:65" s="10" customFormat="1" ht="37.35" customHeight="1">
      <c r="B142" s="174"/>
      <c r="C142" s="175"/>
      <c r="D142" s="176" t="s">
        <v>75</v>
      </c>
      <c r="E142" s="177" t="s">
        <v>298</v>
      </c>
      <c r="F142" s="177" t="s">
        <v>299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f>SUM(P143:P167)</f>
        <v>0</v>
      </c>
      <c r="Q142" s="182"/>
      <c r="R142" s="183">
        <f>SUM(R143:R167)</f>
        <v>0</v>
      </c>
      <c r="S142" s="182"/>
      <c r="T142" s="184">
        <f>SUM(T143:T167)</f>
        <v>0</v>
      </c>
      <c r="AR142" s="185" t="s">
        <v>83</v>
      </c>
      <c r="AT142" s="186" t="s">
        <v>75</v>
      </c>
      <c r="AU142" s="186" t="s">
        <v>76</v>
      </c>
      <c r="AY142" s="185" t="s">
        <v>130</v>
      </c>
      <c r="BK142" s="187">
        <f>SUM(BK143:BK167)</f>
        <v>0</v>
      </c>
    </row>
    <row r="143" spans="2:65" s="1" customFormat="1" ht="38.25" customHeight="1">
      <c r="B143" s="39"/>
      <c r="C143" s="188" t="s">
        <v>300</v>
      </c>
      <c r="D143" s="188" t="s">
        <v>131</v>
      </c>
      <c r="E143" s="189" t="s">
        <v>301</v>
      </c>
      <c r="F143" s="190" t="s">
        <v>302</v>
      </c>
      <c r="G143" s="191" t="s">
        <v>216</v>
      </c>
      <c r="H143" s="192">
        <v>4</v>
      </c>
      <c r="I143" s="193"/>
      <c r="J143" s="194">
        <f>ROUND(I143*H143,2)</f>
        <v>0</v>
      </c>
      <c r="K143" s="190" t="s">
        <v>135</v>
      </c>
      <c r="L143" s="195"/>
      <c r="M143" s="196" t="s">
        <v>23</v>
      </c>
      <c r="N143" s="197" t="s">
        <v>47</v>
      </c>
      <c r="O143" s="40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AR143" s="22" t="s">
        <v>172</v>
      </c>
      <c r="AT143" s="22" t="s">
        <v>131</v>
      </c>
      <c r="AU143" s="22" t="s">
        <v>83</v>
      </c>
      <c r="AY143" s="22" t="s">
        <v>130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22" t="s">
        <v>83</v>
      </c>
      <c r="BK143" s="200">
        <f>ROUND(I143*H143,2)</f>
        <v>0</v>
      </c>
      <c r="BL143" s="22" t="s">
        <v>149</v>
      </c>
      <c r="BM143" s="22" t="s">
        <v>303</v>
      </c>
    </row>
    <row r="144" spans="2:65" s="1" customFormat="1" ht="27">
      <c r="B144" s="39"/>
      <c r="C144" s="61"/>
      <c r="D144" s="201" t="s">
        <v>138</v>
      </c>
      <c r="E144" s="61"/>
      <c r="F144" s="202" t="s">
        <v>304</v>
      </c>
      <c r="G144" s="61"/>
      <c r="H144" s="61"/>
      <c r="I144" s="161"/>
      <c r="J144" s="61"/>
      <c r="K144" s="61"/>
      <c r="L144" s="59"/>
      <c r="M144" s="203"/>
      <c r="N144" s="40"/>
      <c r="O144" s="40"/>
      <c r="P144" s="40"/>
      <c r="Q144" s="40"/>
      <c r="R144" s="40"/>
      <c r="S144" s="40"/>
      <c r="T144" s="76"/>
      <c r="AT144" s="22" t="s">
        <v>138</v>
      </c>
      <c r="AU144" s="22" t="s">
        <v>83</v>
      </c>
    </row>
    <row r="145" spans="2:65" s="1" customFormat="1" ht="25.5" customHeight="1">
      <c r="B145" s="39"/>
      <c r="C145" s="188" t="s">
        <v>305</v>
      </c>
      <c r="D145" s="188" t="s">
        <v>131</v>
      </c>
      <c r="E145" s="189" t="s">
        <v>306</v>
      </c>
      <c r="F145" s="190" t="s">
        <v>307</v>
      </c>
      <c r="G145" s="191" t="s">
        <v>170</v>
      </c>
      <c r="H145" s="192">
        <v>132</v>
      </c>
      <c r="I145" s="193"/>
      <c r="J145" s="194">
        <f>ROUND(I145*H145,2)</f>
        <v>0</v>
      </c>
      <c r="K145" s="190" t="s">
        <v>135</v>
      </c>
      <c r="L145" s="195"/>
      <c r="M145" s="196" t="s">
        <v>23</v>
      </c>
      <c r="N145" s="197" t="s">
        <v>47</v>
      </c>
      <c r="O145" s="40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AR145" s="22" t="s">
        <v>172</v>
      </c>
      <c r="AT145" s="22" t="s">
        <v>131</v>
      </c>
      <c r="AU145" s="22" t="s">
        <v>83</v>
      </c>
      <c r="AY145" s="22" t="s">
        <v>130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22" t="s">
        <v>83</v>
      </c>
      <c r="BK145" s="200">
        <f>ROUND(I145*H145,2)</f>
        <v>0</v>
      </c>
      <c r="BL145" s="22" t="s">
        <v>149</v>
      </c>
      <c r="BM145" s="22" t="s">
        <v>308</v>
      </c>
    </row>
    <row r="146" spans="2:65" s="1" customFormat="1" ht="27">
      <c r="B146" s="39"/>
      <c r="C146" s="61"/>
      <c r="D146" s="201" t="s">
        <v>138</v>
      </c>
      <c r="E146" s="61"/>
      <c r="F146" s="202" t="s">
        <v>309</v>
      </c>
      <c r="G146" s="61"/>
      <c r="H146" s="61"/>
      <c r="I146" s="161"/>
      <c r="J146" s="61"/>
      <c r="K146" s="61"/>
      <c r="L146" s="59"/>
      <c r="M146" s="203"/>
      <c r="N146" s="40"/>
      <c r="O146" s="40"/>
      <c r="P146" s="40"/>
      <c r="Q146" s="40"/>
      <c r="R146" s="40"/>
      <c r="S146" s="40"/>
      <c r="T146" s="76"/>
      <c r="AT146" s="22" t="s">
        <v>138</v>
      </c>
      <c r="AU146" s="22" t="s">
        <v>83</v>
      </c>
    </row>
    <row r="147" spans="2:65" s="1" customFormat="1" ht="25.5" customHeight="1">
      <c r="B147" s="39"/>
      <c r="C147" s="188" t="s">
        <v>310</v>
      </c>
      <c r="D147" s="188" t="s">
        <v>131</v>
      </c>
      <c r="E147" s="189" t="s">
        <v>311</v>
      </c>
      <c r="F147" s="190" t="s">
        <v>312</v>
      </c>
      <c r="G147" s="191" t="s">
        <v>134</v>
      </c>
      <c r="H147" s="192">
        <v>12</v>
      </c>
      <c r="I147" s="193"/>
      <c r="J147" s="194">
        <f>ROUND(I147*H147,2)</f>
        <v>0</v>
      </c>
      <c r="K147" s="190" t="s">
        <v>23</v>
      </c>
      <c r="L147" s="195"/>
      <c r="M147" s="196" t="s">
        <v>23</v>
      </c>
      <c r="N147" s="197" t="s">
        <v>47</v>
      </c>
      <c r="O147" s="40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AR147" s="22" t="s">
        <v>172</v>
      </c>
      <c r="AT147" s="22" t="s">
        <v>131</v>
      </c>
      <c r="AU147" s="22" t="s">
        <v>83</v>
      </c>
      <c r="AY147" s="22" t="s">
        <v>130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22" t="s">
        <v>83</v>
      </c>
      <c r="BK147" s="200">
        <f>ROUND(I147*H147,2)</f>
        <v>0</v>
      </c>
      <c r="BL147" s="22" t="s">
        <v>149</v>
      </c>
      <c r="BM147" s="22" t="s">
        <v>313</v>
      </c>
    </row>
    <row r="148" spans="2:65" s="1" customFormat="1" ht="25.5" customHeight="1">
      <c r="B148" s="39"/>
      <c r="C148" s="188" t="s">
        <v>314</v>
      </c>
      <c r="D148" s="188" t="s">
        <v>131</v>
      </c>
      <c r="E148" s="189" t="s">
        <v>315</v>
      </c>
      <c r="F148" s="190" t="s">
        <v>316</v>
      </c>
      <c r="G148" s="191" t="s">
        <v>170</v>
      </c>
      <c r="H148" s="192">
        <v>286</v>
      </c>
      <c r="I148" s="193"/>
      <c r="J148" s="194">
        <f>ROUND(I148*H148,2)</f>
        <v>0</v>
      </c>
      <c r="K148" s="190" t="s">
        <v>135</v>
      </c>
      <c r="L148" s="195"/>
      <c r="M148" s="196" t="s">
        <v>23</v>
      </c>
      <c r="N148" s="197" t="s">
        <v>47</v>
      </c>
      <c r="O148" s="40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AR148" s="22" t="s">
        <v>136</v>
      </c>
      <c r="AT148" s="22" t="s">
        <v>131</v>
      </c>
      <c r="AU148" s="22" t="s">
        <v>83</v>
      </c>
      <c r="AY148" s="22" t="s">
        <v>130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22" t="s">
        <v>83</v>
      </c>
      <c r="BK148" s="200">
        <f>ROUND(I148*H148,2)</f>
        <v>0</v>
      </c>
      <c r="BL148" s="22" t="s">
        <v>136</v>
      </c>
      <c r="BM148" s="22" t="s">
        <v>317</v>
      </c>
    </row>
    <row r="149" spans="2:65" s="1" customFormat="1" ht="27">
      <c r="B149" s="39"/>
      <c r="C149" s="61"/>
      <c r="D149" s="201" t="s">
        <v>138</v>
      </c>
      <c r="E149" s="61"/>
      <c r="F149" s="202" t="s">
        <v>318</v>
      </c>
      <c r="G149" s="61"/>
      <c r="H149" s="61"/>
      <c r="I149" s="161"/>
      <c r="J149" s="61"/>
      <c r="K149" s="61"/>
      <c r="L149" s="59"/>
      <c r="M149" s="203"/>
      <c r="N149" s="40"/>
      <c r="O149" s="40"/>
      <c r="P149" s="40"/>
      <c r="Q149" s="40"/>
      <c r="R149" s="40"/>
      <c r="S149" s="40"/>
      <c r="T149" s="76"/>
      <c r="AT149" s="22" t="s">
        <v>138</v>
      </c>
      <c r="AU149" s="22" t="s">
        <v>83</v>
      </c>
    </row>
    <row r="150" spans="2:65" s="1" customFormat="1" ht="25.5" customHeight="1">
      <c r="B150" s="39"/>
      <c r="C150" s="188" t="s">
        <v>319</v>
      </c>
      <c r="D150" s="188" t="s">
        <v>131</v>
      </c>
      <c r="E150" s="189" t="s">
        <v>320</v>
      </c>
      <c r="F150" s="190" t="s">
        <v>321</v>
      </c>
      <c r="G150" s="191" t="s">
        <v>134</v>
      </c>
      <c r="H150" s="192">
        <v>6</v>
      </c>
      <c r="I150" s="193"/>
      <c r="J150" s="194">
        <f>ROUND(I150*H150,2)</f>
        <v>0</v>
      </c>
      <c r="K150" s="190" t="s">
        <v>23</v>
      </c>
      <c r="L150" s="195"/>
      <c r="M150" s="196" t="s">
        <v>23</v>
      </c>
      <c r="N150" s="197" t="s">
        <v>47</v>
      </c>
      <c r="O150" s="40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AR150" s="22" t="s">
        <v>136</v>
      </c>
      <c r="AT150" s="22" t="s">
        <v>131</v>
      </c>
      <c r="AU150" s="22" t="s">
        <v>83</v>
      </c>
      <c r="AY150" s="22" t="s">
        <v>130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22" t="s">
        <v>83</v>
      </c>
      <c r="BK150" s="200">
        <f>ROUND(I150*H150,2)</f>
        <v>0</v>
      </c>
      <c r="BL150" s="22" t="s">
        <v>136</v>
      </c>
      <c r="BM150" s="22" t="s">
        <v>322</v>
      </c>
    </row>
    <row r="151" spans="2:65" s="1" customFormat="1" ht="27">
      <c r="B151" s="39"/>
      <c r="C151" s="61"/>
      <c r="D151" s="201" t="s">
        <v>138</v>
      </c>
      <c r="E151" s="61"/>
      <c r="F151" s="202" t="s">
        <v>323</v>
      </c>
      <c r="G151" s="61"/>
      <c r="H151" s="61"/>
      <c r="I151" s="161"/>
      <c r="J151" s="61"/>
      <c r="K151" s="61"/>
      <c r="L151" s="59"/>
      <c r="M151" s="203"/>
      <c r="N151" s="40"/>
      <c r="O151" s="40"/>
      <c r="P151" s="40"/>
      <c r="Q151" s="40"/>
      <c r="R151" s="40"/>
      <c r="S151" s="40"/>
      <c r="T151" s="76"/>
      <c r="AT151" s="22" t="s">
        <v>138</v>
      </c>
      <c r="AU151" s="22" t="s">
        <v>83</v>
      </c>
    </row>
    <row r="152" spans="2:65" s="1" customFormat="1" ht="25.5" customHeight="1">
      <c r="B152" s="39"/>
      <c r="C152" s="188" t="s">
        <v>324</v>
      </c>
      <c r="D152" s="188" t="s">
        <v>131</v>
      </c>
      <c r="E152" s="189" t="s">
        <v>325</v>
      </c>
      <c r="F152" s="190" t="s">
        <v>326</v>
      </c>
      <c r="G152" s="191" t="s">
        <v>170</v>
      </c>
      <c r="H152" s="192">
        <v>100</v>
      </c>
      <c r="I152" s="193"/>
      <c r="J152" s="194">
        <f>ROUND(I152*H152,2)</f>
        <v>0</v>
      </c>
      <c r="K152" s="190" t="s">
        <v>135</v>
      </c>
      <c r="L152" s="195"/>
      <c r="M152" s="196" t="s">
        <v>23</v>
      </c>
      <c r="N152" s="197" t="s">
        <v>47</v>
      </c>
      <c r="O152" s="40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AR152" s="22" t="s">
        <v>136</v>
      </c>
      <c r="AT152" s="22" t="s">
        <v>131</v>
      </c>
      <c r="AU152" s="22" t="s">
        <v>83</v>
      </c>
      <c r="AY152" s="22" t="s">
        <v>130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22" t="s">
        <v>83</v>
      </c>
      <c r="BK152" s="200">
        <f>ROUND(I152*H152,2)</f>
        <v>0</v>
      </c>
      <c r="BL152" s="22" t="s">
        <v>136</v>
      </c>
      <c r="BM152" s="22" t="s">
        <v>327</v>
      </c>
    </row>
    <row r="153" spans="2:65" s="1" customFormat="1" ht="27">
      <c r="B153" s="39"/>
      <c r="C153" s="61"/>
      <c r="D153" s="201" t="s">
        <v>138</v>
      </c>
      <c r="E153" s="61"/>
      <c r="F153" s="202" t="s">
        <v>328</v>
      </c>
      <c r="G153" s="61"/>
      <c r="H153" s="61"/>
      <c r="I153" s="161"/>
      <c r="J153" s="61"/>
      <c r="K153" s="61"/>
      <c r="L153" s="59"/>
      <c r="M153" s="203"/>
      <c r="N153" s="40"/>
      <c r="O153" s="40"/>
      <c r="P153" s="40"/>
      <c r="Q153" s="40"/>
      <c r="R153" s="40"/>
      <c r="S153" s="40"/>
      <c r="T153" s="76"/>
      <c r="AT153" s="22" t="s">
        <v>138</v>
      </c>
      <c r="AU153" s="22" t="s">
        <v>83</v>
      </c>
    </row>
    <row r="154" spans="2:65" s="1" customFormat="1" ht="25.5" customHeight="1">
      <c r="B154" s="39"/>
      <c r="C154" s="188" t="s">
        <v>149</v>
      </c>
      <c r="D154" s="188" t="s">
        <v>131</v>
      </c>
      <c r="E154" s="189" t="s">
        <v>329</v>
      </c>
      <c r="F154" s="190" t="s">
        <v>330</v>
      </c>
      <c r="G154" s="191" t="s">
        <v>170</v>
      </c>
      <c r="H154" s="192">
        <v>100</v>
      </c>
      <c r="I154" s="193"/>
      <c r="J154" s="194">
        <f>ROUND(I154*H154,2)</f>
        <v>0</v>
      </c>
      <c r="K154" s="190" t="s">
        <v>135</v>
      </c>
      <c r="L154" s="195"/>
      <c r="M154" s="196" t="s">
        <v>23</v>
      </c>
      <c r="N154" s="197" t="s">
        <v>47</v>
      </c>
      <c r="O154" s="40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AR154" s="22" t="s">
        <v>172</v>
      </c>
      <c r="AT154" s="22" t="s">
        <v>131</v>
      </c>
      <c r="AU154" s="22" t="s">
        <v>83</v>
      </c>
      <c r="AY154" s="22" t="s">
        <v>130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22" t="s">
        <v>83</v>
      </c>
      <c r="BK154" s="200">
        <f>ROUND(I154*H154,2)</f>
        <v>0</v>
      </c>
      <c r="BL154" s="22" t="s">
        <v>149</v>
      </c>
      <c r="BM154" s="22" t="s">
        <v>331</v>
      </c>
    </row>
    <row r="155" spans="2:65" s="1" customFormat="1" ht="27">
      <c r="B155" s="39"/>
      <c r="C155" s="61"/>
      <c r="D155" s="201" t="s">
        <v>138</v>
      </c>
      <c r="E155" s="61"/>
      <c r="F155" s="202" t="s">
        <v>332</v>
      </c>
      <c r="G155" s="61"/>
      <c r="H155" s="61"/>
      <c r="I155" s="161"/>
      <c r="J155" s="61"/>
      <c r="K155" s="61"/>
      <c r="L155" s="59"/>
      <c r="M155" s="203"/>
      <c r="N155" s="40"/>
      <c r="O155" s="40"/>
      <c r="P155" s="40"/>
      <c r="Q155" s="40"/>
      <c r="R155" s="40"/>
      <c r="S155" s="40"/>
      <c r="T155" s="76"/>
      <c r="AT155" s="22" t="s">
        <v>138</v>
      </c>
      <c r="AU155" s="22" t="s">
        <v>83</v>
      </c>
    </row>
    <row r="156" spans="2:65" s="1" customFormat="1" ht="25.5" customHeight="1">
      <c r="B156" s="39"/>
      <c r="C156" s="204" t="s">
        <v>333</v>
      </c>
      <c r="D156" s="204" t="s">
        <v>232</v>
      </c>
      <c r="E156" s="205" t="s">
        <v>334</v>
      </c>
      <c r="F156" s="206" t="s">
        <v>335</v>
      </c>
      <c r="G156" s="207" t="s">
        <v>134</v>
      </c>
      <c r="H156" s="208">
        <v>12</v>
      </c>
      <c r="I156" s="209"/>
      <c r="J156" s="210">
        <f t="shared" ref="J156:J161" si="0">ROUND(I156*H156,2)</f>
        <v>0</v>
      </c>
      <c r="K156" s="206" t="s">
        <v>135</v>
      </c>
      <c r="L156" s="59"/>
      <c r="M156" s="211" t="s">
        <v>23</v>
      </c>
      <c r="N156" s="212" t="s">
        <v>47</v>
      </c>
      <c r="O156" s="40"/>
      <c r="P156" s="198">
        <f t="shared" ref="P156:P161" si="1">O156*H156</f>
        <v>0</v>
      </c>
      <c r="Q156" s="198">
        <v>0</v>
      </c>
      <c r="R156" s="198">
        <f t="shared" ref="R156:R161" si="2">Q156*H156</f>
        <v>0</v>
      </c>
      <c r="S156" s="198">
        <v>0</v>
      </c>
      <c r="T156" s="199">
        <f t="shared" ref="T156:T161" si="3">S156*H156</f>
        <v>0</v>
      </c>
      <c r="AR156" s="22" t="s">
        <v>186</v>
      </c>
      <c r="AT156" s="22" t="s">
        <v>232</v>
      </c>
      <c r="AU156" s="22" t="s">
        <v>83</v>
      </c>
      <c r="AY156" s="22" t="s">
        <v>130</v>
      </c>
      <c r="BE156" s="200">
        <f t="shared" ref="BE156:BE161" si="4">IF(N156="základní",J156,0)</f>
        <v>0</v>
      </c>
      <c r="BF156" s="200">
        <f t="shared" ref="BF156:BF161" si="5">IF(N156="snížená",J156,0)</f>
        <v>0</v>
      </c>
      <c r="BG156" s="200">
        <f t="shared" ref="BG156:BG161" si="6">IF(N156="zákl. přenesená",J156,0)</f>
        <v>0</v>
      </c>
      <c r="BH156" s="200">
        <f t="shared" ref="BH156:BH161" si="7">IF(N156="sníž. přenesená",J156,0)</f>
        <v>0</v>
      </c>
      <c r="BI156" s="200">
        <f t="shared" ref="BI156:BI161" si="8">IF(N156="nulová",J156,0)</f>
        <v>0</v>
      </c>
      <c r="BJ156" s="22" t="s">
        <v>83</v>
      </c>
      <c r="BK156" s="200">
        <f t="shared" ref="BK156:BK161" si="9">ROUND(I156*H156,2)</f>
        <v>0</v>
      </c>
      <c r="BL156" s="22" t="s">
        <v>186</v>
      </c>
      <c r="BM156" s="22" t="s">
        <v>336</v>
      </c>
    </row>
    <row r="157" spans="2:65" s="1" customFormat="1" ht="25.5" customHeight="1">
      <c r="B157" s="39"/>
      <c r="C157" s="204" t="s">
        <v>337</v>
      </c>
      <c r="D157" s="204" t="s">
        <v>232</v>
      </c>
      <c r="E157" s="205" t="s">
        <v>338</v>
      </c>
      <c r="F157" s="206" t="s">
        <v>339</v>
      </c>
      <c r="G157" s="207" t="s">
        <v>170</v>
      </c>
      <c r="H157" s="208">
        <v>286</v>
      </c>
      <c r="I157" s="209"/>
      <c r="J157" s="210">
        <f t="shared" si="0"/>
        <v>0</v>
      </c>
      <c r="K157" s="206" t="s">
        <v>135</v>
      </c>
      <c r="L157" s="59"/>
      <c r="M157" s="211" t="s">
        <v>23</v>
      </c>
      <c r="N157" s="212" t="s">
        <v>47</v>
      </c>
      <c r="O157" s="40"/>
      <c r="P157" s="198">
        <f t="shared" si="1"/>
        <v>0</v>
      </c>
      <c r="Q157" s="198">
        <v>0</v>
      </c>
      <c r="R157" s="198">
        <f t="shared" si="2"/>
        <v>0</v>
      </c>
      <c r="S157" s="198">
        <v>0</v>
      </c>
      <c r="T157" s="199">
        <f t="shared" si="3"/>
        <v>0</v>
      </c>
      <c r="AR157" s="22" t="s">
        <v>186</v>
      </c>
      <c r="AT157" s="22" t="s">
        <v>232</v>
      </c>
      <c r="AU157" s="22" t="s">
        <v>83</v>
      </c>
      <c r="AY157" s="22" t="s">
        <v>130</v>
      </c>
      <c r="BE157" s="200">
        <f t="shared" si="4"/>
        <v>0</v>
      </c>
      <c r="BF157" s="200">
        <f t="shared" si="5"/>
        <v>0</v>
      </c>
      <c r="BG157" s="200">
        <f t="shared" si="6"/>
        <v>0</v>
      </c>
      <c r="BH157" s="200">
        <f t="shared" si="7"/>
        <v>0</v>
      </c>
      <c r="BI157" s="200">
        <f t="shared" si="8"/>
        <v>0</v>
      </c>
      <c r="BJ157" s="22" t="s">
        <v>83</v>
      </c>
      <c r="BK157" s="200">
        <f t="shared" si="9"/>
        <v>0</v>
      </c>
      <c r="BL157" s="22" t="s">
        <v>186</v>
      </c>
      <c r="BM157" s="22" t="s">
        <v>340</v>
      </c>
    </row>
    <row r="158" spans="2:65" s="1" customFormat="1" ht="25.5" customHeight="1">
      <c r="B158" s="39"/>
      <c r="C158" s="204" t="s">
        <v>341</v>
      </c>
      <c r="D158" s="204" t="s">
        <v>232</v>
      </c>
      <c r="E158" s="205" t="s">
        <v>342</v>
      </c>
      <c r="F158" s="206" t="s">
        <v>343</v>
      </c>
      <c r="G158" s="207" t="s">
        <v>170</v>
      </c>
      <c r="H158" s="208">
        <v>132</v>
      </c>
      <c r="I158" s="209"/>
      <c r="J158" s="210">
        <f t="shared" si="0"/>
        <v>0</v>
      </c>
      <c r="K158" s="206" t="s">
        <v>135</v>
      </c>
      <c r="L158" s="59"/>
      <c r="M158" s="211" t="s">
        <v>23</v>
      </c>
      <c r="N158" s="212" t="s">
        <v>47</v>
      </c>
      <c r="O158" s="40"/>
      <c r="P158" s="198">
        <f t="shared" si="1"/>
        <v>0</v>
      </c>
      <c r="Q158" s="198">
        <v>0</v>
      </c>
      <c r="R158" s="198">
        <f t="shared" si="2"/>
        <v>0</v>
      </c>
      <c r="S158" s="198">
        <v>0</v>
      </c>
      <c r="T158" s="199">
        <f t="shared" si="3"/>
        <v>0</v>
      </c>
      <c r="AR158" s="22" t="s">
        <v>186</v>
      </c>
      <c r="AT158" s="22" t="s">
        <v>232</v>
      </c>
      <c r="AU158" s="22" t="s">
        <v>83</v>
      </c>
      <c r="AY158" s="22" t="s">
        <v>130</v>
      </c>
      <c r="BE158" s="200">
        <f t="shared" si="4"/>
        <v>0</v>
      </c>
      <c r="BF158" s="200">
        <f t="shared" si="5"/>
        <v>0</v>
      </c>
      <c r="BG158" s="200">
        <f t="shared" si="6"/>
        <v>0</v>
      </c>
      <c r="BH158" s="200">
        <f t="shared" si="7"/>
        <v>0</v>
      </c>
      <c r="BI158" s="200">
        <f t="shared" si="8"/>
        <v>0</v>
      </c>
      <c r="BJ158" s="22" t="s">
        <v>83</v>
      </c>
      <c r="BK158" s="200">
        <f t="shared" si="9"/>
        <v>0</v>
      </c>
      <c r="BL158" s="22" t="s">
        <v>186</v>
      </c>
      <c r="BM158" s="22" t="s">
        <v>344</v>
      </c>
    </row>
    <row r="159" spans="2:65" s="1" customFormat="1" ht="25.5" customHeight="1">
      <c r="B159" s="39"/>
      <c r="C159" s="204" t="s">
        <v>345</v>
      </c>
      <c r="D159" s="204" t="s">
        <v>232</v>
      </c>
      <c r="E159" s="205" t="s">
        <v>346</v>
      </c>
      <c r="F159" s="206" t="s">
        <v>347</v>
      </c>
      <c r="G159" s="207" t="s">
        <v>170</v>
      </c>
      <c r="H159" s="208">
        <v>100</v>
      </c>
      <c r="I159" s="209"/>
      <c r="J159" s="210">
        <f t="shared" si="0"/>
        <v>0</v>
      </c>
      <c r="K159" s="206" t="s">
        <v>135</v>
      </c>
      <c r="L159" s="59"/>
      <c r="M159" s="211" t="s">
        <v>23</v>
      </c>
      <c r="N159" s="212" t="s">
        <v>47</v>
      </c>
      <c r="O159" s="40"/>
      <c r="P159" s="198">
        <f t="shared" si="1"/>
        <v>0</v>
      </c>
      <c r="Q159" s="198">
        <v>0</v>
      </c>
      <c r="R159" s="198">
        <f t="shared" si="2"/>
        <v>0</v>
      </c>
      <c r="S159" s="198">
        <v>0</v>
      </c>
      <c r="T159" s="199">
        <f t="shared" si="3"/>
        <v>0</v>
      </c>
      <c r="AR159" s="22" t="s">
        <v>186</v>
      </c>
      <c r="AT159" s="22" t="s">
        <v>232</v>
      </c>
      <c r="AU159" s="22" t="s">
        <v>83</v>
      </c>
      <c r="AY159" s="22" t="s">
        <v>130</v>
      </c>
      <c r="BE159" s="200">
        <f t="shared" si="4"/>
        <v>0</v>
      </c>
      <c r="BF159" s="200">
        <f t="shared" si="5"/>
        <v>0</v>
      </c>
      <c r="BG159" s="200">
        <f t="shared" si="6"/>
        <v>0</v>
      </c>
      <c r="BH159" s="200">
        <f t="shared" si="7"/>
        <v>0</v>
      </c>
      <c r="BI159" s="200">
        <f t="shared" si="8"/>
        <v>0</v>
      </c>
      <c r="BJ159" s="22" t="s">
        <v>83</v>
      </c>
      <c r="BK159" s="200">
        <f t="shared" si="9"/>
        <v>0</v>
      </c>
      <c r="BL159" s="22" t="s">
        <v>186</v>
      </c>
      <c r="BM159" s="22" t="s">
        <v>348</v>
      </c>
    </row>
    <row r="160" spans="2:65" s="1" customFormat="1" ht="25.5" customHeight="1">
      <c r="B160" s="39"/>
      <c r="C160" s="204" t="s">
        <v>349</v>
      </c>
      <c r="D160" s="204" t="s">
        <v>232</v>
      </c>
      <c r="E160" s="205" t="s">
        <v>350</v>
      </c>
      <c r="F160" s="206" t="s">
        <v>351</v>
      </c>
      <c r="G160" s="207" t="s">
        <v>170</v>
      </c>
      <c r="H160" s="208">
        <v>100</v>
      </c>
      <c r="I160" s="209"/>
      <c r="J160" s="210">
        <f t="shared" si="0"/>
        <v>0</v>
      </c>
      <c r="K160" s="206" t="s">
        <v>135</v>
      </c>
      <c r="L160" s="59"/>
      <c r="M160" s="211" t="s">
        <v>23</v>
      </c>
      <c r="N160" s="212" t="s">
        <v>47</v>
      </c>
      <c r="O160" s="40"/>
      <c r="P160" s="198">
        <f t="shared" si="1"/>
        <v>0</v>
      </c>
      <c r="Q160" s="198">
        <v>0</v>
      </c>
      <c r="R160" s="198">
        <f t="shared" si="2"/>
        <v>0</v>
      </c>
      <c r="S160" s="198">
        <v>0</v>
      </c>
      <c r="T160" s="199">
        <f t="shared" si="3"/>
        <v>0</v>
      </c>
      <c r="AR160" s="22" t="s">
        <v>186</v>
      </c>
      <c r="AT160" s="22" t="s">
        <v>232</v>
      </c>
      <c r="AU160" s="22" t="s">
        <v>83</v>
      </c>
      <c r="AY160" s="22" t="s">
        <v>130</v>
      </c>
      <c r="BE160" s="200">
        <f t="shared" si="4"/>
        <v>0</v>
      </c>
      <c r="BF160" s="200">
        <f t="shared" si="5"/>
        <v>0</v>
      </c>
      <c r="BG160" s="200">
        <f t="shared" si="6"/>
        <v>0</v>
      </c>
      <c r="BH160" s="200">
        <f t="shared" si="7"/>
        <v>0</v>
      </c>
      <c r="BI160" s="200">
        <f t="shared" si="8"/>
        <v>0</v>
      </c>
      <c r="BJ160" s="22" t="s">
        <v>83</v>
      </c>
      <c r="BK160" s="200">
        <f t="shared" si="9"/>
        <v>0</v>
      </c>
      <c r="BL160" s="22" t="s">
        <v>186</v>
      </c>
      <c r="BM160" s="22" t="s">
        <v>352</v>
      </c>
    </row>
    <row r="161" spans="2:65" s="1" customFormat="1" ht="51" customHeight="1">
      <c r="B161" s="39"/>
      <c r="C161" s="204" t="s">
        <v>154</v>
      </c>
      <c r="D161" s="204" t="s">
        <v>232</v>
      </c>
      <c r="E161" s="205" t="s">
        <v>353</v>
      </c>
      <c r="F161" s="206" t="s">
        <v>354</v>
      </c>
      <c r="G161" s="207" t="s">
        <v>134</v>
      </c>
      <c r="H161" s="208">
        <v>12</v>
      </c>
      <c r="I161" s="209"/>
      <c r="J161" s="210">
        <f t="shared" si="0"/>
        <v>0</v>
      </c>
      <c r="K161" s="206" t="s">
        <v>135</v>
      </c>
      <c r="L161" s="59"/>
      <c r="M161" s="211" t="s">
        <v>23</v>
      </c>
      <c r="N161" s="212" t="s">
        <v>47</v>
      </c>
      <c r="O161" s="40"/>
      <c r="P161" s="198">
        <f t="shared" si="1"/>
        <v>0</v>
      </c>
      <c r="Q161" s="198">
        <v>0</v>
      </c>
      <c r="R161" s="198">
        <f t="shared" si="2"/>
        <v>0</v>
      </c>
      <c r="S161" s="198">
        <v>0</v>
      </c>
      <c r="T161" s="199">
        <f t="shared" si="3"/>
        <v>0</v>
      </c>
      <c r="AR161" s="22" t="s">
        <v>186</v>
      </c>
      <c r="AT161" s="22" t="s">
        <v>232</v>
      </c>
      <c r="AU161" s="22" t="s">
        <v>83</v>
      </c>
      <c r="AY161" s="22" t="s">
        <v>130</v>
      </c>
      <c r="BE161" s="200">
        <f t="shared" si="4"/>
        <v>0</v>
      </c>
      <c r="BF161" s="200">
        <f t="shared" si="5"/>
        <v>0</v>
      </c>
      <c r="BG161" s="200">
        <f t="shared" si="6"/>
        <v>0</v>
      </c>
      <c r="BH161" s="200">
        <f t="shared" si="7"/>
        <v>0</v>
      </c>
      <c r="BI161" s="200">
        <f t="shared" si="8"/>
        <v>0</v>
      </c>
      <c r="BJ161" s="22" t="s">
        <v>83</v>
      </c>
      <c r="BK161" s="200">
        <f t="shared" si="9"/>
        <v>0</v>
      </c>
      <c r="BL161" s="22" t="s">
        <v>186</v>
      </c>
      <c r="BM161" s="22" t="s">
        <v>355</v>
      </c>
    </row>
    <row r="162" spans="2:65" s="1" customFormat="1" ht="27">
      <c r="B162" s="39"/>
      <c r="C162" s="61"/>
      <c r="D162" s="201" t="s">
        <v>138</v>
      </c>
      <c r="E162" s="61"/>
      <c r="F162" s="202" t="s">
        <v>356</v>
      </c>
      <c r="G162" s="61"/>
      <c r="H162" s="61"/>
      <c r="I162" s="161"/>
      <c r="J162" s="61"/>
      <c r="K162" s="61"/>
      <c r="L162" s="59"/>
      <c r="M162" s="203"/>
      <c r="N162" s="40"/>
      <c r="O162" s="40"/>
      <c r="P162" s="40"/>
      <c r="Q162" s="40"/>
      <c r="R162" s="40"/>
      <c r="S162" s="40"/>
      <c r="T162" s="76"/>
      <c r="AT162" s="22" t="s">
        <v>138</v>
      </c>
      <c r="AU162" s="22" t="s">
        <v>83</v>
      </c>
    </row>
    <row r="163" spans="2:65" s="1" customFormat="1" ht="51" customHeight="1">
      <c r="B163" s="39"/>
      <c r="C163" s="204" t="s">
        <v>357</v>
      </c>
      <c r="D163" s="204" t="s">
        <v>232</v>
      </c>
      <c r="E163" s="205" t="s">
        <v>358</v>
      </c>
      <c r="F163" s="206" t="s">
        <v>359</v>
      </c>
      <c r="G163" s="207" t="s">
        <v>134</v>
      </c>
      <c r="H163" s="208">
        <v>14</v>
      </c>
      <c r="I163" s="209"/>
      <c r="J163" s="210">
        <f>ROUND(I163*H163,2)</f>
        <v>0</v>
      </c>
      <c r="K163" s="206" t="s">
        <v>135</v>
      </c>
      <c r="L163" s="59"/>
      <c r="M163" s="211" t="s">
        <v>23</v>
      </c>
      <c r="N163" s="212" t="s">
        <v>47</v>
      </c>
      <c r="O163" s="40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AR163" s="22" t="s">
        <v>186</v>
      </c>
      <c r="AT163" s="22" t="s">
        <v>232</v>
      </c>
      <c r="AU163" s="22" t="s">
        <v>83</v>
      </c>
      <c r="AY163" s="22" t="s">
        <v>130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22" t="s">
        <v>83</v>
      </c>
      <c r="BK163" s="200">
        <f>ROUND(I163*H163,2)</f>
        <v>0</v>
      </c>
      <c r="BL163" s="22" t="s">
        <v>186</v>
      </c>
      <c r="BM163" s="22" t="s">
        <v>360</v>
      </c>
    </row>
    <row r="164" spans="2:65" s="1" customFormat="1" ht="25.5" customHeight="1">
      <c r="B164" s="39"/>
      <c r="C164" s="204" t="s">
        <v>276</v>
      </c>
      <c r="D164" s="204" t="s">
        <v>232</v>
      </c>
      <c r="E164" s="205" t="s">
        <v>361</v>
      </c>
      <c r="F164" s="206" t="s">
        <v>362</v>
      </c>
      <c r="G164" s="207" t="s">
        <v>134</v>
      </c>
      <c r="H164" s="208">
        <v>18</v>
      </c>
      <c r="I164" s="209"/>
      <c r="J164" s="210">
        <f>ROUND(I164*H164,2)</f>
        <v>0</v>
      </c>
      <c r="K164" s="206" t="s">
        <v>135</v>
      </c>
      <c r="L164" s="59"/>
      <c r="M164" s="211" t="s">
        <v>23</v>
      </c>
      <c r="N164" s="212" t="s">
        <v>47</v>
      </c>
      <c r="O164" s="40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AR164" s="22" t="s">
        <v>186</v>
      </c>
      <c r="AT164" s="22" t="s">
        <v>232</v>
      </c>
      <c r="AU164" s="22" t="s">
        <v>83</v>
      </c>
      <c r="AY164" s="22" t="s">
        <v>130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22" t="s">
        <v>83</v>
      </c>
      <c r="BK164" s="200">
        <f>ROUND(I164*H164,2)</f>
        <v>0</v>
      </c>
      <c r="BL164" s="22" t="s">
        <v>186</v>
      </c>
      <c r="BM164" s="22" t="s">
        <v>363</v>
      </c>
    </row>
    <row r="165" spans="2:65" s="1" customFormat="1" ht="25.5" customHeight="1">
      <c r="B165" s="39"/>
      <c r="C165" s="204" t="s">
        <v>281</v>
      </c>
      <c r="D165" s="204" t="s">
        <v>232</v>
      </c>
      <c r="E165" s="205" t="s">
        <v>364</v>
      </c>
      <c r="F165" s="206" t="s">
        <v>365</v>
      </c>
      <c r="G165" s="207" t="s">
        <v>134</v>
      </c>
      <c r="H165" s="208">
        <v>18</v>
      </c>
      <c r="I165" s="209"/>
      <c r="J165" s="210">
        <f>ROUND(I165*H165,2)</f>
        <v>0</v>
      </c>
      <c r="K165" s="206" t="s">
        <v>135</v>
      </c>
      <c r="L165" s="59"/>
      <c r="M165" s="211" t="s">
        <v>23</v>
      </c>
      <c r="N165" s="212" t="s">
        <v>47</v>
      </c>
      <c r="O165" s="40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AR165" s="22" t="s">
        <v>186</v>
      </c>
      <c r="AT165" s="22" t="s">
        <v>232</v>
      </c>
      <c r="AU165" s="22" t="s">
        <v>83</v>
      </c>
      <c r="AY165" s="22" t="s">
        <v>130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22" t="s">
        <v>83</v>
      </c>
      <c r="BK165" s="200">
        <f>ROUND(I165*H165,2)</f>
        <v>0</v>
      </c>
      <c r="BL165" s="22" t="s">
        <v>186</v>
      </c>
      <c r="BM165" s="22" t="s">
        <v>366</v>
      </c>
    </row>
    <row r="166" spans="2:65" s="1" customFormat="1" ht="16.5" customHeight="1">
      <c r="B166" s="39"/>
      <c r="C166" s="204" t="s">
        <v>197</v>
      </c>
      <c r="D166" s="204" t="s">
        <v>232</v>
      </c>
      <c r="E166" s="205" t="s">
        <v>367</v>
      </c>
      <c r="F166" s="206" t="s">
        <v>368</v>
      </c>
      <c r="G166" s="207" t="s">
        <v>369</v>
      </c>
      <c r="H166" s="208">
        <v>8</v>
      </c>
      <c r="I166" s="209"/>
      <c r="J166" s="210">
        <f>ROUND(I166*H166,2)</f>
        <v>0</v>
      </c>
      <c r="K166" s="206" t="s">
        <v>135</v>
      </c>
      <c r="L166" s="59"/>
      <c r="M166" s="211" t="s">
        <v>23</v>
      </c>
      <c r="N166" s="212" t="s">
        <v>47</v>
      </c>
      <c r="O166" s="40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AR166" s="22" t="s">
        <v>186</v>
      </c>
      <c r="AT166" s="22" t="s">
        <v>232</v>
      </c>
      <c r="AU166" s="22" t="s">
        <v>83</v>
      </c>
      <c r="AY166" s="22" t="s">
        <v>130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22" t="s">
        <v>83</v>
      </c>
      <c r="BK166" s="200">
        <f>ROUND(I166*H166,2)</f>
        <v>0</v>
      </c>
      <c r="BL166" s="22" t="s">
        <v>186</v>
      </c>
      <c r="BM166" s="22" t="s">
        <v>370</v>
      </c>
    </row>
    <row r="167" spans="2:65" s="1" customFormat="1" ht="27">
      <c r="B167" s="39"/>
      <c r="C167" s="61"/>
      <c r="D167" s="201" t="s">
        <v>138</v>
      </c>
      <c r="E167" s="61"/>
      <c r="F167" s="202" t="s">
        <v>371</v>
      </c>
      <c r="G167" s="61"/>
      <c r="H167" s="61"/>
      <c r="I167" s="161"/>
      <c r="J167" s="61"/>
      <c r="K167" s="61"/>
      <c r="L167" s="59"/>
      <c r="M167" s="203"/>
      <c r="N167" s="40"/>
      <c r="O167" s="40"/>
      <c r="P167" s="40"/>
      <c r="Q167" s="40"/>
      <c r="R167" s="40"/>
      <c r="S167" s="40"/>
      <c r="T167" s="76"/>
      <c r="AT167" s="22" t="s">
        <v>138</v>
      </c>
      <c r="AU167" s="22" t="s">
        <v>83</v>
      </c>
    </row>
    <row r="168" spans="2:65" s="10" customFormat="1" ht="37.35" customHeight="1">
      <c r="B168" s="174"/>
      <c r="C168" s="175"/>
      <c r="D168" s="176" t="s">
        <v>75</v>
      </c>
      <c r="E168" s="177" t="s">
        <v>372</v>
      </c>
      <c r="F168" s="177" t="s">
        <v>373</v>
      </c>
      <c r="G168" s="175"/>
      <c r="H168" s="175"/>
      <c r="I168" s="178"/>
      <c r="J168" s="179">
        <f>BK168</f>
        <v>0</v>
      </c>
      <c r="K168" s="175"/>
      <c r="L168" s="180"/>
      <c r="M168" s="181"/>
      <c r="N168" s="182"/>
      <c r="O168" s="182"/>
      <c r="P168" s="183">
        <f>SUM(P169:P172)</f>
        <v>0</v>
      </c>
      <c r="Q168" s="182"/>
      <c r="R168" s="183">
        <f>SUM(R169:R172)</f>
        <v>0</v>
      </c>
      <c r="S168" s="182"/>
      <c r="T168" s="184">
        <f>SUM(T169:T172)</f>
        <v>0</v>
      </c>
      <c r="AR168" s="185" t="s">
        <v>83</v>
      </c>
      <c r="AT168" s="186" t="s">
        <v>75</v>
      </c>
      <c r="AU168" s="186" t="s">
        <v>76</v>
      </c>
      <c r="AY168" s="185" t="s">
        <v>130</v>
      </c>
      <c r="BK168" s="187">
        <f>SUM(BK169:BK172)</f>
        <v>0</v>
      </c>
    </row>
    <row r="169" spans="2:65" s="1" customFormat="1" ht="25.5" customHeight="1">
      <c r="B169" s="39"/>
      <c r="C169" s="204" t="s">
        <v>189</v>
      </c>
      <c r="D169" s="204" t="s">
        <v>232</v>
      </c>
      <c r="E169" s="205" t="s">
        <v>374</v>
      </c>
      <c r="F169" s="206" t="s">
        <v>375</v>
      </c>
      <c r="G169" s="207" t="s">
        <v>170</v>
      </c>
      <c r="H169" s="208">
        <v>418</v>
      </c>
      <c r="I169" s="209"/>
      <c r="J169" s="210">
        <f>ROUND(I169*H169,2)</f>
        <v>0</v>
      </c>
      <c r="K169" s="206" t="s">
        <v>135</v>
      </c>
      <c r="L169" s="59"/>
      <c r="M169" s="211" t="s">
        <v>23</v>
      </c>
      <c r="N169" s="212" t="s">
        <v>47</v>
      </c>
      <c r="O169" s="40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AR169" s="22" t="s">
        <v>186</v>
      </c>
      <c r="AT169" s="22" t="s">
        <v>232</v>
      </c>
      <c r="AU169" s="22" t="s">
        <v>83</v>
      </c>
      <c r="AY169" s="22" t="s">
        <v>130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22" t="s">
        <v>83</v>
      </c>
      <c r="BK169" s="200">
        <f>ROUND(I169*H169,2)</f>
        <v>0</v>
      </c>
      <c r="BL169" s="22" t="s">
        <v>186</v>
      </c>
      <c r="BM169" s="22" t="s">
        <v>376</v>
      </c>
    </row>
    <row r="170" spans="2:65" s="1" customFormat="1" ht="27">
      <c r="B170" s="39"/>
      <c r="C170" s="61"/>
      <c r="D170" s="201" t="s">
        <v>138</v>
      </c>
      <c r="E170" s="61"/>
      <c r="F170" s="202" t="s">
        <v>377</v>
      </c>
      <c r="G170" s="61"/>
      <c r="H170" s="61"/>
      <c r="I170" s="161"/>
      <c r="J170" s="61"/>
      <c r="K170" s="61"/>
      <c r="L170" s="59"/>
      <c r="M170" s="203"/>
      <c r="N170" s="40"/>
      <c r="O170" s="40"/>
      <c r="P170" s="40"/>
      <c r="Q170" s="40"/>
      <c r="R170" s="40"/>
      <c r="S170" s="40"/>
      <c r="T170" s="76"/>
      <c r="AT170" s="22" t="s">
        <v>138</v>
      </c>
      <c r="AU170" s="22" t="s">
        <v>83</v>
      </c>
    </row>
    <row r="171" spans="2:65" s="1" customFormat="1" ht="25.5" customHeight="1">
      <c r="B171" s="39"/>
      <c r="C171" s="204" t="s">
        <v>378</v>
      </c>
      <c r="D171" s="204" t="s">
        <v>232</v>
      </c>
      <c r="E171" s="205" t="s">
        <v>379</v>
      </c>
      <c r="F171" s="206" t="s">
        <v>380</v>
      </c>
      <c r="G171" s="207" t="s">
        <v>170</v>
      </c>
      <c r="H171" s="208">
        <v>200</v>
      </c>
      <c r="I171" s="209"/>
      <c r="J171" s="210">
        <f>ROUND(I171*H171,2)</f>
        <v>0</v>
      </c>
      <c r="K171" s="206" t="s">
        <v>135</v>
      </c>
      <c r="L171" s="59"/>
      <c r="M171" s="211" t="s">
        <v>23</v>
      </c>
      <c r="N171" s="212" t="s">
        <v>47</v>
      </c>
      <c r="O171" s="40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AR171" s="22" t="s">
        <v>186</v>
      </c>
      <c r="AT171" s="22" t="s">
        <v>232</v>
      </c>
      <c r="AU171" s="22" t="s">
        <v>83</v>
      </c>
      <c r="AY171" s="22" t="s">
        <v>130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22" t="s">
        <v>83</v>
      </c>
      <c r="BK171" s="200">
        <f>ROUND(I171*H171,2)</f>
        <v>0</v>
      </c>
      <c r="BL171" s="22" t="s">
        <v>186</v>
      </c>
      <c r="BM171" s="22" t="s">
        <v>381</v>
      </c>
    </row>
    <row r="172" spans="2:65" s="1" customFormat="1" ht="16.5" customHeight="1">
      <c r="B172" s="39"/>
      <c r="C172" s="204" t="s">
        <v>382</v>
      </c>
      <c r="D172" s="204" t="s">
        <v>232</v>
      </c>
      <c r="E172" s="205" t="s">
        <v>383</v>
      </c>
      <c r="F172" s="206" t="s">
        <v>384</v>
      </c>
      <c r="G172" s="207" t="s">
        <v>134</v>
      </c>
      <c r="H172" s="208">
        <v>2</v>
      </c>
      <c r="I172" s="209"/>
      <c r="J172" s="210">
        <f>ROUND(I172*H172,2)</f>
        <v>0</v>
      </c>
      <c r="K172" s="206" t="s">
        <v>23</v>
      </c>
      <c r="L172" s="59"/>
      <c r="M172" s="211" t="s">
        <v>23</v>
      </c>
      <c r="N172" s="212" t="s">
        <v>47</v>
      </c>
      <c r="O172" s="40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AR172" s="22" t="s">
        <v>186</v>
      </c>
      <c r="AT172" s="22" t="s">
        <v>232</v>
      </c>
      <c r="AU172" s="22" t="s">
        <v>83</v>
      </c>
      <c r="AY172" s="22" t="s">
        <v>130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22" t="s">
        <v>83</v>
      </c>
      <c r="BK172" s="200">
        <f>ROUND(I172*H172,2)</f>
        <v>0</v>
      </c>
      <c r="BL172" s="22" t="s">
        <v>186</v>
      </c>
      <c r="BM172" s="22" t="s">
        <v>385</v>
      </c>
    </row>
    <row r="173" spans="2:65" s="10" customFormat="1" ht="37.35" customHeight="1">
      <c r="B173" s="174"/>
      <c r="C173" s="175"/>
      <c r="D173" s="176" t="s">
        <v>75</v>
      </c>
      <c r="E173" s="177" t="s">
        <v>386</v>
      </c>
      <c r="F173" s="177" t="s">
        <v>387</v>
      </c>
      <c r="G173" s="175"/>
      <c r="H173" s="175"/>
      <c r="I173" s="178"/>
      <c r="J173" s="179">
        <f>BK173</f>
        <v>0</v>
      </c>
      <c r="K173" s="175"/>
      <c r="L173" s="180"/>
      <c r="M173" s="181"/>
      <c r="N173" s="182"/>
      <c r="O173" s="182"/>
      <c r="P173" s="183">
        <f>P174</f>
        <v>0</v>
      </c>
      <c r="Q173" s="182"/>
      <c r="R173" s="183">
        <f>R174</f>
        <v>0</v>
      </c>
      <c r="S173" s="182"/>
      <c r="T173" s="184">
        <f>T174</f>
        <v>0</v>
      </c>
      <c r="AR173" s="185" t="s">
        <v>83</v>
      </c>
      <c r="AT173" s="186" t="s">
        <v>75</v>
      </c>
      <c r="AU173" s="186" t="s">
        <v>76</v>
      </c>
      <c r="AY173" s="185" t="s">
        <v>130</v>
      </c>
      <c r="BK173" s="187">
        <f>BK174</f>
        <v>0</v>
      </c>
    </row>
    <row r="174" spans="2:65" s="10" customFormat="1" ht="19.899999999999999" customHeight="1">
      <c r="B174" s="174"/>
      <c r="C174" s="175"/>
      <c r="D174" s="176" t="s">
        <v>75</v>
      </c>
      <c r="E174" s="235" t="s">
        <v>154</v>
      </c>
      <c r="F174" s="235" t="s">
        <v>388</v>
      </c>
      <c r="G174" s="175"/>
      <c r="H174" s="175"/>
      <c r="I174" s="178"/>
      <c r="J174" s="236">
        <f>BK174</f>
        <v>0</v>
      </c>
      <c r="K174" s="175"/>
      <c r="L174" s="180"/>
      <c r="M174" s="181"/>
      <c r="N174" s="182"/>
      <c r="O174" s="182"/>
      <c r="P174" s="183">
        <f>SUM(P175:P192)</f>
        <v>0</v>
      </c>
      <c r="Q174" s="182"/>
      <c r="R174" s="183">
        <f>SUM(R175:R192)</f>
        <v>0</v>
      </c>
      <c r="S174" s="182"/>
      <c r="T174" s="184">
        <f>SUM(T175:T192)</f>
        <v>0</v>
      </c>
      <c r="AR174" s="185" t="s">
        <v>83</v>
      </c>
      <c r="AT174" s="186" t="s">
        <v>75</v>
      </c>
      <c r="AU174" s="186" t="s">
        <v>83</v>
      </c>
      <c r="AY174" s="185" t="s">
        <v>130</v>
      </c>
      <c r="BK174" s="187">
        <f>SUM(BK175:BK192)</f>
        <v>0</v>
      </c>
    </row>
    <row r="175" spans="2:65" s="1" customFormat="1" ht="25.5" customHeight="1">
      <c r="B175" s="39"/>
      <c r="C175" s="204" t="s">
        <v>389</v>
      </c>
      <c r="D175" s="204" t="s">
        <v>232</v>
      </c>
      <c r="E175" s="205" t="s">
        <v>390</v>
      </c>
      <c r="F175" s="206" t="s">
        <v>391</v>
      </c>
      <c r="G175" s="207" t="s">
        <v>162</v>
      </c>
      <c r="H175" s="208">
        <v>23</v>
      </c>
      <c r="I175" s="209"/>
      <c r="J175" s="210">
        <f>ROUND(I175*H175,2)</f>
        <v>0</v>
      </c>
      <c r="K175" s="206" t="s">
        <v>23</v>
      </c>
      <c r="L175" s="59"/>
      <c r="M175" s="211" t="s">
        <v>23</v>
      </c>
      <c r="N175" s="212" t="s">
        <v>47</v>
      </c>
      <c r="O175" s="40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AR175" s="22" t="s">
        <v>149</v>
      </c>
      <c r="AT175" s="22" t="s">
        <v>232</v>
      </c>
      <c r="AU175" s="22" t="s">
        <v>85</v>
      </c>
      <c r="AY175" s="22" t="s">
        <v>130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22" t="s">
        <v>83</v>
      </c>
      <c r="BK175" s="200">
        <f>ROUND(I175*H175,2)</f>
        <v>0</v>
      </c>
      <c r="BL175" s="22" t="s">
        <v>149</v>
      </c>
      <c r="BM175" s="22" t="s">
        <v>392</v>
      </c>
    </row>
    <row r="176" spans="2:65" s="1" customFormat="1" ht="40.5">
      <c r="B176" s="39"/>
      <c r="C176" s="61"/>
      <c r="D176" s="201" t="s">
        <v>393</v>
      </c>
      <c r="E176" s="61"/>
      <c r="F176" s="202" t="s">
        <v>394</v>
      </c>
      <c r="G176" s="61"/>
      <c r="H176" s="61"/>
      <c r="I176" s="161"/>
      <c r="J176" s="61"/>
      <c r="K176" s="61"/>
      <c r="L176" s="59"/>
      <c r="M176" s="203"/>
      <c r="N176" s="40"/>
      <c r="O176" s="40"/>
      <c r="P176" s="40"/>
      <c r="Q176" s="40"/>
      <c r="R176" s="40"/>
      <c r="S176" s="40"/>
      <c r="T176" s="76"/>
      <c r="AT176" s="22" t="s">
        <v>393</v>
      </c>
      <c r="AU176" s="22" t="s">
        <v>85</v>
      </c>
    </row>
    <row r="177" spans="2:65" s="1" customFormat="1" ht="140.25" customHeight="1">
      <c r="B177" s="39"/>
      <c r="C177" s="204" t="s">
        <v>395</v>
      </c>
      <c r="D177" s="204" t="s">
        <v>232</v>
      </c>
      <c r="E177" s="205" t="s">
        <v>396</v>
      </c>
      <c r="F177" s="206" t="s">
        <v>397</v>
      </c>
      <c r="G177" s="207" t="s">
        <v>398</v>
      </c>
      <c r="H177" s="208">
        <v>23</v>
      </c>
      <c r="I177" s="209"/>
      <c r="J177" s="210">
        <f>ROUND(I177*H177,2)</f>
        <v>0</v>
      </c>
      <c r="K177" s="206" t="s">
        <v>135</v>
      </c>
      <c r="L177" s="59"/>
      <c r="M177" s="211" t="s">
        <v>23</v>
      </c>
      <c r="N177" s="212" t="s">
        <v>47</v>
      </c>
      <c r="O177" s="40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AR177" s="22" t="s">
        <v>186</v>
      </c>
      <c r="AT177" s="22" t="s">
        <v>232</v>
      </c>
      <c r="AU177" s="22" t="s">
        <v>85</v>
      </c>
      <c r="AY177" s="22" t="s">
        <v>130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22" t="s">
        <v>83</v>
      </c>
      <c r="BK177" s="200">
        <f>ROUND(I177*H177,2)</f>
        <v>0</v>
      </c>
      <c r="BL177" s="22" t="s">
        <v>186</v>
      </c>
      <c r="BM177" s="22" t="s">
        <v>399</v>
      </c>
    </row>
    <row r="178" spans="2:65" s="1" customFormat="1" ht="108">
      <c r="B178" s="39"/>
      <c r="C178" s="61"/>
      <c r="D178" s="201" t="s">
        <v>393</v>
      </c>
      <c r="E178" s="61"/>
      <c r="F178" s="202" t="s">
        <v>400</v>
      </c>
      <c r="G178" s="61"/>
      <c r="H178" s="61"/>
      <c r="I178" s="161"/>
      <c r="J178" s="61"/>
      <c r="K178" s="61"/>
      <c r="L178" s="59"/>
      <c r="M178" s="203"/>
      <c r="N178" s="40"/>
      <c r="O178" s="40"/>
      <c r="P178" s="40"/>
      <c r="Q178" s="40"/>
      <c r="R178" s="40"/>
      <c r="S178" s="40"/>
      <c r="T178" s="76"/>
      <c r="AT178" s="22" t="s">
        <v>393</v>
      </c>
      <c r="AU178" s="22" t="s">
        <v>85</v>
      </c>
    </row>
    <row r="179" spans="2:65" s="1" customFormat="1" ht="63.75" customHeight="1">
      <c r="B179" s="39"/>
      <c r="C179" s="204" t="s">
        <v>401</v>
      </c>
      <c r="D179" s="204" t="s">
        <v>232</v>
      </c>
      <c r="E179" s="205" t="s">
        <v>402</v>
      </c>
      <c r="F179" s="206" t="s">
        <v>403</v>
      </c>
      <c r="G179" s="207" t="s">
        <v>398</v>
      </c>
      <c r="H179" s="208">
        <v>23</v>
      </c>
      <c r="I179" s="209"/>
      <c r="J179" s="210">
        <f>ROUND(I179*H179,2)</f>
        <v>0</v>
      </c>
      <c r="K179" s="206" t="s">
        <v>135</v>
      </c>
      <c r="L179" s="59"/>
      <c r="M179" s="211" t="s">
        <v>23</v>
      </c>
      <c r="N179" s="212" t="s">
        <v>47</v>
      </c>
      <c r="O179" s="40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AR179" s="22" t="s">
        <v>186</v>
      </c>
      <c r="AT179" s="22" t="s">
        <v>232</v>
      </c>
      <c r="AU179" s="22" t="s">
        <v>85</v>
      </c>
      <c r="AY179" s="22" t="s">
        <v>130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22" t="s">
        <v>83</v>
      </c>
      <c r="BK179" s="200">
        <f>ROUND(I179*H179,2)</f>
        <v>0</v>
      </c>
      <c r="BL179" s="22" t="s">
        <v>186</v>
      </c>
      <c r="BM179" s="22" t="s">
        <v>404</v>
      </c>
    </row>
    <row r="180" spans="2:65" s="1" customFormat="1" ht="54">
      <c r="B180" s="39"/>
      <c r="C180" s="61"/>
      <c r="D180" s="201" t="s">
        <v>393</v>
      </c>
      <c r="E180" s="61"/>
      <c r="F180" s="202" t="s">
        <v>405</v>
      </c>
      <c r="G180" s="61"/>
      <c r="H180" s="61"/>
      <c r="I180" s="161"/>
      <c r="J180" s="61"/>
      <c r="K180" s="61"/>
      <c r="L180" s="59"/>
      <c r="M180" s="203"/>
      <c r="N180" s="40"/>
      <c r="O180" s="40"/>
      <c r="P180" s="40"/>
      <c r="Q180" s="40"/>
      <c r="R180" s="40"/>
      <c r="S180" s="40"/>
      <c r="T180" s="76"/>
      <c r="AT180" s="22" t="s">
        <v>393</v>
      </c>
      <c r="AU180" s="22" t="s">
        <v>85</v>
      </c>
    </row>
    <row r="181" spans="2:65" s="1" customFormat="1" ht="63.75" customHeight="1">
      <c r="B181" s="39"/>
      <c r="C181" s="204" t="s">
        <v>406</v>
      </c>
      <c r="D181" s="204" t="s">
        <v>232</v>
      </c>
      <c r="E181" s="205" t="s">
        <v>407</v>
      </c>
      <c r="F181" s="206" t="s">
        <v>408</v>
      </c>
      <c r="G181" s="207" t="s">
        <v>398</v>
      </c>
      <c r="H181" s="208">
        <v>23</v>
      </c>
      <c r="I181" s="209"/>
      <c r="J181" s="210">
        <f>ROUND(I181*H181,2)</f>
        <v>0</v>
      </c>
      <c r="K181" s="206" t="s">
        <v>135</v>
      </c>
      <c r="L181" s="59"/>
      <c r="M181" s="211" t="s">
        <v>23</v>
      </c>
      <c r="N181" s="212" t="s">
        <v>47</v>
      </c>
      <c r="O181" s="40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AR181" s="22" t="s">
        <v>186</v>
      </c>
      <c r="AT181" s="22" t="s">
        <v>232</v>
      </c>
      <c r="AU181" s="22" t="s">
        <v>85</v>
      </c>
      <c r="AY181" s="22" t="s">
        <v>130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22" t="s">
        <v>83</v>
      </c>
      <c r="BK181" s="200">
        <f>ROUND(I181*H181,2)</f>
        <v>0</v>
      </c>
      <c r="BL181" s="22" t="s">
        <v>186</v>
      </c>
      <c r="BM181" s="22" t="s">
        <v>409</v>
      </c>
    </row>
    <row r="182" spans="2:65" s="1" customFormat="1" ht="54">
      <c r="B182" s="39"/>
      <c r="C182" s="61"/>
      <c r="D182" s="201" t="s">
        <v>393</v>
      </c>
      <c r="E182" s="61"/>
      <c r="F182" s="202" t="s">
        <v>410</v>
      </c>
      <c r="G182" s="61"/>
      <c r="H182" s="61"/>
      <c r="I182" s="161"/>
      <c r="J182" s="61"/>
      <c r="K182" s="61"/>
      <c r="L182" s="59"/>
      <c r="M182" s="203"/>
      <c r="N182" s="40"/>
      <c r="O182" s="40"/>
      <c r="P182" s="40"/>
      <c r="Q182" s="40"/>
      <c r="R182" s="40"/>
      <c r="S182" s="40"/>
      <c r="T182" s="76"/>
      <c r="AT182" s="22" t="s">
        <v>393</v>
      </c>
      <c r="AU182" s="22" t="s">
        <v>85</v>
      </c>
    </row>
    <row r="183" spans="2:65" s="1" customFormat="1" ht="63.75" customHeight="1">
      <c r="B183" s="39"/>
      <c r="C183" s="204" t="s">
        <v>411</v>
      </c>
      <c r="D183" s="204" t="s">
        <v>232</v>
      </c>
      <c r="E183" s="205" t="s">
        <v>412</v>
      </c>
      <c r="F183" s="206" t="s">
        <v>413</v>
      </c>
      <c r="G183" s="207" t="s">
        <v>134</v>
      </c>
      <c r="H183" s="208">
        <v>2</v>
      </c>
      <c r="I183" s="209"/>
      <c r="J183" s="210">
        <f>ROUND(I183*H183,2)</f>
        <v>0</v>
      </c>
      <c r="K183" s="206" t="s">
        <v>135</v>
      </c>
      <c r="L183" s="59"/>
      <c r="M183" s="211" t="s">
        <v>23</v>
      </c>
      <c r="N183" s="212" t="s">
        <v>47</v>
      </c>
      <c r="O183" s="40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AR183" s="22" t="s">
        <v>186</v>
      </c>
      <c r="AT183" s="22" t="s">
        <v>232</v>
      </c>
      <c r="AU183" s="22" t="s">
        <v>85</v>
      </c>
      <c r="AY183" s="22" t="s">
        <v>130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22" t="s">
        <v>83</v>
      </c>
      <c r="BK183" s="200">
        <f>ROUND(I183*H183,2)</f>
        <v>0</v>
      </c>
      <c r="BL183" s="22" t="s">
        <v>186</v>
      </c>
      <c r="BM183" s="22" t="s">
        <v>414</v>
      </c>
    </row>
    <row r="184" spans="2:65" s="1" customFormat="1" ht="54">
      <c r="B184" s="39"/>
      <c r="C184" s="61"/>
      <c r="D184" s="201" t="s">
        <v>393</v>
      </c>
      <c r="E184" s="61"/>
      <c r="F184" s="202" t="s">
        <v>415</v>
      </c>
      <c r="G184" s="61"/>
      <c r="H184" s="61"/>
      <c r="I184" s="161"/>
      <c r="J184" s="61"/>
      <c r="K184" s="61"/>
      <c r="L184" s="59"/>
      <c r="M184" s="203"/>
      <c r="N184" s="40"/>
      <c r="O184" s="40"/>
      <c r="P184" s="40"/>
      <c r="Q184" s="40"/>
      <c r="R184" s="40"/>
      <c r="S184" s="40"/>
      <c r="T184" s="76"/>
      <c r="AT184" s="22" t="s">
        <v>393</v>
      </c>
      <c r="AU184" s="22" t="s">
        <v>85</v>
      </c>
    </row>
    <row r="185" spans="2:65" s="1" customFormat="1" ht="63.75" customHeight="1">
      <c r="B185" s="39"/>
      <c r="C185" s="204" t="s">
        <v>416</v>
      </c>
      <c r="D185" s="204" t="s">
        <v>232</v>
      </c>
      <c r="E185" s="205" t="s">
        <v>417</v>
      </c>
      <c r="F185" s="206" t="s">
        <v>418</v>
      </c>
      <c r="G185" s="207" t="s">
        <v>134</v>
      </c>
      <c r="H185" s="208">
        <v>2</v>
      </c>
      <c r="I185" s="209"/>
      <c r="J185" s="210">
        <f>ROUND(I185*H185,2)</f>
        <v>0</v>
      </c>
      <c r="K185" s="206" t="s">
        <v>135</v>
      </c>
      <c r="L185" s="59"/>
      <c r="M185" s="211" t="s">
        <v>23</v>
      </c>
      <c r="N185" s="212" t="s">
        <v>47</v>
      </c>
      <c r="O185" s="40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AR185" s="22" t="s">
        <v>186</v>
      </c>
      <c r="AT185" s="22" t="s">
        <v>232</v>
      </c>
      <c r="AU185" s="22" t="s">
        <v>85</v>
      </c>
      <c r="AY185" s="22" t="s">
        <v>130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22" t="s">
        <v>83</v>
      </c>
      <c r="BK185" s="200">
        <f>ROUND(I185*H185,2)</f>
        <v>0</v>
      </c>
      <c r="BL185" s="22" t="s">
        <v>186</v>
      </c>
      <c r="BM185" s="22" t="s">
        <v>419</v>
      </c>
    </row>
    <row r="186" spans="2:65" s="1" customFormat="1" ht="54">
      <c r="B186" s="39"/>
      <c r="C186" s="61"/>
      <c r="D186" s="201" t="s">
        <v>393</v>
      </c>
      <c r="E186" s="61"/>
      <c r="F186" s="202" t="s">
        <v>415</v>
      </c>
      <c r="G186" s="61"/>
      <c r="H186" s="61"/>
      <c r="I186" s="161"/>
      <c r="J186" s="61"/>
      <c r="K186" s="61"/>
      <c r="L186" s="59"/>
      <c r="M186" s="203"/>
      <c r="N186" s="40"/>
      <c r="O186" s="40"/>
      <c r="P186" s="40"/>
      <c r="Q186" s="40"/>
      <c r="R186" s="40"/>
      <c r="S186" s="40"/>
      <c r="T186" s="76"/>
      <c r="AT186" s="22" t="s">
        <v>393</v>
      </c>
      <c r="AU186" s="22" t="s">
        <v>85</v>
      </c>
    </row>
    <row r="187" spans="2:65" s="1" customFormat="1" ht="127.5" customHeight="1">
      <c r="B187" s="39"/>
      <c r="C187" s="204" t="s">
        <v>420</v>
      </c>
      <c r="D187" s="204" t="s">
        <v>232</v>
      </c>
      <c r="E187" s="205" t="s">
        <v>421</v>
      </c>
      <c r="F187" s="206" t="s">
        <v>422</v>
      </c>
      <c r="G187" s="207" t="s">
        <v>398</v>
      </c>
      <c r="H187" s="208">
        <v>12</v>
      </c>
      <c r="I187" s="209"/>
      <c r="J187" s="210">
        <f>ROUND(I187*H187,2)</f>
        <v>0</v>
      </c>
      <c r="K187" s="206" t="s">
        <v>135</v>
      </c>
      <c r="L187" s="59"/>
      <c r="M187" s="211" t="s">
        <v>23</v>
      </c>
      <c r="N187" s="212" t="s">
        <v>47</v>
      </c>
      <c r="O187" s="40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AR187" s="22" t="s">
        <v>149</v>
      </c>
      <c r="AT187" s="22" t="s">
        <v>232</v>
      </c>
      <c r="AU187" s="22" t="s">
        <v>85</v>
      </c>
      <c r="AY187" s="22" t="s">
        <v>130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22" t="s">
        <v>83</v>
      </c>
      <c r="BK187" s="200">
        <f>ROUND(I187*H187,2)</f>
        <v>0</v>
      </c>
      <c r="BL187" s="22" t="s">
        <v>149</v>
      </c>
      <c r="BM187" s="22" t="s">
        <v>423</v>
      </c>
    </row>
    <row r="188" spans="2:65" s="1" customFormat="1" ht="108">
      <c r="B188" s="39"/>
      <c r="C188" s="61"/>
      <c r="D188" s="201" t="s">
        <v>393</v>
      </c>
      <c r="E188" s="61"/>
      <c r="F188" s="202" t="s">
        <v>400</v>
      </c>
      <c r="G188" s="61"/>
      <c r="H188" s="61"/>
      <c r="I188" s="161"/>
      <c r="J188" s="61"/>
      <c r="K188" s="61"/>
      <c r="L188" s="59"/>
      <c r="M188" s="203"/>
      <c r="N188" s="40"/>
      <c r="O188" s="40"/>
      <c r="P188" s="40"/>
      <c r="Q188" s="40"/>
      <c r="R188" s="40"/>
      <c r="S188" s="40"/>
      <c r="T188" s="76"/>
      <c r="AT188" s="22" t="s">
        <v>393</v>
      </c>
      <c r="AU188" s="22" t="s">
        <v>85</v>
      </c>
    </row>
    <row r="189" spans="2:65" s="1" customFormat="1" ht="27">
      <c r="B189" s="39"/>
      <c r="C189" s="61"/>
      <c r="D189" s="201" t="s">
        <v>138</v>
      </c>
      <c r="E189" s="61"/>
      <c r="F189" s="202" t="s">
        <v>424</v>
      </c>
      <c r="G189" s="61"/>
      <c r="H189" s="61"/>
      <c r="I189" s="161"/>
      <c r="J189" s="61"/>
      <c r="K189" s="61"/>
      <c r="L189" s="59"/>
      <c r="M189" s="203"/>
      <c r="N189" s="40"/>
      <c r="O189" s="40"/>
      <c r="P189" s="40"/>
      <c r="Q189" s="40"/>
      <c r="R189" s="40"/>
      <c r="S189" s="40"/>
      <c r="T189" s="76"/>
      <c r="AT189" s="22" t="s">
        <v>138</v>
      </c>
      <c r="AU189" s="22" t="s">
        <v>85</v>
      </c>
    </row>
    <row r="190" spans="2:65" s="1" customFormat="1" ht="63.75" customHeight="1">
      <c r="B190" s="39"/>
      <c r="C190" s="204" t="s">
        <v>425</v>
      </c>
      <c r="D190" s="204" t="s">
        <v>232</v>
      </c>
      <c r="E190" s="205" t="s">
        <v>402</v>
      </c>
      <c r="F190" s="206" t="s">
        <v>403</v>
      </c>
      <c r="G190" s="207" t="s">
        <v>398</v>
      </c>
      <c r="H190" s="208">
        <v>24</v>
      </c>
      <c r="I190" s="209"/>
      <c r="J190" s="210">
        <f>ROUND(I190*H190,2)</f>
        <v>0</v>
      </c>
      <c r="K190" s="206" t="s">
        <v>135</v>
      </c>
      <c r="L190" s="59"/>
      <c r="M190" s="211" t="s">
        <v>23</v>
      </c>
      <c r="N190" s="212" t="s">
        <v>47</v>
      </c>
      <c r="O190" s="40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AR190" s="22" t="s">
        <v>186</v>
      </c>
      <c r="AT190" s="22" t="s">
        <v>232</v>
      </c>
      <c r="AU190" s="22" t="s">
        <v>85</v>
      </c>
      <c r="AY190" s="22" t="s">
        <v>130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22" t="s">
        <v>83</v>
      </c>
      <c r="BK190" s="200">
        <f>ROUND(I190*H190,2)</f>
        <v>0</v>
      </c>
      <c r="BL190" s="22" t="s">
        <v>186</v>
      </c>
      <c r="BM190" s="22" t="s">
        <v>426</v>
      </c>
    </row>
    <row r="191" spans="2:65" s="1" customFormat="1" ht="54">
      <c r="B191" s="39"/>
      <c r="C191" s="61"/>
      <c r="D191" s="201" t="s">
        <v>393</v>
      </c>
      <c r="E191" s="61"/>
      <c r="F191" s="202" t="s">
        <v>405</v>
      </c>
      <c r="G191" s="61"/>
      <c r="H191" s="61"/>
      <c r="I191" s="161"/>
      <c r="J191" s="61"/>
      <c r="K191" s="61"/>
      <c r="L191" s="59"/>
      <c r="M191" s="203"/>
      <c r="N191" s="40"/>
      <c r="O191" s="40"/>
      <c r="P191" s="40"/>
      <c r="Q191" s="40"/>
      <c r="R191" s="40"/>
      <c r="S191" s="40"/>
      <c r="T191" s="76"/>
      <c r="AT191" s="22" t="s">
        <v>393</v>
      </c>
      <c r="AU191" s="22" t="s">
        <v>85</v>
      </c>
    </row>
    <row r="192" spans="2:65" s="1" customFormat="1" ht="27">
      <c r="B192" s="39"/>
      <c r="C192" s="61"/>
      <c r="D192" s="201" t="s">
        <v>138</v>
      </c>
      <c r="E192" s="61"/>
      <c r="F192" s="202" t="s">
        <v>427</v>
      </c>
      <c r="G192" s="61"/>
      <c r="H192" s="61"/>
      <c r="I192" s="161"/>
      <c r="J192" s="61"/>
      <c r="K192" s="61"/>
      <c r="L192" s="59"/>
      <c r="M192" s="203"/>
      <c r="N192" s="40"/>
      <c r="O192" s="40"/>
      <c r="P192" s="40"/>
      <c r="Q192" s="40"/>
      <c r="R192" s="40"/>
      <c r="S192" s="40"/>
      <c r="T192" s="76"/>
      <c r="AT192" s="22" t="s">
        <v>138</v>
      </c>
      <c r="AU192" s="22" t="s">
        <v>85</v>
      </c>
    </row>
    <row r="193" spans="2:65" s="10" customFormat="1" ht="37.35" customHeight="1">
      <c r="B193" s="174"/>
      <c r="C193" s="175"/>
      <c r="D193" s="176" t="s">
        <v>75</v>
      </c>
      <c r="E193" s="177" t="s">
        <v>428</v>
      </c>
      <c r="F193" s="177" t="s">
        <v>429</v>
      </c>
      <c r="G193" s="175"/>
      <c r="H193" s="175"/>
      <c r="I193" s="178"/>
      <c r="J193" s="179">
        <f>BK193</f>
        <v>0</v>
      </c>
      <c r="K193" s="175"/>
      <c r="L193" s="180"/>
      <c r="M193" s="181"/>
      <c r="N193" s="182"/>
      <c r="O193" s="182"/>
      <c r="P193" s="183">
        <f>SUM(P194:P206)</f>
        <v>0</v>
      </c>
      <c r="Q193" s="182"/>
      <c r="R193" s="183">
        <f>SUM(R194:R206)</f>
        <v>0</v>
      </c>
      <c r="S193" s="182"/>
      <c r="T193" s="184">
        <f>SUM(T194:T206)</f>
        <v>0</v>
      </c>
      <c r="AR193" s="185" t="s">
        <v>149</v>
      </c>
      <c r="AT193" s="186" t="s">
        <v>75</v>
      </c>
      <c r="AU193" s="186" t="s">
        <v>76</v>
      </c>
      <c r="AY193" s="185" t="s">
        <v>130</v>
      </c>
      <c r="BK193" s="187">
        <f>SUM(BK194:BK206)</f>
        <v>0</v>
      </c>
    </row>
    <row r="194" spans="2:65" s="1" customFormat="1" ht="25.5" customHeight="1">
      <c r="B194" s="39"/>
      <c r="C194" s="204" t="s">
        <v>430</v>
      </c>
      <c r="D194" s="204" t="s">
        <v>232</v>
      </c>
      <c r="E194" s="205" t="s">
        <v>431</v>
      </c>
      <c r="F194" s="206" t="s">
        <v>432</v>
      </c>
      <c r="G194" s="207" t="s">
        <v>134</v>
      </c>
      <c r="H194" s="208">
        <v>10</v>
      </c>
      <c r="I194" s="209"/>
      <c r="J194" s="210">
        <f>ROUND(I194*H194,2)</f>
        <v>0</v>
      </c>
      <c r="K194" s="206" t="s">
        <v>135</v>
      </c>
      <c r="L194" s="59"/>
      <c r="M194" s="211" t="s">
        <v>23</v>
      </c>
      <c r="N194" s="212" t="s">
        <v>47</v>
      </c>
      <c r="O194" s="40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AR194" s="22" t="s">
        <v>186</v>
      </c>
      <c r="AT194" s="22" t="s">
        <v>232</v>
      </c>
      <c r="AU194" s="22" t="s">
        <v>83</v>
      </c>
      <c r="AY194" s="22" t="s">
        <v>130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22" t="s">
        <v>83</v>
      </c>
      <c r="BK194" s="200">
        <f>ROUND(I194*H194,2)</f>
        <v>0</v>
      </c>
      <c r="BL194" s="22" t="s">
        <v>186</v>
      </c>
      <c r="BM194" s="22" t="s">
        <v>433</v>
      </c>
    </row>
    <row r="195" spans="2:65" s="1" customFormat="1" ht="27">
      <c r="B195" s="39"/>
      <c r="C195" s="61"/>
      <c r="D195" s="201" t="s">
        <v>138</v>
      </c>
      <c r="E195" s="61"/>
      <c r="F195" s="202" t="s">
        <v>434</v>
      </c>
      <c r="G195" s="61"/>
      <c r="H195" s="61"/>
      <c r="I195" s="161"/>
      <c r="J195" s="61"/>
      <c r="K195" s="61"/>
      <c r="L195" s="59"/>
      <c r="M195" s="203"/>
      <c r="N195" s="40"/>
      <c r="O195" s="40"/>
      <c r="P195" s="40"/>
      <c r="Q195" s="40"/>
      <c r="R195" s="40"/>
      <c r="S195" s="40"/>
      <c r="T195" s="76"/>
      <c r="AT195" s="22" t="s">
        <v>138</v>
      </c>
      <c r="AU195" s="22" t="s">
        <v>83</v>
      </c>
    </row>
    <row r="196" spans="2:65" s="1" customFormat="1" ht="38.25" customHeight="1">
      <c r="B196" s="39"/>
      <c r="C196" s="204" t="s">
        <v>435</v>
      </c>
      <c r="D196" s="204" t="s">
        <v>232</v>
      </c>
      <c r="E196" s="205" t="s">
        <v>436</v>
      </c>
      <c r="F196" s="206" t="s">
        <v>437</v>
      </c>
      <c r="G196" s="207" t="s">
        <v>134</v>
      </c>
      <c r="H196" s="208">
        <v>2</v>
      </c>
      <c r="I196" s="209"/>
      <c r="J196" s="210">
        <f>ROUND(I196*H196,2)</f>
        <v>0</v>
      </c>
      <c r="K196" s="206" t="s">
        <v>135</v>
      </c>
      <c r="L196" s="59"/>
      <c r="M196" s="211" t="s">
        <v>23</v>
      </c>
      <c r="N196" s="212" t="s">
        <v>47</v>
      </c>
      <c r="O196" s="40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AR196" s="22" t="s">
        <v>186</v>
      </c>
      <c r="AT196" s="22" t="s">
        <v>232</v>
      </c>
      <c r="AU196" s="22" t="s">
        <v>83</v>
      </c>
      <c r="AY196" s="22" t="s">
        <v>130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22" t="s">
        <v>83</v>
      </c>
      <c r="BK196" s="200">
        <f>ROUND(I196*H196,2)</f>
        <v>0</v>
      </c>
      <c r="BL196" s="22" t="s">
        <v>186</v>
      </c>
      <c r="BM196" s="22" t="s">
        <v>438</v>
      </c>
    </row>
    <row r="197" spans="2:65" s="1" customFormat="1" ht="27">
      <c r="B197" s="39"/>
      <c r="C197" s="61"/>
      <c r="D197" s="201" t="s">
        <v>138</v>
      </c>
      <c r="E197" s="61"/>
      <c r="F197" s="202" t="s">
        <v>434</v>
      </c>
      <c r="G197" s="61"/>
      <c r="H197" s="61"/>
      <c r="I197" s="161"/>
      <c r="J197" s="61"/>
      <c r="K197" s="61"/>
      <c r="L197" s="59"/>
      <c r="M197" s="203"/>
      <c r="N197" s="40"/>
      <c r="O197" s="40"/>
      <c r="P197" s="40"/>
      <c r="Q197" s="40"/>
      <c r="R197" s="40"/>
      <c r="S197" s="40"/>
      <c r="T197" s="76"/>
      <c r="AT197" s="22" t="s">
        <v>138</v>
      </c>
      <c r="AU197" s="22" t="s">
        <v>83</v>
      </c>
    </row>
    <row r="198" spans="2:65" s="1" customFormat="1" ht="25.5" customHeight="1">
      <c r="B198" s="39"/>
      <c r="C198" s="204" t="s">
        <v>439</v>
      </c>
      <c r="D198" s="204" t="s">
        <v>232</v>
      </c>
      <c r="E198" s="205" t="s">
        <v>440</v>
      </c>
      <c r="F198" s="206" t="s">
        <v>441</v>
      </c>
      <c r="G198" s="207" t="s">
        <v>134</v>
      </c>
      <c r="H198" s="208">
        <v>1</v>
      </c>
      <c r="I198" s="209"/>
      <c r="J198" s="210">
        <f t="shared" ref="J198:J205" si="10">ROUND(I198*H198,2)</f>
        <v>0</v>
      </c>
      <c r="K198" s="206" t="s">
        <v>135</v>
      </c>
      <c r="L198" s="59"/>
      <c r="M198" s="211" t="s">
        <v>23</v>
      </c>
      <c r="N198" s="212" t="s">
        <v>47</v>
      </c>
      <c r="O198" s="40"/>
      <c r="P198" s="198">
        <f t="shared" ref="P198:P205" si="11">O198*H198</f>
        <v>0</v>
      </c>
      <c r="Q198" s="198">
        <v>0</v>
      </c>
      <c r="R198" s="198">
        <f t="shared" ref="R198:R205" si="12">Q198*H198</f>
        <v>0</v>
      </c>
      <c r="S198" s="198">
        <v>0</v>
      </c>
      <c r="T198" s="199">
        <f t="shared" ref="T198:T205" si="13">S198*H198</f>
        <v>0</v>
      </c>
      <c r="AR198" s="22" t="s">
        <v>186</v>
      </c>
      <c r="AT198" s="22" t="s">
        <v>232</v>
      </c>
      <c r="AU198" s="22" t="s">
        <v>83</v>
      </c>
      <c r="AY198" s="22" t="s">
        <v>130</v>
      </c>
      <c r="BE198" s="200">
        <f t="shared" ref="BE198:BE205" si="14">IF(N198="základní",J198,0)</f>
        <v>0</v>
      </c>
      <c r="BF198" s="200">
        <f t="shared" ref="BF198:BF205" si="15">IF(N198="snížená",J198,0)</f>
        <v>0</v>
      </c>
      <c r="BG198" s="200">
        <f t="shared" ref="BG198:BG205" si="16">IF(N198="zákl. přenesená",J198,0)</f>
        <v>0</v>
      </c>
      <c r="BH198" s="200">
        <f t="shared" ref="BH198:BH205" si="17">IF(N198="sníž. přenesená",J198,0)</f>
        <v>0</v>
      </c>
      <c r="BI198" s="200">
        <f t="shared" ref="BI198:BI205" si="18">IF(N198="nulová",J198,0)</f>
        <v>0</v>
      </c>
      <c r="BJ198" s="22" t="s">
        <v>83</v>
      </c>
      <c r="BK198" s="200">
        <f t="shared" ref="BK198:BK205" si="19">ROUND(I198*H198,2)</f>
        <v>0</v>
      </c>
      <c r="BL198" s="22" t="s">
        <v>186</v>
      </c>
      <c r="BM198" s="22" t="s">
        <v>442</v>
      </c>
    </row>
    <row r="199" spans="2:65" s="1" customFormat="1" ht="25.5" customHeight="1">
      <c r="B199" s="39"/>
      <c r="C199" s="204" t="s">
        <v>443</v>
      </c>
      <c r="D199" s="204" t="s">
        <v>232</v>
      </c>
      <c r="E199" s="205" t="s">
        <v>444</v>
      </c>
      <c r="F199" s="206" t="s">
        <v>445</v>
      </c>
      <c r="G199" s="207" t="s">
        <v>134</v>
      </c>
      <c r="H199" s="208">
        <v>1</v>
      </c>
      <c r="I199" s="209"/>
      <c r="J199" s="210">
        <f t="shared" si="10"/>
        <v>0</v>
      </c>
      <c r="K199" s="206" t="s">
        <v>135</v>
      </c>
      <c r="L199" s="59"/>
      <c r="M199" s="211" t="s">
        <v>23</v>
      </c>
      <c r="N199" s="212" t="s">
        <v>47</v>
      </c>
      <c r="O199" s="40"/>
      <c r="P199" s="198">
        <f t="shared" si="11"/>
        <v>0</v>
      </c>
      <c r="Q199" s="198">
        <v>0</v>
      </c>
      <c r="R199" s="198">
        <f t="shared" si="12"/>
        <v>0</v>
      </c>
      <c r="S199" s="198">
        <v>0</v>
      </c>
      <c r="T199" s="199">
        <f t="shared" si="13"/>
        <v>0</v>
      </c>
      <c r="AR199" s="22" t="s">
        <v>186</v>
      </c>
      <c r="AT199" s="22" t="s">
        <v>232</v>
      </c>
      <c r="AU199" s="22" t="s">
        <v>83</v>
      </c>
      <c r="AY199" s="22" t="s">
        <v>130</v>
      </c>
      <c r="BE199" s="200">
        <f t="shared" si="14"/>
        <v>0</v>
      </c>
      <c r="BF199" s="200">
        <f t="shared" si="15"/>
        <v>0</v>
      </c>
      <c r="BG199" s="200">
        <f t="shared" si="16"/>
        <v>0</v>
      </c>
      <c r="BH199" s="200">
        <f t="shared" si="17"/>
        <v>0</v>
      </c>
      <c r="BI199" s="200">
        <f t="shared" si="18"/>
        <v>0</v>
      </c>
      <c r="BJ199" s="22" t="s">
        <v>83</v>
      </c>
      <c r="BK199" s="200">
        <f t="shared" si="19"/>
        <v>0</v>
      </c>
      <c r="BL199" s="22" t="s">
        <v>186</v>
      </c>
      <c r="BM199" s="22" t="s">
        <v>446</v>
      </c>
    </row>
    <row r="200" spans="2:65" s="1" customFormat="1" ht="25.5" customHeight="1">
      <c r="B200" s="39"/>
      <c r="C200" s="188" t="s">
        <v>447</v>
      </c>
      <c r="D200" s="188" t="s">
        <v>131</v>
      </c>
      <c r="E200" s="189" t="s">
        <v>448</v>
      </c>
      <c r="F200" s="190" t="s">
        <v>449</v>
      </c>
      <c r="G200" s="191" t="s">
        <v>134</v>
      </c>
      <c r="H200" s="192">
        <v>1</v>
      </c>
      <c r="I200" s="193"/>
      <c r="J200" s="194">
        <f t="shared" si="10"/>
        <v>0</v>
      </c>
      <c r="K200" s="190" t="s">
        <v>135</v>
      </c>
      <c r="L200" s="195"/>
      <c r="M200" s="196" t="s">
        <v>23</v>
      </c>
      <c r="N200" s="197" t="s">
        <v>47</v>
      </c>
      <c r="O200" s="40"/>
      <c r="P200" s="198">
        <f t="shared" si="11"/>
        <v>0</v>
      </c>
      <c r="Q200" s="198">
        <v>0</v>
      </c>
      <c r="R200" s="198">
        <f t="shared" si="12"/>
        <v>0</v>
      </c>
      <c r="S200" s="198">
        <v>0</v>
      </c>
      <c r="T200" s="199">
        <f t="shared" si="13"/>
        <v>0</v>
      </c>
      <c r="AR200" s="22" t="s">
        <v>163</v>
      </c>
      <c r="AT200" s="22" t="s">
        <v>131</v>
      </c>
      <c r="AU200" s="22" t="s">
        <v>83</v>
      </c>
      <c r="AY200" s="22" t="s">
        <v>130</v>
      </c>
      <c r="BE200" s="200">
        <f t="shared" si="14"/>
        <v>0</v>
      </c>
      <c r="BF200" s="200">
        <f t="shared" si="15"/>
        <v>0</v>
      </c>
      <c r="BG200" s="200">
        <f t="shared" si="16"/>
        <v>0</v>
      </c>
      <c r="BH200" s="200">
        <f t="shared" si="17"/>
        <v>0</v>
      </c>
      <c r="BI200" s="200">
        <f t="shared" si="18"/>
        <v>0</v>
      </c>
      <c r="BJ200" s="22" t="s">
        <v>83</v>
      </c>
      <c r="BK200" s="200">
        <f t="shared" si="19"/>
        <v>0</v>
      </c>
      <c r="BL200" s="22" t="s">
        <v>164</v>
      </c>
      <c r="BM200" s="22" t="s">
        <v>450</v>
      </c>
    </row>
    <row r="201" spans="2:65" s="1" customFormat="1" ht="76.5" customHeight="1">
      <c r="B201" s="39"/>
      <c r="C201" s="204" t="s">
        <v>285</v>
      </c>
      <c r="D201" s="204" t="s">
        <v>232</v>
      </c>
      <c r="E201" s="205" t="s">
        <v>451</v>
      </c>
      <c r="F201" s="206" t="s">
        <v>452</v>
      </c>
      <c r="G201" s="207" t="s">
        <v>134</v>
      </c>
      <c r="H201" s="208">
        <v>1</v>
      </c>
      <c r="I201" s="209"/>
      <c r="J201" s="210">
        <f t="shared" si="10"/>
        <v>0</v>
      </c>
      <c r="K201" s="206" t="s">
        <v>135</v>
      </c>
      <c r="L201" s="59"/>
      <c r="M201" s="211" t="s">
        <v>23</v>
      </c>
      <c r="N201" s="212" t="s">
        <v>47</v>
      </c>
      <c r="O201" s="40"/>
      <c r="P201" s="198">
        <f t="shared" si="11"/>
        <v>0</v>
      </c>
      <c r="Q201" s="198">
        <v>0</v>
      </c>
      <c r="R201" s="198">
        <f t="shared" si="12"/>
        <v>0</v>
      </c>
      <c r="S201" s="198">
        <v>0</v>
      </c>
      <c r="T201" s="199">
        <f t="shared" si="13"/>
        <v>0</v>
      </c>
      <c r="AR201" s="22" t="s">
        <v>186</v>
      </c>
      <c r="AT201" s="22" t="s">
        <v>232</v>
      </c>
      <c r="AU201" s="22" t="s">
        <v>83</v>
      </c>
      <c r="AY201" s="22" t="s">
        <v>130</v>
      </c>
      <c r="BE201" s="200">
        <f t="shared" si="14"/>
        <v>0</v>
      </c>
      <c r="BF201" s="200">
        <f t="shared" si="15"/>
        <v>0</v>
      </c>
      <c r="BG201" s="200">
        <f t="shared" si="16"/>
        <v>0</v>
      </c>
      <c r="BH201" s="200">
        <f t="shared" si="17"/>
        <v>0</v>
      </c>
      <c r="BI201" s="200">
        <f t="shared" si="18"/>
        <v>0</v>
      </c>
      <c r="BJ201" s="22" t="s">
        <v>83</v>
      </c>
      <c r="BK201" s="200">
        <f t="shared" si="19"/>
        <v>0</v>
      </c>
      <c r="BL201" s="22" t="s">
        <v>186</v>
      </c>
      <c r="BM201" s="22" t="s">
        <v>453</v>
      </c>
    </row>
    <row r="202" spans="2:65" s="1" customFormat="1" ht="25.5" customHeight="1">
      <c r="B202" s="39"/>
      <c r="C202" s="204" t="s">
        <v>209</v>
      </c>
      <c r="D202" s="204" t="s">
        <v>232</v>
      </c>
      <c r="E202" s="205" t="s">
        <v>454</v>
      </c>
      <c r="F202" s="206" t="s">
        <v>455</v>
      </c>
      <c r="G202" s="207" t="s">
        <v>134</v>
      </c>
      <c r="H202" s="208">
        <v>8</v>
      </c>
      <c r="I202" s="209"/>
      <c r="J202" s="210">
        <f t="shared" si="10"/>
        <v>0</v>
      </c>
      <c r="K202" s="206" t="s">
        <v>135</v>
      </c>
      <c r="L202" s="59"/>
      <c r="M202" s="211" t="s">
        <v>23</v>
      </c>
      <c r="N202" s="212" t="s">
        <v>47</v>
      </c>
      <c r="O202" s="40"/>
      <c r="P202" s="198">
        <f t="shared" si="11"/>
        <v>0</v>
      </c>
      <c r="Q202" s="198">
        <v>0</v>
      </c>
      <c r="R202" s="198">
        <f t="shared" si="12"/>
        <v>0</v>
      </c>
      <c r="S202" s="198">
        <v>0</v>
      </c>
      <c r="T202" s="199">
        <f t="shared" si="13"/>
        <v>0</v>
      </c>
      <c r="AR202" s="22" t="s">
        <v>186</v>
      </c>
      <c r="AT202" s="22" t="s">
        <v>232</v>
      </c>
      <c r="AU202" s="22" t="s">
        <v>83</v>
      </c>
      <c r="AY202" s="22" t="s">
        <v>130</v>
      </c>
      <c r="BE202" s="200">
        <f t="shared" si="14"/>
        <v>0</v>
      </c>
      <c r="BF202" s="200">
        <f t="shared" si="15"/>
        <v>0</v>
      </c>
      <c r="BG202" s="200">
        <f t="shared" si="16"/>
        <v>0</v>
      </c>
      <c r="BH202" s="200">
        <f t="shared" si="17"/>
        <v>0</v>
      </c>
      <c r="BI202" s="200">
        <f t="shared" si="18"/>
        <v>0</v>
      </c>
      <c r="BJ202" s="22" t="s">
        <v>83</v>
      </c>
      <c r="BK202" s="200">
        <f t="shared" si="19"/>
        <v>0</v>
      </c>
      <c r="BL202" s="22" t="s">
        <v>186</v>
      </c>
      <c r="BM202" s="22" t="s">
        <v>456</v>
      </c>
    </row>
    <row r="203" spans="2:65" s="1" customFormat="1" ht="76.5" customHeight="1">
      <c r="B203" s="39"/>
      <c r="C203" s="204" t="s">
        <v>213</v>
      </c>
      <c r="D203" s="204" t="s">
        <v>232</v>
      </c>
      <c r="E203" s="205" t="s">
        <v>457</v>
      </c>
      <c r="F203" s="206" t="s">
        <v>458</v>
      </c>
      <c r="G203" s="207" t="s">
        <v>134</v>
      </c>
      <c r="H203" s="208">
        <v>1</v>
      </c>
      <c r="I203" s="209"/>
      <c r="J203" s="210">
        <f t="shared" si="10"/>
        <v>0</v>
      </c>
      <c r="K203" s="206" t="s">
        <v>135</v>
      </c>
      <c r="L203" s="59"/>
      <c r="M203" s="211" t="s">
        <v>23</v>
      </c>
      <c r="N203" s="212" t="s">
        <v>47</v>
      </c>
      <c r="O203" s="40"/>
      <c r="P203" s="198">
        <f t="shared" si="11"/>
        <v>0</v>
      </c>
      <c r="Q203" s="198">
        <v>0</v>
      </c>
      <c r="R203" s="198">
        <f t="shared" si="12"/>
        <v>0</v>
      </c>
      <c r="S203" s="198">
        <v>0</v>
      </c>
      <c r="T203" s="199">
        <f t="shared" si="13"/>
        <v>0</v>
      </c>
      <c r="AR203" s="22" t="s">
        <v>186</v>
      </c>
      <c r="AT203" s="22" t="s">
        <v>232</v>
      </c>
      <c r="AU203" s="22" t="s">
        <v>83</v>
      </c>
      <c r="AY203" s="22" t="s">
        <v>130</v>
      </c>
      <c r="BE203" s="200">
        <f t="shared" si="14"/>
        <v>0</v>
      </c>
      <c r="BF203" s="200">
        <f t="shared" si="15"/>
        <v>0</v>
      </c>
      <c r="BG203" s="200">
        <f t="shared" si="16"/>
        <v>0</v>
      </c>
      <c r="BH203" s="200">
        <f t="shared" si="17"/>
        <v>0</v>
      </c>
      <c r="BI203" s="200">
        <f t="shared" si="18"/>
        <v>0</v>
      </c>
      <c r="BJ203" s="22" t="s">
        <v>83</v>
      </c>
      <c r="BK203" s="200">
        <f t="shared" si="19"/>
        <v>0</v>
      </c>
      <c r="BL203" s="22" t="s">
        <v>186</v>
      </c>
      <c r="BM203" s="22" t="s">
        <v>459</v>
      </c>
    </row>
    <row r="204" spans="2:65" s="1" customFormat="1" ht="38.25" customHeight="1">
      <c r="B204" s="39"/>
      <c r="C204" s="204" t="s">
        <v>219</v>
      </c>
      <c r="D204" s="204" t="s">
        <v>232</v>
      </c>
      <c r="E204" s="205" t="s">
        <v>460</v>
      </c>
      <c r="F204" s="206" t="s">
        <v>461</v>
      </c>
      <c r="G204" s="207" t="s">
        <v>134</v>
      </c>
      <c r="H204" s="208">
        <v>8</v>
      </c>
      <c r="I204" s="209"/>
      <c r="J204" s="210">
        <f t="shared" si="10"/>
        <v>0</v>
      </c>
      <c r="K204" s="206" t="s">
        <v>135</v>
      </c>
      <c r="L204" s="59"/>
      <c r="M204" s="211" t="s">
        <v>23</v>
      </c>
      <c r="N204" s="212" t="s">
        <v>47</v>
      </c>
      <c r="O204" s="40"/>
      <c r="P204" s="198">
        <f t="shared" si="11"/>
        <v>0</v>
      </c>
      <c r="Q204" s="198">
        <v>0</v>
      </c>
      <c r="R204" s="198">
        <f t="shared" si="12"/>
        <v>0</v>
      </c>
      <c r="S204" s="198">
        <v>0</v>
      </c>
      <c r="T204" s="199">
        <f t="shared" si="13"/>
        <v>0</v>
      </c>
      <c r="AR204" s="22" t="s">
        <v>186</v>
      </c>
      <c r="AT204" s="22" t="s">
        <v>232</v>
      </c>
      <c r="AU204" s="22" t="s">
        <v>83</v>
      </c>
      <c r="AY204" s="22" t="s">
        <v>130</v>
      </c>
      <c r="BE204" s="200">
        <f t="shared" si="14"/>
        <v>0</v>
      </c>
      <c r="BF204" s="200">
        <f t="shared" si="15"/>
        <v>0</v>
      </c>
      <c r="BG204" s="200">
        <f t="shared" si="16"/>
        <v>0</v>
      </c>
      <c r="BH204" s="200">
        <f t="shared" si="17"/>
        <v>0</v>
      </c>
      <c r="BI204" s="200">
        <f t="shared" si="18"/>
        <v>0</v>
      </c>
      <c r="BJ204" s="22" t="s">
        <v>83</v>
      </c>
      <c r="BK204" s="200">
        <f t="shared" si="19"/>
        <v>0</v>
      </c>
      <c r="BL204" s="22" t="s">
        <v>186</v>
      </c>
      <c r="BM204" s="22" t="s">
        <v>462</v>
      </c>
    </row>
    <row r="205" spans="2:65" s="1" customFormat="1" ht="25.5" customHeight="1">
      <c r="B205" s="39"/>
      <c r="C205" s="204" t="s">
        <v>224</v>
      </c>
      <c r="D205" s="204" t="s">
        <v>232</v>
      </c>
      <c r="E205" s="205" t="s">
        <v>463</v>
      </c>
      <c r="F205" s="206" t="s">
        <v>464</v>
      </c>
      <c r="G205" s="207" t="s">
        <v>134</v>
      </c>
      <c r="H205" s="208">
        <v>1</v>
      </c>
      <c r="I205" s="209"/>
      <c r="J205" s="210">
        <f t="shared" si="10"/>
        <v>0</v>
      </c>
      <c r="K205" s="206" t="s">
        <v>135</v>
      </c>
      <c r="L205" s="59"/>
      <c r="M205" s="211" t="s">
        <v>23</v>
      </c>
      <c r="N205" s="212" t="s">
        <v>47</v>
      </c>
      <c r="O205" s="40"/>
      <c r="P205" s="198">
        <f t="shared" si="11"/>
        <v>0</v>
      </c>
      <c r="Q205" s="198">
        <v>0</v>
      </c>
      <c r="R205" s="198">
        <f t="shared" si="12"/>
        <v>0</v>
      </c>
      <c r="S205" s="198">
        <v>0</v>
      </c>
      <c r="T205" s="199">
        <f t="shared" si="13"/>
        <v>0</v>
      </c>
      <c r="AR205" s="22" t="s">
        <v>186</v>
      </c>
      <c r="AT205" s="22" t="s">
        <v>232</v>
      </c>
      <c r="AU205" s="22" t="s">
        <v>83</v>
      </c>
      <c r="AY205" s="22" t="s">
        <v>130</v>
      </c>
      <c r="BE205" s="200">
        <f t="shared" si="14"/>
        <v>0</v>
      </c>
      <c r="BF205" s="200">
        <f t="shared" si="15"/>
        <v>0</v>
      </c>
      <c r="BG205" s="200">
        <f t="shared" si="16"/>
        <v>0</v>
      </c>
      <c r="BH205" s="200">
        <f t="shared" si="17"/>
        <v>0</v>
      </c>
      <c r="BI205" s="200">
        <f t="shared" si="18"/>
        <v>0</v>
      </c>
      <c r="BJ205" s="22" t="s">
        <v>83</v>
      </c>
      <c r="BK205" s="200">
        <f t="shared" si="19"/>
        <v>0</v>
      </c>
      <c r="BL205" s="22" t="s">
        <v>186</v>
      </c>
      <c r="BM205" s="22" t="s">
        <v>465</v>
      </c>
    </row>
    <row r="206" spans="2:65" s="1" customFormat="1" ht="27">
      <c r="B206" s="39"/>
      <c r="C206" s="61"/>
      <c r="D206" s="201" t="s">
        <v>138</v>
      </c>
      <c r="E206" s="61"/>
      <c r="F206" s="202" t="s">
        <v>466</v>
      </c>
      <c r="G206" s="61"/>
      <c r="H206" s="61"/>
      <c r="I206" s="161"/>
      <c r="J206" s="61"/>
      <c r="K206" s="61"/>
      <c r="L206" s="59"/>
      <c r="M206" s="237"/>
      <c r="N206" s="238"/>
      <c r="O206" s="238"/>
      <c r="P206" s="238"/>
      <c r="Q206" s="238"/>
      <c r="R206" s="238"/>
      <c r="S206" s="238"/>
      <c r="T206" s="239"/>
      <c r="AT206" s="22" t="s">
        <v>138</v>
      </c>
      <c r="AU206" s="22" t="s">
        <v>83</v>
      </c>
    </row>
    <row r="207" spans="2:65" s="1" customFormat="1" ht="6.95" customHeight="1">
      <c r="B207" s="54"/>
      <c r="C207" s="55"/>
      <c r="D207" s="55"/>
      <c r="E207" s="55"/>
      <c r="F207" s="55"/>
      <c r="G207" s="55"/>
      <c r="H207" s="55"/>
      <c r="I207" s="137"/>
      <c r="J207" s="55"/>
      <c r="K207" s="55"/>
      <c r="L207" s="59"/>
    </row>
  </sheetData>
  <sheetProtection algorithmName="SHA-512" hashValue="EGlVezGad5QD3CD6ITG9uyEtDOBdWr5DaUNLifOd1qszuKAmYUYoMebJpysrpbWmYOe7LEY2zi9EGw1o2EYz4Q==" saltValue="6Tfhv1k+0LPmfiTXR266z9q1x2SWFGWNR41tC3Sht1hDK5+FqH3tAdSgF7VZdM5LERDWXwilbSYamziYf5a0fA==" spinCount="100000" sheet="1" objects="1" scenarios="1" formatColumns="0" formatRows="0" autoFilter="0"/>
  <autoFilter ref="C82:K206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6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92</v>
      </c>
      <c r="G1" s="368" t="s">
        <v>93</v>
      </c>
      <c r="H1" s="368"/>
      <c r="I1" s="113"/>
      <c r="J1" s="112" t="s">
        <v>94</v>
      </c>
      <c r="K1" s="111" t="s">
        <v>95</v>
      </c>
      <c r="L1" s="112" t="s">
        <v>96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97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0" t="str">
        <f>'Rekapitulace zakázky'!K6</f>
        <v>Oprava trakčních transformátorů TU4, TU5 na TNS Červenka</v>
      </c>
      <c r="F7" s="361"/>
      <c r="G7" s="361"/>
      <c r="H7" s="361"/>
      <c r="I7" s="115"/>
      <c r="J7" s="27"/>
      <c r="K7" s="29"/>
    </row>
    <row r="8" spans="1:70" s="1" customFormat="1" ht="15">
      <c r="B8" s="39"/>
      <c r="C8" s="40"/>
      <c r="D8" s="35" t="s">
        <v>98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2" t="s">
        <v>467</v>
      </c>
      <c r="F9" s="363"/>
      <c r="G9" s="363"/>
      <c r="H9" s="363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23</v>
      </c>
      <c r="K11" s="43"/>
    </row>
    <row r="12" spans="1:70" s="1" customFormat="1" ht="14.45" customHeight="1">
      <c r="B12" s="39"/>
      <c r="C12" s="40"/>
      <c r="D12" s="35" t="s">
        <v>24</v>
      </c>
      <c r="E12" s="40"/>
      <c r="F12" s="33" t="s">
        <v>468</v>
      </c>
      <c r="G12" s="40"/>
      <c r="H12" s="40"/>
      <c r="I12" s="117" t="s">
        <v>26</v>
      </c>
      <c r="J12" s="118">
        <f>'Rekapitulace zakázky'!AN8</f>
        <v>0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100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zakázky'!AN13="Vyplň údaj","",IF('Rekapitulace zakázky'!AN13="","",'Rekapitulace zakázky'!AN13))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zakázky'!E14="Vyplň údaj","",IF('Rekapitulace zakázky'!E14="","",'Rekapitulace zakázky'!E14))</f>
        <v/>
      </c>
      <c r="F18" s="40"/>
      <c r="G18" s="40"/>
      <c r="H18" s="40"/>
      <c r="I18" s="117" t="s">
        <v>31</v>
      </c>
      <c r="J18" s="33" t="str">
        <f>IF('Rekapitulace zakázky'!AN14="Vyplň údaj","",IF('Rekapitulace zakázky'!AN14="","",'Rekapitulace zakázky'!AN14))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469</v>
      </c>
      <c r="F21" s="40"/>
      <c r="G21" s="40"/>
      <c r="H21" s="40"/>
      <c r="I21" s="117" t="s">
        <v>31</v>
      </c>
      <c r="J21" s="33" t="s">
        <v>38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49" t="s">
        <v>23</v>
      </c>
      <c r="F24" s="349"/>
      <c r="G24" s="349"/>
      <c r="H24" s="349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42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7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8">
        <f>ROUND(SUM(BE87:BE165), 2)</f>
        <v>0</v>
      </c>
      <c r="G30" s="40"/>
      <c r="H30" s="40"/>
      <c r="I30" s="129">
        <v>0.21</v>
      </c>
      <c r="J30" s="128">
        <f>ROUND(ROUND((SUM(BE87:BE165)),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8">
        <f>ROUND(SUM(BF87:BF165), 2)</f>
        <v>0</v>
      </c>
      <c r="G31" s="40"/>
      <c r="H31" s="40"/>
      <c r="I31" s="129">
        <v>0.15</v>
      </c>
      <c r="J31" s="128">
        <f>ROUND(ROUND((SUM(BF87:BF165)),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8">
        <f>ROUND(SUM(BG87:BG165),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8">
        <f>ROUND(SUM(BH87:BH165),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8">
        <f>ROUND(SUM(BI87:BI165),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52</v>
      </c>
      <c r="E36" s="77"/>
      <c r="F36" s="77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0" t="str">
        <f>E7</f>
        <v>Oprava trakčních transformátorů TU4, TU5 na TNS Červenka</v>
      </c>
      <c r="F45" s="361"/>
      <c r="G45" s="361"/>
      <c r="H45" s="361"/>
      <c r="I45" s="116"/>
      <c r="J45" s="40"/>
      <c r="K45" s="43"/>
    </row>
    <row r="46" spans="2:11" s="1" customFormat="1" ht="14.45" customHeight="1">
      <c r="B46" s="39"/>
      <c r="C46" s="35" t="s">
        <v>98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2" t="str">
        <f>E9</f>
        <v>SO 01.1 - Oprava trakčních transformátorů TU4, TU5 na TNS Červenka - stavební práce</v>
      </c>
      <c r="F47" s="363"/>
      <c r="G47" s="363"/>
      <c r="H47" s="363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24</v>
      </c>
      <c r="D49" s="40"/>
      <c r="E49" s="40"/>
      <c r="F49" s="33" t="str">
        <f>F12</f>
        <v xml:space="preserve"> </v>
      </c>
      <c r="G49" s="40"/>
      <c r="H49" s="40"/>
      <c r="I49" s="117" t="s">
        <v>26</v>
      </c>
      <c r="J49" s="118">
        <f>IF(J12="","",J12)</f>
        <v>0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 xml:space="preserve"> SŽDC s.o., Oblastní ředitelství Olomouc</v>
      </c>
      <c r="G51" s="40"/>
      <c r="H51" s="40"/>
      <c r="I51" s="117" t="s">
        <v>35</v>
      </c>
      <c r="J51" s="349" t="str">
        <f>E21</f>
        <v xml:space="preserve">  Ing.Jan Slivka, SB Projekt, s.r.o.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64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470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>
      <c r="B58" s="154"/>
      <c r="C58" s="155"/>
      <c r="D58" s="156" t="s">
        <v>471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899999999999999" customHeight="1">
      <c r="B59" s="154"/>
      <c r="C59" s="155"/>
      <c r="D59" s="156" t="s">
        <v>472</v>
      </c>
      <c r="E59" s="157"/>
      <c r="F59" s="157"/>
      <c r="G59" s="157"/>
      <c r="H59" s="157"/>
      <c r="I59" s="158"/>
      <c r="J59" s="159">
        <f>J95</f>
        <v>0</v>
      </c>
      <c r="K59" s="160"/>
    </row>
    <row r="60" spans="2:47" s="8" customFormat="1" ht="19.899999999999999" customHeight="1">
      <c r="B60" s="154"/>
      <c r="C60" s="155"/>
      <c r="D60" s="156" t="s">
        <v>112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9.899999999999999" customHeight="1">
      <c r="B61" s="154"/>
      <c r="C61" s="155"/>
      <c r="D61" s="156" t="s">
        <v>473</v>
      </c>
      <c r="E61" s="157"/>
      <c r="F61" s="157"/>
      <c r="G61" s="157"/>
      <c r="H61" s="157"/>
      <c r="I61" s="158"/>
      <c r="J61" s="159">
        <f>J108</f>
        <v>0</v>
      </c>
      <c r="K61" s="160"/>
    </row>
    <row r="62" spans="2:47" s="8" customFormat="1" ht="19.899999999999999" customHeight="1">
      <c r="B62" s="154"/>
      <c r="C62" s="155"/>
      <c r="D62" s="156" t="s">
        <v>474</v>
      </c>
      <c r="E62" s="157"/>
      <c r="F62" s="157"/>
      <c r="G62" s="157"/>
      <c r="H62" s="157"/>
      <c r="I62" s="158"/>
      <c r="J62" s="159">
        <f>J123</f>
        <v>0</v>
      </c>
      <c r="K62" s="160"/>
    </row>
    <row r="63" spans="2:47" s="7" customFormat="1" ht="24.95" customHeight="1">
      <c r="B63" s="147"/>
      <c r="C63" s="148"/>
      <c r="D63" s="149" t="s">
        <v>475</v>
      </c>
      <c r="E63" s="150"/>
      <c r="F63" s="150"/>
      <c r="G63" s="150"/>
      <c r="H63" s="150"/>
      <c r="I63" s="151"/>
      <c r="J63" s="152">
        <f>J126</f>
        <v>0</v>
      </c>
      <c r="K63" s="153"/>
    </row>
    <row r="64" spans="2:47" s="8" customFormat="1" ht="19.899999999999999" customHeight="1">
      <c r="B64" s="154"/>
      <c r="C64" s="155"/>
      <c r="D64" s="156" t="s">
        <v>476</v>
      </c>
      <c r="E64" s="157"/>
      <c r="F64" s="157"/>
      <c r="G64" s="157"/>
      <c r="H64" s="157"/>
      <c r="I64" s="158"/>
      <c r="J64" s="159">
        <f>J127</f>
        <v>0</v>
      </c>
      <c r="K64" s="160"/>
    </row>
    <row r="65" spans="2:12" s="8" customFormat="1" ht="19.899999999999999" customHeight="1">
      <c r="B65" s="154"/>
      <c r="C65" s="155"/>
      <c r="D65" s="156" t="s">
        <v>477</v>
      </c>
      <c r="E65" s="157"/>
      <c r="F65" s="157"/>
      <c r="G65" s="157"/>
      <c r="H65" s="157"/>
      <c r="I65" s="158"/>
      <c r="J65" s="159">
        <f>J129</f>
        <v>0</v>
      </c>
      <c r="K65" s="160"/>
    </row>
    <row r="66" spans="2:12" s="8" customFormat="1" ht="19.899999999999999" customHeight="1">
      <c r="B66" s="154"/>
      <c r="C66" s="155"/>
      <c r="D66" s="156" t="s">
        <v>478</v>
      </c>
      <c r="E66" s="157"/>
      <c r="F66" s="157"/>
      <c r="G66" s="157"/>
      <c r="H66" s="157"/>
      <c r="I66" s="158"/>
      <c r="J66" s="159">
        <f>J132</f>
        <v>0</v>
      </c>
      <c r="K66" s="160"/>
    </row>
    <row r="67" spans="2:12" s="7" customFormat="1" ht="24.95" customHeight="1">
      <c r="B67" s="147"/>
      <c r="C67" s="148"/>
      <c r="D67" s="149" t="s">
        <v>479</v>
      </c>
      <c r="E67" s="150"/>
      <c r="F67" s="150"/>
      <c r="G67" s="150"/>
      <c r="H67" s="150"/>
      <c r="I67" s="151"/>
      <c r="J67" s="152">
        <f>J157</f>
        <v>0</v>
      </c>
      <c r="K67" s="153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>
      <c r="B74" s="39"/>
      <c r="C74" s="60" t="s">
        <v>114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6.5" customHeight="1">
      <c r="B77" s="39"/>
      <c r="C77" s="61"/>
      <c r="D77" s="61"/>
      <c r="E77" s="365" t="str">
        <f>E7</f>
        <v>Oprava trakčních transformátorů TU4, TU5 na TNS Červenka</v>
      </c>
      <c r="F77" s="366"/>
      <c r="G77" s="366"/>
      <c r="H77" s="366"/>
      <c r="I77" s="161"/>
      <c r="J77" s="61"/>
      <c r="K77" s="61"/>
      <c r="L77" s="59"/>
    </row>
    <row r="78" spans="2:12" s="1" customFormat="1" ht="14.45" customHeight="1">
      <c r="B78" s="39"/>
      <c r="C78" s="63" t="s">
        <v>98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7.25" customHeight="1">
      <c r="B79" s="39"/>
      <c r="C79" s="61"/>
      <c r="D79" s="61"/>
      <c r="E79" s="356" t="str">
        <f>E9</f>
        <v>SO 01.1 - Oprava trakčních transformátorů TU4, TU5 na TNS Červenka - stavební práce</v>
      </c>
      <c r="F79" s="367"/>
      <c r="G79" s="367"/>
      <c r="H79" s="367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>
      <c r="B81" s="39"/>
      <c r="C81" s="63" t="s">
        <v>24</v>
      </c>
      <c r="D81" s="61"/>
      <c r="E81" s="61"/>
      <c r="F81" s="162" t="str">
        <f>F12</f>
        <v xml:space="preserve"> </v>
      </c>
      <c r="G81" s="61"/>
      <c r="H81" s="61"/>
      <c r="I81" s="163" t="s">
        <v>26</v>
      </c>
      <c r="J81" s="71">
        <f>IF(J12="","",J12)</f>
        <v>0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 ht="15">
      <c r="B83" s="39"/>
      <c r="C83" s="63" t="s">
        <v>27</v>
      </c>
      <c r="D83" s="61"/>
      <c r="E83" s="61"/>
      <c r="F83" s="162" t="str">
        <f>E15</f>
        <v xml:space="preserve"> SŽDC s.o., Oblastní ředitelství Olomouc</v>
      </c>
      <c r="G83" s="61"/>
      <c r="H83" s="61"/>
      <c r="I83" s="163" t="s">
        <v>35</v>
      </c>
      <c r="J83" s="162" t="str">
        <f>E21</f>
        <v xml:space="preserve">  Ing.Jan Slivka, SB Projekt, s.r.o.</v>
      </c>
      <c r="K83" s="61"/>
      <c r="L83" s="59"/>
    </row>
    <row r="84" spans="2:65" s="1" customFormat="1" ht="14.45" customHeight="1">
      <c r="B84" s="39"/>
      <c r="C84" s="63" t="s">
        <v>33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>
      <c r="B86" s="164"/>
      <c r="C86" s="165" t="s">
        <v>115</v>
      </c>
      <c r="D86" s="166" t="s">
        <v>61</v>
      </c>
      <c r="E86" s="166" t="s">
        <v>57</v>
      </c>
      <c r="F86" s="166" t="s">
        <v>116</v>
      </c>
      <c r="G86" s="166" t="s">
        <v>117</v>
      </c>
      <c r="H86" s="166" t="s">
        <v>118</v>
      </c>
      <c r="I86" s="167" t="s">
        <v>119</v>
      </c>
      <c r="J86" s="166" t="s">
        <v>104</v>
      </c>
      <c r="K86" s="168" t="s">
        <v>120</v>
      </c>
      <c r="L86" s="169"/>
      <c r="M86" s="79" t="s">
        <v>121</v>
      </c>
      <c r="N86" s="80" t="s">
        <v>46</v>
      </c>
      <c r="O86" s="80" t="s">
        <v>122</v>
      </c>
      <c r="P86" s="80" t="s">
        <v>123</v>
      </c>
      <c r="Q86" s="80" t="s">
        <v>124</v>
      </c>
      <c r="R86" s="80" t="s">
        <v>125</v>
      </c>
      <c r="S86" s="80" t="s">
        <v>126</v>
      </c>
      <c r="T86" s="81" t="s">
        <v>127</v>
      </c>
    </row>
    <row r="87" spans="2:65" s="1" customFormat="1" ht="29.25" customHeight="1">
      <c r="B87" s="39"/>
      <c r="C87" s="85" t="s">
        <v>105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P88+P126+P157</f>
        <v>0</v>
      </c>
      <c r="Q87" s="83"/>
      <c r="R87" s="171">
        <f>R88+R126+R157</f>
        <v>422.27710263599994</v>
      </c>
      <c r="S87" s="83"/>
      <c r="T87" s="172">
        <f>T88+T126+T157</f>
        <v>3.3499999999999996</v>
      </c>
      <c r="AT87" s="22" t="s">
        <v>75</v>
      </c>
      <c r="AU87" s="22" t="s">
        <v>106</v>
      </c>
      <c r="BK87" s="173">
        <f>BK88+BK126+BK157</f>
        <v>0</v>
      </c>
    </row>
    <row r="88" spans="2:65" s="10" customFormat="1" ht="37.35" customHeight="1">
      <c r="B88" s="174"/>
      <c r="C88" s="175"/>
      <c r="D88" s="176" t="s">
        <v>75</v>
      </c>
      <c r="E88" s="177" t="s">
        <v>386</v>
      </c>
      <c r="F88" s="177" t="s">
        <v>480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P89+P95+P106+P108+P123</f>
        <v>0</v>
      </c>
      <c r="Q88" s="182"/>
      <c r="R88" s="183">
        <f>R89+R95+R106+R108+R123</f>
        <v>421.15236769999996</v>
      </c>
      <c r="S88" s="182"/>
      <c r="T88" s="184">
        <f>T89+T95+T106+T108+T123</f>
        <v>3.1399999999999997</v>
      </c>
      <c r="AR88" s="185" t="s">
        <v>83</v>
      </c>
      <c r="AT88" s="186" t="s">
        <v>75</v>
      </c>
      <c r="AU88" s="186" t="s">
        <v>76</v>
      </c>
      <c r="AY88" s="185" t="s">
        <v>130</v>
      </c>
      <c r="BK88" s="187">
        <f>BK89+BK95+BK106+BK108+BK123</f>
        <v>0</v>
      </c>
    </row>
    <row r="89" spans="2:65" s="10" customFormat="1" ht="19.899999999999999" customHeight="1">
      <c r="B89" s="174"/>
      <c r="C89" s="175"/>
      <c r="D89" s="176" t="s">
        <v>75</v>
      </c>
      <c r="E89" s="235" t="s">
        <v>85</v>
      </c>
      <c r="F89" s="235" t="s">
        <v>481</v>
      </c>
      <c r="G89" s="175"/>
      <c r="H89" s="175"/>
      <c r="I89" s="178"/>
      <c r="J89" s="236">
        <f>BK89</f>
        <v>0</v>
      </c>
      <c r="K89" s="175"/>
      <c r="L89" s="180"/>
      <c r="M89" s="181"/>
      <c r="N89" s="182"/>
      <c r="O89" s="182"/>
      <c r="P89" s="183">
        <f>SUM(P90:P94)</f>
        <v>0</v>
      </c>
      <c r="Q89" s="182"/>
      <c r="R89" s="183">
        <f>SUM(R90:R94)</f>
        <v>8.5884677000000007</v>
      </c>
      <c r="S89" s="182"/>
      <c r="T89" s="184">
        <f>SUM(T90:T94)</f>
        <v>0</v>
      </c>
      <c r="AR89" s="185" t="s">
        <v>83</v>
      </c>
      <c r="AT89" s="186" t="s">
        <v>75</v>
      </c>
      <c r="AU89" s="186" t="s">
        <v>83</v>
      </c>
      <c r="AY89" s="185" t="s">
        <v>130</v>
      </c>
      <c r="BK89" s="187">
        <f>SUM(BK90:BK94)</f>
        <v>0</v>
      </c>
    </row>
    <row r="90" spans="2:65" s="1" customFormat="1" ht="25.5" customHeight="1">
      <c r="B90" s="39"/>
      <c r="C90" s="204" t="s">
        <v>83</v>
      </c>
      <c r="D90" s="204" t="s">
        <v>232</v>
      </c>
      <c r="E90" s="205" t="s">
        <v>482</v>
      </c>
      <c r="F90" s="206" t="s">
        <v>483</v>
      </c>
      <c r="G90" s="207" t="s">
        <v>484</v>
      </c>
      <c r="H90" s="208">
        <v>1.5</v>
      </c>
      <c r="I90" s="209"/>
      <c r="J90" s="210">
        <f>ROUND(I90*H90,2)</f>
        <v>0</v>
      </c>
      <c r="K90" s="206" t="s">
        <v>485</v>
      </c>
      <c r="L90" s="59"/>
      <c r="M90" s="211" t="s">
        <v>23</v>
      </c>
      <c r="N90" s="212" t="s">
        <v>47</v>
      </c>
      <c r="O90" s="40"/>
      <c r="P90" s="198">
        <f>O90*H90</f>
        <v>0</v>
      </c>
      <c r="Q90" s="198">
        <v>2.45329</v>
      </c>
      <c r="R90" s="198">
        <f>Q90*H90</f>
        <v>3.679935</v>
      </c>
      <c r="S90" s="198">
        <v>0</v>
      </c>
      <c r="T90" s="199">
        <f>S90*H90</f>
        <v>0</v>
      </c>
      <c r="AR90" s="22" t="s">
        <v>149</v>
      </c>
      <c r="AT90" s="22" t="s">
        <v>232</v>
      </c>
      <c r="AU90" s="22" t="s">
        <v>85</v>
      </c>
      <c r="AY90" s="22" t="s">
        <v>130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22" t="s">
        <v>83</v>
      </c>
      <c r="BK90" s="200">
        <f>ROUND(I90*H90,2)</f>
        <v>0</v>
      </c>
      <c r="BL90" s="22" t="s">
        <v>149</v>
      </c>
      <c r="BM90" s="22" t="s">
        <v>486</v>
      </c>
    </row>
    <row r="91" spans="2:65" s="1" customFormat="1" ht="175.5">
      <c r="B91" s="39"/>
      <c r="C91" s="61"/>
      <c r="D91" s="201" t="s">
        <v>393</v>
      </c>
      <c r="E91" s="61"/>
      <c r="F91" s="202" t="s">
        <v>487</v>
      </c>
      <c r="G91" s="61"/>
      <c r="H91" s="61"/>
      <c r="I91" s="161"/>
      <c r="J91" s="61"/>
      <c r="K91" s="61"/>
      <c r="L91" s="59"/>
      <c r="M91" s="203"/>
      <c r="N91" s="40"/>
      <c r="O91" s="40"/>
      <c r="P91" s="40"/>
      <c r="Q91" s="40"/>
      <c r="R91" s="40"/>
      <c r="S91" s="40"/>
      <c r="T91" s="76"/>
      <c r="AT91" s="22" t="s">
        <v>393</v>
      </c>
      <c r="AU91" s="22" t="s">
        <v>85</v>
      </c>
    </row>
    <row r="92" spans="2:65" s="1" customFormat="1" ht="25.5" customHeight="1">
      <c r="B92" s="39"/>
      <c r="C92" s="204" t="s">
        <v>85</v>
      </c>
      <c r="D92" s="204" t="s">
        <v>232</v>
      </c>
      <c r="E92" s="205" t="s">
        <v>488</v>
      </c>
      <c r="F92" s="206" t="s">
        <v>489</v>
      </c>
      <c r="G92" s="207" t="s">
        <v>484</v>
      </c>
      <c r="H92" s="208">
        <v>1.83</v>
      </c>
      <c r="I92" s="209"/>
      <c r="J92" s="210">
        <f>ROUND(I92*H92,2)</f>
        <v>0</v>
      </c>
      <c r="K92" s="206" t="s">
        <v>485</v>
      </c>
      <c r="L92" s="59"/>
      <c r="M92" s="211" t="s">
        <v>23</v>
      </c>
      <c r="N92" s="212" t="s">
        <v>47</v>
      </c>
      <c r="O92" s="40"/>
      <c r="P92" s="198">
        <f>O92*H92</f>
        <v>0</v>
      </c>
      <c r="Q92" s="198">
        <v>2.45329</v>
      </c>
      <c r="R92" s="198">
        <f>Q92*H92</f>
        <v>4.4895206999999999</v>
      </c>
      <c r="S92" s="198">
        <v>0</v>
      </c>
      <c r="T92" s="199">
        <f>S92*H92</f>
        <v>0</v>
      </c>
      <c r="AR92" s="22" t="s">
        <v>149</v>
      </c>
      <c r="AT92" s="22" t="s">
        <v>232</v>
      </c>
      <c r="AU92" s="22" t="s">
        <v>85</v>
      </c>
      <c r="AY92" s="22" t="s">
        <v>130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22" t="s">
        <v>83</v>
      </c>
      <c r="BK92" s="200">
        <f>ROUND(I92*H92,2)</f>
        <v>0</v>
      </c>
      <c r="BL92" s="22" t="s">
        <v>149</v>
      </c>
      <c r="BM92" s="22" t="s">
        <v>490</v>
      </c>
    </row>
    <row r="93" spans="2:65" s="1" customFormat="1" ht="108">
      <c r="B93" s="39"/>
      <c r="C93" s="61"/>
      <c r="D93" s="201" t="s">
        <v>393</v>
      </c>
      <c r="E93" s="61"/>
      <c r="F93" s="202" t="s">
        <v>491</v>
      </c>
      <c r="G93" s="61"/>
      <c r="H93" s="61"/>
      <c r="I93" s="161"/>
      <c r="J93" s="61"/>
      <c r="K93" s="61"/>
      <c r="L93" s="59"/>
      <c r="M93" s="203"/>
      <c r="N93" s="40"/>
      <c r="O93" s="40"/>
      <c r="P93" s="40"/>
      <c r="Q93" s="40"/>
      <c r="R93" s="40"/>
      <c r="S93" s="40"/>
      <c r="T93" s="76"/>
      <c r="AT93" s="22" t="s">
        <v>393</v>
      </c>
      <c r="AU93" s="22" t="s">
        <v>85</v>
      </c>
    </row>
    <row r="94" spans="2:65" s="1" customFormat="1" ht="16.5" customHeight="1">
      <c r="B94" s="39"/>
      <c r="C94" s="204" t="s">
        <v>144</v>
      </c>
      <c r="D94" s="204" t="s">
        <v>232</v>
      </c>
      <c r="E94" s="205" t="s">
        <v>492</v>
      </c>
      <c r="F94" s="206" t="s">
        <v>493</v>
      </c>
      <c r="G94" s="207" t="s">
        <v>398</v>
      </c>
      <c r="H94" s="208">
        <v>0.4</v>
      </c>
      <c r="I94" s="209"/>
      <c r="J94" s="210">
        <f>ROUND(I94*H94,2)</f>
        <v>0</v>
      </c>
      <c r="K94" s="206" t="s">
        <v>485</v>
      </c>
      <c r="L94" s="59"/>
      <c r="M94" s="211" t="s">
        <v>23</v>
      </c>
      <c r="N94" s="212" t="s">
        <v>47</v>
      </c>
      <c r="O94" s="40"/>
      <c r="P94" s="198">
        <f>O94*H94</f>
        <v>0</v>
      </c>
      <c r="Q94" s="198">
        <v>1.0475300000000001</v>
      </c>
      <c r="R94" s="198">
        <f>Q94*H94</f>
        <v>0.41901200000000005</v>
      </c>
      <c r="S94" s="198">
        <v>0</v>
      </c>
      <c r="T94" s="199">
        <f>S94*H94</f>
        <v>0</v>
      </c>
      <c r="AR94" s="22" t="s">
        <v>149</v>
      </c>
      <c r="AT94" s="22" t="s">
        <v>232</v>
      </c>
      <c r="AU94" s="22" t="s">
        <v>85</v>
      </c>
      <c r="AY94" s="22" t="s">
        <v>130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22" t="s">
        <v>83</v>
      </c>
      <c r="BK94" s="200">
        <f>ROUND(I94*H94,2)</f>
        <v>0</v>
      </c>
      <c r="BL94" s="22" t="s">
        <v>149</v>
      </c>
      <c r="BM94" s="22" t="s">
        <v>494</v>
      </c>
    </row>
    <row r="95" spans="2:65" s="10" customFormat="1" ht="29.85" customHeight="1">
      <c r="B95" s="174"/>
      <c r="C95" s="175"/>
      <c r="D95" s="176" t="s">
        <v>75</v>
      </c>
      <c r="E95" s="235" t="s">
        <v>144</v>
      </c>
      <c r="F95" s="235" t="s">
        <v>495</v>
      </c>
      <c r="G95" s="175"/>
      <c r="H95" s="175"/>
      <c r="I95" s="178"/>
      <c r="J95" s="236">
        <f>BK95</f>
        <v>0</v>
      </c>
      <c r="K95" s="175"/>
      <c r="L95" s="180"/>
      <c r="M95" s="181"/>
      <c r="N95" s="182"/>
      <c r="O95" s="182"/>
      <c r="P95" s="183">
        <f>SUM(P96:P105)</f>
        <v>0</v>
      </c>
      <c r="Q95" s="182"/>
      <c r="R95" s="183">
        <f>SUM(R96:R105)</f>
        <v>412.26389999999992</v>
      </c>
      <c r="S95" s="182"/>
      <c r="T95" s="184">
        <f>SUM(T96:T105)</f>
        <v>0</v>
      </c>
      <c r="AR95" s="185" t="s">
        <v>83</v>
      </c>
      <c r="AT95" s="186" t="s">
        <v>75</v>
      </c>
      <c r="AU95" s="186" t="s">
        <v>83</v>
      </c>
      <c r="AY95" s="185" t="s">
        <v>130</v>
      </c>
      <c r="BK95" s="187">
        <f>SUM(BK96:BK105)</f>
        <v>0</v>
      </c>
    </row>
    <row r="96" spans="2:65" s="1" customFormat="1" ht="16.5" customHeight="1">
      <c r="B96" s="39"/>
      <c r="C96" s="188" t="s">
        <v>149</v>
      </c>
      <c r="D96" s="188" t="s">
        <v>131</v>
      </c>
      <c r="E96" s="189" t="s">
        <v>496</v>
      </c>
      <c r="F96" s="190" t="s">
        <v>497</v>
      </c>
      <c r="G96" s="191" t="s">
        <v>398</v>
      </c>
      <c r="H96" s="192">
        <v>2</v>
      </c>
      <c r="I96" s="193"/>
      <c r="J96" s="194">
        <f>ROUND(I96*H96,2)</f>
        <v>0</v>
      </c>
      <c r="K96" s="190" t="s">
        <v>485</v>
      </c>
      <c r="L96" s="195"/>
      <c r="M96" s="196" t="s">
        <v>23</v>
      </c>
      <c r="N96" s="197" t="s">
        <v>47</v>
      </c>
      <c r="O96" s="40"/>
      <c r="P96" s="198">
        <f>O96*H96</f>
        <v>0</v>
      </c>
      <c r="Q96" s="198">
        <v>1</v>
      </c>
      <c r="R96" s="198">
        <f>Q96*H96</f>
        <v>2</v>
      </c>
      <c r="S96" s="198">
        <v>0</v>
      </c>
      <c r="T96" s="199">
        <f>S96*H96</f>
        <v>0</v>
      </c>
      <c r="AR96" s="22" t="s">
        <v>172</v>
      </c>
      <c r="AT96" s="22" t="s">
        <v>131</v>
      </c>
      <c r="AU96" s="22" t="s">
        <v>85</v>
      </c>
      <c r="AY96" s="22" t="s">
        <v>130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22" t="s">
        <v>83</v>
      </c>
      <c r="BK96" s="200">
        <f>ROUND(I96*H96,2)</f>
        <v>0</v>
      </c>
      <c r="BL96" s="22" t="s">
        <v>149</v>
      </c>
      <c r="BM96" s="22" t="s">
        <v>498</v>
      </c>
    </row>
    <row r="97" spans="2:65" s="1" customFormat="1" ht="27">
      <c r="B97" s="39"/>
      <c r="C97" s="61"/>
      <c r="D97" s="201" t="s">
        <v>138</v>
      </c>
      <c r="E97" s="61"/>
      <c r="F97" s="202" t="s">
        <v>499</v>
      </c>
      <c r="G97" s="61"/>
      <c r="H97" s="61"/>
      <c r="I97" s="161"/>
      <c r="J97" s="61"/>
      <c r="K97" s="61"/>
      <c r="L97" s="59"/>
      <c r="M97" s="203"/>
      <c r="N97" s="40"/>
      <c r="O97" s="40"/>
      <c r="P97" s="40"/>
      <c r="Q97" s="40"/>
      <c r="R97" s="40"/>
      <c r="S97" s="40"/>
      <c r="T97" s="76"/>
      <c r="AT97" s="22" t="s">
        <v>138</v>
      </c>
      <c r="AU97" s="22" t="s">
        <v>85</v>
      </c>
    </row>
    <row r="98" spans="2:65" s="1" customFormat="1" ht="16.5" customHeight="1">
      <c r="B98" s="39"/>
      <c r="C98" s="188" t="s">
        <v>154</v>
      </c>
      <c r="D98" s="188" t="s">
        <v>131</v>
      </c>
      <c r="E98" s="189" t="s">
        <v>500</v>
      </c>
      <c r="F98" s="190" t="s">
        <v>501</v>
      </c>
      <c r="G98" s="191" t="s">
        <v>502</v>
      </c>
      <c r="H98" s="192">
        <v>100</v>
      </c>
      <c r="I98" s="193"/>
      <c r="J98" s="194">
        <f>ROUND(I98*H98,2)</f>
        <v>0</v>
      </c>
      <c r="K98" s="190" t="s">
        <v>23</v>
      </c>
      <c r="L98" s="195"/>
      <c r="M98" s="196" t="s">
        <v>23</v>
      </c>
      <c r="N98" s="197" t="s">
        <v>47</v>
      </c>
      <c r="O98" s="40"/>
      <c r="P98" s="198">
        <f>O98*H98</f>
        <v>0</v>
      </c>
      <c r="Q98" s="198">
        <v>4.0999999999999996</v>
      </c>
      <c r="R98" s="198">
        <f>Q98*H98</f>
        <v>409.99999999999994</v>
      </c>
      <c r="S98" s="198">
        <v>0</v>
      </c>
      <c r="T98" s="199">
        <f>S98*H98</f>
        <v>0</v>
      </c>
      <c r="AR98" s="22" t="s">
        <v>172</v>
      </c>
      <c r="AT98" s="22" t="s">
        <v>131</v>
      </c>
      <c r="AU98" s="22" t="s">
        <v>85</v>
      </c>
      <c r="AY98" s="22" t="s">
        <v>130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22" t="s">
        <v>83</v>
      </c>
      <c r="BK98" s="200">
        <f>ROUND(I98*H98,2)</f>
        <v>0</v>
      </c>
      <c r="BL98" s="22" t="s">
        <v>149</v>
      </c>
      <c r="BM98" s="22" t="s">
        <v>503</v>
      </c>
    </row>
    <row r="99" spans="2:65" s="1" customFormat="1" ht="27">
      <c r="B99" s="39"/>
      <c r="C99" s="61"/>
      <c r="D99" s="201" t="s">
        <v>138</v>
      </c>
      <c r="E99" s="61"/>
      <c r="F99" s="202" t="s">
        <v>504</v>
      </c>
      <c r="G99" s="61"/>
      <c r="H99" s="61"/>
      <c r="I99" s="161"/>
      <c r="J99" s="61"/>
      <c r="K99" s="61"/>
      <c r="L99" s="59"/>
      <c r="M99" s="203"/>
      <c r="N99" s="40"/>
      <c r="O99" s="40"/>
      <c r="P99" s="40"/>
      <c r="Q99" s="40"/>
      <c r="R99" s="40"/>
      <c r="S99" s="40"/>
      <c r="T99" s="76"/>
      <c r="AT99" s="22" t="s">
        <v>138</v>
      </c>
      <c r="AU99" s="22" t="s">
        <v>85</v>
      </c>
    </row>
    <row r="100" spans="2:65" s="1" customFormat="1" ht="16.5" customHeight="1">
      <c r="B100" s="39"/>
      <c r="C100" s="188" t="s">
        <v>159</v>
      </c>
      <c r="D100" s="188" t="s">
        <v>131</v>
      </c>
      <c r="E100" s="189" t="s">
        <v>505</v>
      </c>
      <c r="F100" s="190" t="s">
        <v>506</v>
      </c>
      <c r="G100" s="191" t="s">
        <v>398</v>
      </c>
      <c r="H100" s="192">
        <v>0.20399999999999999</v>
      </c>
      <c r="I100" s="193"/>
      <c r="J100" s="194">
        <f>ROUND(I100*H100,2)</f>
        <v>0</v>
      </c>
      <c r="K100" s="190" t="s">
        <v>485</v>
      </c>
      <c r="L100" s="195"/>
      <c r="M100" s="196" t="s">
        <v>23</v>
      </c>
      <c r="N100" s="197" t="s">
        <v>47</v>
      </c>
      <c r="O100" s="40"/>
      <c r="P100" s="198">
        <f>O100*H100</f>
        <v>0</v>
      </c>
      <c r="Q100" s="198">
        <v>1</v>
      </c>
      <c r="R100" s="198">
        <f>Q100*H100</f>
        <v>0.20399999999999999</v>
      </c>
      <c r="S100" s="198">
        <v>0</v>
      </c>
      <c r="T100" s="199">
        <f>S100*H100</f>
        <v>0</v>
      </c>
      <c r="AR100" s="22" t="s">
        <v>136</v>
      </c>
      <c r="AT100" s="22" t="s">
        <v>131</v>
      </c>
      <c r="AU100" s="22" t="s">
        <v>85</v>
      </c>
      <c r="AY100" s="22" t="s">
        <v>130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22" t="s">
        <v>83</v>
      </c>
      <c r="BK100" s="200">
        <f>ROUND(I100*H100,2)</f>
        <v>0</v>
      </c>
      <c r="BL100" s="22" t="s">
        <v>136</v>
      </c>
      <c r="BM100" s="22" t="s">
        <v>507</v>
      </c>
    </row>
    <row r="101" spans="2:65" s="1" customFormat="1" ht="27">
      <c r="B101" s="39"/>
      <c r="C101" s="61"/>
      <c r="D101" s="201" t="s">
        <v>138</v>
      </c>
      <c r="E101" s="61"/>
      <c r="F101" s="202" t="s">
        <v>508</v>
      </c>
      <c r="G101" s="61"/>
      <c r="H101" s="61"/>
      <c r="I101" s="161"/>
      <c r="J101" s="61"/>
      <c r="K101" s="61"/>
      <c r="L101" s="59"/>
      <c r="M101" s="203"/>
      <c r="N101" s="40"/>
      <c r="O101" s="40"/>
      <c r="P101" s="40"/>
      <c r="Q101" s="40"/>
      <c r="R101" s="40"/>
      <c r="S101" s="40"/>
      <c r="T101" s="76"/>
      <c r="AT101" s="22" t="s">
        <v>138</v>
      </c>
      <c r="AU101" s="22" t="s">
        <v>85</v>
      </c>
    </row>
    <row r="102" spans="2:65" s="1" customFormat="1" ht="16.5" customHeight="1">
      <c r="B102" s="39"/>
      <c r="C102" s="188" t="s">
        <v>167</v>
      </c>
      <c r="D102" s="188" t="s">
        <v>131</v>
      </c>
      <c r="E102" s="189" t="s">
        <v>509</v>
      </c>
      <c r="F102" s="190" t="s">
        <v>510</v>
      </c>
      <c r="G102" s="191" t="s">
        <v>398</v>
      </c>
      <c r="H102" s="192">
        <v>8.0000000000000002E-3</v>
      </c>
      <c r="I102" s="193"/>
      <c r="J102" s="194">
        <f>ROUND(I102*H102,2)</f>
        <v>0</v>
      </c>
      <c r="K102" s="190" t="s">
        <v>485</v>
      </c>
      <c r="L102" s="195"/>
      <c r="M102" s="196" t="s">
        <v>23</v>
      </c>
      <c r="N102" s="197" t="s">
        <v>47</v>
      </c>
      <c r="O102" s="40"/>
      <c r="P102" s="198">
        <f>O102*H102</f>
        <v>0</v>
      </c>
      <c r="Q102" s="198">
        <v>1</v>
      </c>
      <c r="R102" s="198">
        <f>Q102*H102</f>
        <v>8.0000000000000002E-3</v>
      </c>
      <c r="S102" s="198">
        <v>0</v>
      </c>
      <c r="T102" s="199">
        <f>S102*H102</f>
        <v>0</v>
      </c>
      <c r="AR102" s="22" t="s">
        <v>285</v>
      </c>
      <c r="AT102" s="22" t="s">
        <v>131</v>
      </c>
      <c r="AU102" s="22" t="s">
        <v>85</v>
      </c>
      <c r="AY102" s="22" t="s">
        <v>130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2" t="s">
        <v>83</v>
      </c>
      <c r="BK102" s="200">
        <f>ROUND(I102*H102,2)</f>
        <v>0</v>
      </c>
      <c r="BL102" s="22" t="s">
        <v>209</v>
      </c>
      <c r="BM102" s="22" t="s">
        <v>511</v>
      </c>
    </row>
    <row r="103" spans="2:65" s="1" customFormat="1" ht="27">
      <c r="B103" s="39"/>
      <c r="C103" s="61"/>
      <c r="D103" s="201" t="s">
        <v>138</v>
      </c>
      <c r="E103" s="61"/>
      <c r="F103" s="202" t="s">
        <v>512</v>
      </c>
      <c r="G103" s="61"/>
      <c r="H103" s="61"/>
      <c r="I103" s="161"/>
      <c r="J103" s="61"/>
      <c r="K103" s="61"/>
      <c r="L103" s="59"/>
      <c r="M103" s="203"/>
      <c r="N103" s="40"/>
      <c r="O103" s="40"/>
      <c r="P103" s="40"/>
      <c r="Q103" s="40"/>
      <c r="R103" s="40"/>
      <c r="S103" s="40"/>
      <c r="T103" s="76"/>
      <c r="AT103" s="22" t="s">
        <v>138</v>
      </c>
      <c r="AU103" s="22" t="s">
        <v>85</v>
      </c>
    </row>
    <row r="104" spans="2:65" s="1" customFormat="1" ht="16.5" customHeight="1">
      <c r="B104" s="39"/>
      <c r="C104" s="204" t="s">
        <v>172</v>
      </c>
      <c r="D104" s="204" t="s">
        <v>232</v>
      </c>
      <c r="E104" s="205" t="s">
        <v>513</v>
      </c>
      <c r="F104" s="206" t="s">
        <v>514</v>
      </c>
      <c r="G104" s="207" t="s">
        <v>162</v>
      </c>
      <c r="H104" s="208">
        <v>15</v>
      </c>
      <c r="I104" s="209"/>
      <c r="J104" s="210">
        <f>ROUND(I104*H104,2)</f>
        <v>0</v>
      </c>
      <c r="K104" s="206" t="s">
        <v>485</v>
      </c>
      <c r="L104" s="59"/>
      <c r="M104" s="211" t="s">
        <v>23</v>
      </c>
      <c r="N104" s="212" t="s">
        <v>47</v>
      </c>
      <c r="O104" s="40"/>
      <c r="P104" s="198">
        <f>O104*H104</f>
        <v>0</v>
      </c>
      <c r="Q104" s="198">
        <v>3.46E-3</v>
      </c>
      <c r="R104" s="198">
        <f>Q104*H104</f>
        <v>5.1900000000000002E-2</v>
      </c>
      <c r="S104" s="198">
        <v>0</v>
      </c>
      <c r="T104" s="199">
        <f>S104*H104</f>
        <v>0</v>
      </c>
      <c r="AR104" s="22" t="s">
        <v>149</v>
      </c>
      <c r="AT104" s="22" t="s">
        <v>232</v>
      </c>
      <c r="AU104" s="22" t="s">
        <v>85</v>
      </c>
      <c r="AY104" s="22" t="s">
        <v>130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22" t="s">
        <v>83</v>
      </c>
      <c r="BK104" s="200">
        <f>ROUND(I104*H104,2)</f>
        <v>0</v>
      </c>
      <c r="BL104" s="22" t="s">
        <v>149</v>
      </c>
      <c r="BM104" s="22" t="s">
        <v>515</v>
      </c>
    </row>
    <row r="105" spans="2:65" s="1" customFormat="1" ht="135">
      <c r="B105" s="39"/>
      <c r="C105" s="61"/>
      <c r="D105" s="201" t="s">
        <v>393</v>
      </c>
      <c r="E105" s="61"/>
      <c r="F105" s="202" t="s">
        <v>516</v>
      </c>
      <c r="G105" s="61"/>
      <c r="H105" s="61"/>
      <c r="I105" s="161"/>
      <c r="J105" s="61"/>
      <c r="K105" s="61"/>
      <c r="L105" s="59"/>
      <c r="M105" s="203"/>
      <c r="N105" s="40"/>
      <c r="O105" s="40"/>
      <c r="P105" s="40"/>
      <c r="Q105" s="40"/>
      <c r="R105" s="40"/>
      <c r="S105" s="40"/>
      <c r="T105" s="76"/>
      <c r="AT105" s="22" t="s">
        <v>393</v>
      </c>
      <c r="AU105" s="22" t="s">
        <v>85</v>
      </c>
    </row>
    <row r="106" spans="2:65" s="10" customFormat="1" ht="29.85" customHeight="1">
      <c r="B106" s="174"/>
      <c r="C106" s="175"/>
      <c r="D106" s="176" t="s">
        <v>75</v>
      </c>
      <c r="E106" s="235" t="s">
        <v>154</v>
      </c>
      <c r="F106" s="235" t="s">
        <v>388</v>
      </c>
      <c r="G106" s="175"/>
      <c r="H106" s="175"/>
      <c r="I106" s="178"/>
      <c r="J106" s="236">
        <f>BK106</f>
        <v>0</v>
      </c>
      <c r="K106" s="175"/>
      <c r="L106" s="180"/>
      <c r="M106" s="181"/>
      <c r="N106" s="182"/>
      <c r="O106" s="182"/>
      <c r="P106" s="183">
        <f>P107</f>
        <v>0</v>
      </c>
      <c r="Q106" s="182"/>
      <c r="R106" s="183">
        <f>R107</f>
        <v>0</v>
      </c>
      <c r="S106" s="182"/>
      <c r="T106" s="184">
        <f>T107</f>
        <v>0</v>
      </c>
      <c r="AR106" s="185" t="s">
        <v>83</v>
      </c>
      <c r="AT106" s="186" t="s">
        <v>75</v>
      </c>
      <c r="AU106" s="186" t="s">
        <v>83</v>
      </c>
      <c r="AY106" s="185" t="s">
        <v>130</v>
      </c>
      <c r="BK106" s="187">
        <f>BK107</f>
        <v>0</v>
      </c>
    </row>
    <row r="107" spans="2:65" s="1" customFormat="1" ht="25.5" customHeight="1">
      <c r="B107" s="39"/>
      <c r="C107" s="204" t="s">
        <v>178</v>
      </c>
      <c r="D107" s="204" t="s">
        <v>232</v>
      </c>
      <c r="E107" s="205" t="s">
        <v>517</v>
      </c>
      <c r="F107" s="206" t="s">
        <v>518</v>
      </c>
      <c r="G107" s="207" t="s">
        <v>162</v>
      </c>
      <c r="H107" s="208">
        <v>12</v>
      </c>
      <c r="I107" s="209"/>
      <c r="J107" s="210">
        <f>ROUND(I107*H107,2)</f>
        <v>0</v>
      </c>
      <c r="K107" s="206" t="s">
        <v>485</v>
      </c>
      <c r="L107" s="59"/>
      <c r="M107" s="211" t="s">
        <v>23</v>
      </c>
      <c r="N107" s="212" t="s">
        <v>47</v>
      </c>
      <c r="O107" s="40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AR107" s="22" t="s">
        <v>149</v>
      </c>
      <c r="AT107" s="22" t="s">
        <v>232</v>
      </c>
      <c r="AU107" s="22" t="s">
        <v>85</v>
      </c>
      <c r="AY107" s="22" t="s">
        <v>130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22" t="s">
        <v>83</v>
      </c>
      <c r="BK107" s="200">
        <f>ROUND(I107*H107,2)</f>
        <v>0</v>
      </c>
      <c r="BL107" s="22" t="s">
        <v>149</v>
      </c>
      <c r="BM107" s="22" t="s">
        <v>519</v>
      </c>
    </row>
    <row r="108" spans="2:65" s="10" customFormat="1" ht="29.85" customHeight="1">
      <c r="B108" s="174"/>
      <c r="C108" s="175"/>
      <c r="D108" s="176" t="s">
        <v>75</v>
      </c>
      <c r="E108" s="235" t="s">
        <v>178</v>
      </c>
      <c r="F108" s="235" t="s">
        <v>520</v>
      </c>
      <c r="G108" s="175"/>
      <c r="H108" s="175"/>
      <c r="I108" s="178"/>
      <c r="J108" s="236">
        <f>BK108</f>
        <v>0</v>
      </c>
      <c r="K108" s="175"/>
      <c r="L108" s="180"/>
      <c r="M108" s="181"/>
      <c r="N108" s="182"/>
      <c r="O108" s="182"/>
      <c r="P108" s="183">
        <f>SUM(P109:P122)</f>
        <v>0</v>
      </c>
      <c r="Q108" s="182"/>
      <c r="R108" s="183">
        <f>SUM(R109:R122)</f>
        <v>0.3</v>
      </c>
      <c r="S108" s="182"/>
      <c r="T108" s="184">
        <f>SUM(T109:T122)</f>
        <v>3.1399999999999997</v>
      </c>
      <c r="AR108" s="185" t="s">
        <v>83</v>
      </c>
      <c r="AT108" s="186" t="s">
        <v>75</v>
      </c>
      <c r="AU108" s="186" t="s">
        <v>83</v>
      </c>
      <c r="AY108" s="185" t="s">
        <v>130</v>
      </c>
      <c r="BK108" s="187">
        <f>SUM(BK109:BK122)</f>
        <v>0</v>
      </c>
    </row>
    <row r="109" spans="2:65" s="1" customFormat="1" ht="25.5" customHeight="1">
      <c r="B109" s="39"/>
      <c r="C109" s="204" t="s">
        <v>183</v>
      </c>
      <c r="D109" s="204" t="s">
        <v>232</v>
      </c>
      <c r="E109" s="205" t="s">
        <v>521</v>
      </c>
      <c r="F109" s="206" t="s">
        <v>522</v>
      </c>
      <c r="G109" s="207" t="s">
        <v>398</v>
      </c>
      <c r="H109" s="208">
        <v>0.42399999999999999</v>
      </c>
      <c r="I109" s="209"/>
      <c r="J109" s="210">
        <f>ROUND(I109*H109,2)</f>
        <v>0</v>
      </c>
      <c r="K109" s="206" t="s">
        <v>485</v>
      </c>
      <c r="L109" s="59"/>
      <c r="M109" s="211" t="s">
        <v>23</v>
      </c>
      <c r="N109" s="212" t="s">
        <v>47</v>
      </c>
      <c r="O109" s="40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AR109" s="22" t="s">
        <v>149</v>
      </c>
      <c r="AT109" s="22" t="s">
        <v>232</v>
      </c>
      <c r="AU109" s="22" t="s">
        <v>85</v>
      </c>
      <c r="AY109" s="22" t="s">
        <v>130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22" t="s">
        <v>83</v>
      </c>
      <c r="BK109" s="200">
        <f>ROUND(I109*H109,2)</f>
        <v>0</v>
      </c>
      <c r="BL109" s="22" t="s">
        <v>149</v>
      </c>
      <c r="BM109" s="22" t="s">
        <v>523</v>
      </c>
    </row>
    <row r="110" spans="2:65" s="1" customFormat="1" ht="67.5">
      <c r="B110" s="39"/>
      <c r="C110" s="61"/>
      <c r="D110" s="201" t="s">
        <v>393</v>
      </c>
      <c r="E110" s="61"/>
      <c r="F110" s="202" t="s">
        <v>524</v>
      </c>
      <c r="G110" s="61"/>
      <c r="H110" s="61"/>
      <c r="I110" s="161"/>
      <c r="J110" s="61"/>
      <c r="K110" s="61"/>
      <c r="L110" s="59"/>
      <c r="M110" s="203"/>
      <c r="N110" s="40"/>
      <c r="O110" s="40"/>
      <c r="P110" s="40"/>
      <c r="Q110" s="40"/>
      <c r="R110" s="40"/>
      <c r="S110" s="40"/>
      <c r="T110" s="76"/>
      <c r="AT110" s="22" t="s">
        <v>393</v>
      </c>
      <c r="AU110" s="22" t="s">
        <v>85</v>
      </c>
    </row>
    <row r="111" spans="2:65" s="1" customFormat="1" ht="27">
      <c r="B111" s="39"/>
      <c r="C111" s="61"/>
      <c r="D111" s="201" t="s">
        <v>138</v>
      </c>
      <c r="E111" s="61"/>
      <c r="F111" s="202" t="s">
        <v>525</v>
      </c>
      <c r="G111" s="61"/>
      <c r="H111" s="61"/>
      <c r="I111" s="161"/>
      <c r="J111" s="61"/>
      <c r="K111" s="61"/>
      <c r="L111" s="59"/>
      <c r="M111" s="203"/>
      <c r="N111" s="40"/>
      <c r="O111" s="40"/>
      <c r="P111" s="40"/>
      <c r="Q111" s="40"/>
      <c r="R111" s="40"/>
      <c r="S111" s="40"/>
      <c r="T111" s="76"/>
      <c r="AT111" s="22" t="s">
        <v>138</v>
      </c>
      <c r="AU111" s="22" t="s">
        <v>85</v>
      </c>
    </row>
    <row r="112" spans="2:65" s="1" customFormat="1" ht="25.5" customHeight="1">
      <c r="B112" s="39"/>
      <c r="C112" s="204" t="s">
        <v>189</v>
      </c>
      <c r="D112" s="204" t="s">
        <v>232</v>
      </c>
      <c r="E112" s="205" t="s">
        <v>526</v>
      </c>
      <c r="F112" s="206" t="s">
        <v>527</v>
      </c>
      <c r="G112" s="207" t="s">
        <v>398</v>
      </c>
      <c r="H112" s="208">
        <v>0.44</v>
      </c>
      <c r="I112" s="209"/>
      <c r="J112" s="210">
        <f>ROUND(I112*H112,2)</f>
        <v>0</v>
      </c>
      <c r="K112" s="206" t="s">
        <v>485</v>
      </c>
      <c r="L112" s="59"/>
      <c r="M112" s="211" t="s">
        <v>23</v>
      </c>
      <c r="N112" s="212" t="s">
        <v>47</v>
      </c>
      <c r="O112" s="40"/>
      <c r="P112" s="198">
        <f>O112*H112</f>
        <v>0</v>
      </c>
      <c r="Q112" s="198">
        <v>0</v>
      </c>
      <c r="R112" s="198">
        <f>Q112*H112</f>
        <v>0</v>
      </c>
      <c r="S112" s="198">
        <v>1</v>
      </c>
      <c r="T112" s="199">
        <f>S112*H112</f>
        <v>0.44</v>
      </c>
      <c r="AR112" s="22" t="s">
        <v>149</v>
      </c>
      <c r="AT112" s="22" t="s">
        <v>232</v>
      </c>
      <c r="AU112" s="22" t="s">
        <v>85</v>
      </c>
      <c r="AY112" s="22" t="s">
        <v>130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22" t="s">
        <v>83</v>
      </c>
      <c r="BK112" s="200">
        <f>ROUND(I112*H112,2)</f>
        <v>0</v>
      </c>
      <c r="BL112" s="22" t="s">
        <v>149</v>
      </c>
      <c r="BM112" s="22" t="s">
        <v>528</v>
      </c>
    </row>
    <row r="113" spans="2:65" s="1" customFormat="1" ht="67.5">
      <c r="B113" s="39"/>
      <c r="C113" s="61"/>
      <c r="D113" s="201" t="s">
        <v>393</v>
      </c>
      <c r="E113" s="61"/>
      <c r="F113" s="202" t="s">
        <v>529</v>
      </c>
      <c r="G113" s="61"/>
      <c r="H113" s="61"/>
      <c r="I113" s="161"/>
      <c r="J113" s="61"/>
      <c r="K113" s="61"/>
      <c r="L113" s="59"/>
      <c r="M113" s="203"/>
      <c r="N113" s="40"/>
      <c r="O113" s="40"/>
      <c r="P113" s="40"/>
      <c r="Q113" s="40"/>
      <c r="R113" s="40"/>
      <c r="S113" s="40"/>
      <c r="T113" s="76"/>
      <c r="AT113" s="22" t="s">
        <v>393</v>
      </c>
      <c r="AU113" s="22" t="s">
        <v>85</v>
      </c>
    </row>
    <row r="114" spans="2:65" s="1" customFormat="1" ht="27">
      <c r="B114" s="39"/>
      <c r="C114" s="61"/>
      <c r="D114" s="201" t="s">
        <v>138</v>
      </c>
      <c r="E114" s="61"/>
      <c r="F114" s="202" t="s">
        <v>530</v>
      </c>
      <c r="G114" s="61"/>
      <c r="H114" s="61"/>
      <c r="I114" s="161"/>
      <c r="J114" s="61"/>
      <c r="K114" s="61"/>
      <c r="L114" s="59"/>
      <c r="M114" s="203"/>
      <c r="N114" s="40"/>
      <c r="O114" s="40"/>
      <c r="P114" s="40"/>
      <c r="Q114" s="40"/>
      <c r="R114" s="40"/>
      <c r="S114" s="40"/>
      <c r="T114" s="76"/>
      <c r="AT114" s="22" t="s">
        <v>138</v>
      </c>
      <c r="AU114" s="22" t="s">
        <v>85</v>
      </c>
    </row>
    <row r="115" spans="2:65" s="1" customFormat="1" ht="25.5" customHeight="1">
      <c r="B115" s="39"/>
      <c r="C115" s="204" t="s">
        <v>194</v>
      </c>
      <c r="D115" s="204" t="s">
        <v>232</v>
      </c>
      <c r="E115" s="205" t="s">
        <v>531</v>
      </c>
      <c r="F115" s="206" t="s">
        <v>532</v>
      </c>
      <c r="G115" s="207" t="s">
        <v>484</v>
      </c>
      <c r="H115" s="208">
        <v>0.15</v>
      </c>
      <c r="I115" s="209"/>
      <c r="J115" s="210">
        <f>ROUND(I115*H115,2)</f>
        <v>0</v>
      </c>
      <c r="K115" s="206" t="s">
        <v>485</v>
      </c>
      <c r="L115" s="59"/>
      <c r="M115" s="211" t="s">
        <v>23</v>
      </c>
      <c r="N115" s="212" t="s">
        <v>47</v>
      </c>
      <c r="O115" s="40"/>
      <c r="P115" s="198">
        <f>O115*H115</f>
        <v>0</v>
      </c>
      <c r="Q115" s="198">
        <v>0</v>
      </c>
      <c r="R115" s="198">
        <f>Q115*H115</f>
        <v>0</v>
      </c>
      <c r="S115" s="198">
        <v>2.4</v>
      </c>
      <c r="T115" s="199">
        <f>S115*H115</f>
        <v>0.36</v>
      </c>
      <c r="AR115" s="22" t="s">
        <v>149</v>
      </c>
      <c r="AT115" s="22" t="s">
        <v>232</v>
      </c>
      <c r="AU115" s="22" t="s">
        <v>85</v>
      </c>
      <c r="AY115" s="22" t="s">
        <v>130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22" t="s">
        <v>83</v>
      </c>
      <c r="BK115" s="200">
        <f>ROUND(I115*H115,2)</f>
        <v>0</v>
      </c>
      <c r="BL115" s="22" t="s">
        <v>149</v>
      </c>
      <c r="BM115" s="22" t="s">
        <v>533</v>
      </c>
    </row>
    <row r="116" spans="2:65" s="11" customFormat="1" ht="13.5">
      <c r="B116" s="213"/>
      <c r="C116" s="214"/>
      <c r="D116" s="201" t="s">
        <v>257</v>
      </c>
      <c r="E116" s="215" t="s">
        <v>23</v>
      </c>
      <c r="F116" s="216" t="s">
        <v>534</v>
      </c>
      <c r="G116" s="214"/>
      <c r="H116" s="217">
        <v>0.15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257</v>
      </c>
      <c r="AU116" s="223" t="s">
        <v>85</v>
      </c>
      <c r="AV116" s="11" t="s">
        <v>85</v>
      </c>
      <c r="AW116" s="11" t="s">
        <v>39</v>
      </c>
      <c r="AX116" s="11" t="s">
        <v>76</v>
      </c>
      <c r="AY116" s="223" t="s">
        <v>130</v>
      </c>
    </row>
    <row r="117" spans="2:65" s="12" customFormat="1" ht="13.5">
      <c r="B117" s="224"/>
      <c r="C117" s="225"/>
      <c r="D117" s="201" t="s">
        <v>257</v>
      </c>
      <c r="E117" s="226" t="s">
        <v>23</v>
      </c>
      <c r="F117" s="227" t="s">
        <v>259</v>
      </c>
      <c r="G117" s="225"/>
      <c r="H117" s="228">
        <v>0.15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AT117" s="234" t="s">
        <v>257</v>
      </c>
      <c r="AU117" s="234" t="s">
        <v>85</v>
      </c>
      <c r="AV117" s="12" t="s">
        <v>149</v>
      </c>
      <c r="AW117" s="12" t="s">
        <v>39</v>
      </c>
      <c r="AX117" s="12" t="s">
        <v>83</v>
      </c>
      <c r="AY117" s="234" t="s">
        <v>130</v>
      </c>
    </row>
    <row r="118" spans="2:65" s="1" customFormat="1" ht="38.25" customHeight="1">
      <c r="B118" s="39"/>
      <c r="C118" s="204" t="s">
        <v>197</v>
      </c>
      <c r="D118" s="204" t="s">
        <v>232</v>
      </c>
      <c r="E118" s="205" t="s">
        <v>535</v>
      </c>
      <c r="F118" s="206" t="s">
        <v>536</v>
      </c>
      <c r="G118" s="207" t="s">
        <v>484</v>
      </c>
      <c r="H118" s="208">
        <v>3</v>
      </c>
      <c r="I118" s="209"/>
      <c r="J118" s="210">
        <f>ROUND(I118*H118,2)</f>
        <v>0</v>
      </c>
      <c r="K118" s="206" t="s">
        <v>485</v>
      </c>
      <c r="L118" s="59"/>
      <c r="M118" s="211" t="s">
        <v>23</v>
      </c>
      <c r="N118" s="212" t="s">
        <v>47</v>
      </c>
      <c r="O118" s="40"/>
      <c r="P118" s="198">
        <f>O118*H118</f>
        <v>0</v>
      </c>
      <c r="Q118" s="198">
        <v>0</v>
      </c>
      <c r="R118" s="198">
        <f>Q118*H118</f>
        <v>0</v>
      </c>
      <c r="S118" s="198">
        <v>0.78</v>
      </c>
      <c r="T118" s="199">
        <f>S118*H118</f>
        <v>2.34</v>
      </c>
      <c r="AR118" s="22" t="s">
        <v>149</v>
      </c>
      <c r="AT118" s="22" t="s">
        <v>232</v>
      </c>
      <c r="AU118" s="22" t="s">
        <v>85</v>
      </c>
      <c r="AY118" s="22" t="s">
        <v>130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22" t="s">
        <v>83</v>
      </c>
      <c r="BK118" s="200">
        <f>ROUND(I118*H118,2)</f>
        <v>0</v>
      </c>
      <c r="BL118" s="22" t="s">
        <v>149</v>
      </c>
      <c r="BM118" s="22" t="s">
        <v>537</v>
      </c>
    </row>
    <row r="119" spans="2:65" s="1" customFormat="1" ht="216">
      <c r="B119" s="39"/>
      <c r="C119" s="61"/>
      <c r="D119" s="201" t="s">
        <v>393</v>
      </c>
      <c r="E119" s="61"/>
      <c r="F119" s="202" t="s">
        <v>538</v>
      </c>
      <c r="G119" s="61"/>
      <c r="H119" s="61"/>
      <c r="I119" s="161"/>
      <c r="J119" s="61"/>
      <c r="K119" s="61"/>
      <c r="L119" s="59"/>
      <c r="M119" s="203"/>
      <c r="N119" s="40"/>
      <c r="O119" s="40"/>
      <c r="P119" s="40"/>
      <c r="Q119" s="40"/>
      <c r="R119" s="40"/>
      <c r="S119" s="40"/>
      <c r="T119" s="76"/>
      <c r="AT119" s="22" t="s">
        <v>393</v>
      </c>
      <c r="AU119" s="22" t="s">
        <v>85</v>
      </c>
    </row>
    <row r="120" spans="2:65" s="1" customFormat="1" ht="27">
      <c r="B120" s="39"/>
      <c r="C120" s="61"/>
      <c r="D120" s="201" t="s">
        <v>138</v>
      </c>
      <c r="E120" s="61"/>
      <c r="F120" s="202" t="s">
        <v>539</v>
      </c>
      <c r="G120" s="61"/>
      <c r="H120" s="61"/>
      <c r="I120" s="161"/>
      <c r="J120" s="61"/>
      <c r="K120" s="61"/>
      <c r="L120" s="59"/>
      <c r="M120" s="203"/>
      <c r="N120" s="40"/>
      <c r="O120" s="40"/>
      <c r="P120" s="40"/>
      <c r="Q120" s="40"/>
      <c r="R120" s="40"/>
      <c r="S120" s="40"/>
      <c r="T120" s="76"/>
      <c r="AT120" s="22" t="s">
        <v>138</v>
      </c>
      <c r="AU120" s="22" t="s">
        <v>85</v>
      </c>
    </row>
    <row r="121" spans="2:65" s="1" customFormat="1" ht="16.5" customHeight="1">
      <c r="B121" s="39"/>
      <c r="C121" s="188" t="s">
        <v>202</v>
      </c>
      <c r="D121" s="188" t="s">
        <v>131</v>
      </c>
      <c r="E121" s="189" t="s">
        <v>540</v>
      </c>
      <c r="F121" s="190" t="s">
        <v>541</v>
      </c>
      <c r="G121" s="191" t="s">
        <v>398</v>
      </c>
      <c r="H121" s="192">
        <v>0.3</v>
      </c>
      <c r="I121" s="193"/>
      <c r="J121" s="194">
        <f>ROUND(I121*H121,2)</f>
        <v>0</v>
      </c>
      <c r="K121" s="190" t="s">
        <v>23</v>
      </c>
      <c r="L121" s="195"/>
      <c r="M121" s="196" t="s">
        <v>23</v>
      </c>
      <c r="N121" s="197" t="s">
        <v>47</v>
      </c>
      <c r="O121" s="40"/>
      <c r="P121" s="198">
        <f>O121*H121</f>
        <v>0</v>
      </c>
      <c r="Q121" s="198">
        <v>1</v>
      </c>
      <c r="R121" s="198">
        <f>Q121*H121</f>
        <v>0.3</v>
      </c>
      <c r="S121" s="198">
        <v>0</v>
      </c>
      <c r="T121" s="199">
        <f>S121*H121</f>
        <v>0</v>
      </c>
      <c r="AR121" s="22" t="s">
        <v>172</v>
      </c>
      <c r="AT121" s="22" t="s">
        <v>131</v>
      </c>
      <c r="AU121" s="22" t="s">
        <v>85</v>
      </c>
      <c r="AY121" s="22" t="s">
        <v>130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22" t="s">
        <v>83</v>
      </c>
      <c r="BK121" s="200">
        <f>ROUND(I121*H121,2)</f>
        <v>0</v>
      </c>
      <c r="BL121" s="22" t="s">
        <v>149</v>
      </c>
      <c r="BM121" s="22" t="s">
        <v>542</v>
      </c>
    </row>
    <row r="122" spans="2:65" s="1" customFormat="1" ht="27">
      <c r="B122" s="39"/>
      <c r="C122" s="61"/>
      <c r="D122" s="201" t="s">
        <v>138</v>
      </c>
      <c r="E122" s="61"/>
      <c r="F122" s="202" t="s">
        <v>543</v>
      </c>
      <c r="G122" s="61"/>
      <c r="H122" s="61"/>
      <c r="I122" s="161"/>
      <c r="J122" s="61"/>
      <c r="K122" s="61"/>
      <c r="L122" s="59"/>
      <c r="M122" s="203"/>
      <c r="N122" s="40"/>
      <c r="O122" s="40"/>
      <c r="P122" s="40"/>
      <c r="Q122" s="40"/>
      <c r="R122" s="40"/>
      <c r="S122" s="40"/>
      <c r="T122" s="76"/>
      <c r="AT122" s="22" t="s">
        <v>138</v>
      </c>
      <c r="AU122" s="22" t="s">
        <v>85</v>
      </c>
    </row>
    <row r="123" spans="2:65" s="10" customFormat="1" ht="29.85" customHeight="1">
      <c r="B123" s="174"/>
      <c r="C123" s="175"/>
      <c r="D123" s="176" t="s">
        <v>75</v>
      </c>
      <c r="E123" s="235" t="s">
        <v>544</v>
      </c>
      <c r="F123" s="235" t="s">
        <v>545</v>
      </c>
      <c r="G123" s="175"/>
      <c r="H123" s="175"/>
      <c r="I123" s="178"/>
      <c r="J123" s="236">
        <f>BK123</f>
        <v>0</v>
      </c>
      <c r="K123" s="175"/>
      <c r="L123" s="180"/>
      <c r="M123" s="181"/>
      <c r="N123" s="182"/>
      <c r="O123" s="182"/>
      <c r="P123" s="183">
        <f>SUM(P124:P125)</f>
        <v>0</v>
      </c>
      <c r="Q123" s="182"/>
      <c r="R123" s="183">
        <f>SUM(R124:R125)</f>
        <v>0</v>
      </c>
      <c r="S123" s="182"/>
      <c r="T123" s="184">
        <f>SUM(T124:T125)</f>
        <v>0</v>
      </c>
      <c r="AR123" s="185" t="s">
        <v>83</v>
      </c>
      <c r="AT123" s="186" t="s">
        <v>75</v>
      </c>
      <c r="AU123" s="186" t="s">
        <v>83</v>
      </c>
      <c r="AY123" s="185" t="s">
        <v>130</v>
      </c>
      <c r="BK123" s="187">
        <f>SUM(BK124:BK125)</f>
        <v>0</v>
      </c>
    </row>
    <row r="124" spans="2:65" s="1" customFormat="1" ht="16.5" customHeight="1">
      <c r="B124" s="39"/>
      <c r="C124" s="204" t="s">
        <v>10</v>
      </c>
      <c r="D124" s="204" t="s">
        <v>232</v>
      </c>
      <c r="E124" s="205" t="s">
        <v>546</v>
      </c>
      <c r="F124" s="206" t="s">
        <v>547</v>
      </c>
      <c r="G124" s="207" t="s">
        <v>398</v>
      </c>
      <c r="H124" s="208">
        <v>10</v>
      </c>
      <c r="I124" s="209"/>
      <c r="J124" s="210">
        <f>ROUND(I124*H124,2)</f>
        <v>0</v>
      </c>
      <c r="K124" s="206" t="s">
        <v>485</v>
      </c>
      <c r="L124" s="59"/>
      <c r="M124" s="211" t="s">
        <v>23</v>
      </c>
      <c r="N124" s="212" t="s">
        <v>47</v>
      </c>
      <c r="O124" s="40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AR124" s="22" t="s">
        <v>149</v>
      </c>
      <c r="AT124" s="22" t="s">
        <v>232</v>
      </c>
      <c r="AU124" s="22" t="s">
        <v>85</v>
      </c>
      <c r="AY124" s="22" t="s">
        <v>130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22" t="s">
        <v>83</v>
      </c>
      <c r="BK124" s="200">
        <f>ROUND(I124*H124,2)</f>
        <v>0</v>
      </c>
      <c r="BL124" s="22" t="s">
        <v>149</v>
      </c>
      <c r="BM124" s="22" t="s">
        <v>548</v>
      </c>
    </row>
    <row r="125" spans="2:65" s="1" customFormat="1" ht="54">
      <c r="B125" s="39"/>
      <c r="C125" s="61"/>
      <c r="D125" s="201" t="s">
        <v>393</v>
      </c>
      <c r="E125" s="61"/>
      <c r="F125" s="202" t="s">
        <v>549</v>
      </c>
      <c r="G125" s="61"/>
      <c r="H125" s="61"/>
      <c r="I125" s="161"/>
      <c r="J125" s="61"/>
      <c r="K125" s="61"/>
      <c r="L125" s="59"/>
      <c r="M125" s="203"/>
      <c r="N125" s="40"/>
      <c r="O125" s="40"/>
      <c r="P125" s="40"/>
      <c r="Q125" s="40"/>
      <c r="R125" s="40"/>
      <c r="S125" s="40"/>
      <c r="T125" s="76"/>
      <c r="AT125" s="22" t="s">
        <v>393</v>
      </c>
      <c r="AU125" s="22" t="s">
        <v>85</v>
      </c>
    </row>
    <row r="126" spans="2:65" s="10" customFormat="1" ht="37.35" customHeight="1">
      <c r="B126" s="174"/>
      <c r="C126" s="175"/>
      <c r="D126" s="176" t="s">
        <v>75</v>
      </c>
      <c r="E126" s="177" t="s">
        <v>550</v>
      </c>
      <c r="F126" s="177" t="s">
        <v>551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P127+P129+P132</f>
        <v>0</v>
      </c>
      <c r="Q126" s="182"/>
      <c r="R126" s="183">
        <f>R127+R129+R132</f>
        <v>1.1247349360000001</v>
      </c>
      <c r="S126" s="182"/>
      <c r="T126" s="184">
        <f>T127+T129+T132</f>
        <v>0.21</v>
      </c>
      <c r="AR126" s="185" t="s">
        <v>85</v>
      </c>
      <c r="AT126" s="186" t="s">
        <v>75</v>
      </c>
      <c r="AU126" s="186" t="s">
        <v>76</v>
      </c>
      <c r="AY126" s="185" t="s">
        <v>130</v>
      </c>
      <c r="BK126" s="187">
        <f>BK127+BK129+BK132</f>
        <v>0</v>
      </c>
    </row>
    <row r="127" spans="2:65" s="10" customFormat="1" ht="19.899999999999999" customHeight="1">
      <c r="B127" s="174"/>
      <c r="C127" s="175"/>
      <c r="D127" s="176" t="s">
        <v>75</v>
      </c>
      <c r="E127" s="235" t="s">
        <v>552</v>
      </c>
      <c r="F127" s="235" t="s">
        <v>553</v>
      </c>
      <c r="G127" s="175"/>
      <c r="H127" s="175"/>
      <c r="I127" s="178"/>
      <c r="J127" s="236">
        <f>BK127</f>
        <v>0</v>
      </c>
      <c r="K127" s="175"/>
      <c r="L127" s="180"/>
      <c r="M127" s="181"/>
      <c r="N127" s="182"/>
      <c r="O127" s="182"/>
      <c r="P127" s="183">
        <f>P128</f>
        <v>0</v>
      </c>
      <c r="Q127" s="182"/>
      <c r="R127" s="183">
        <f>R128</f>
        <v>0</v>
      </c>
      <c r="S127" s="182"/>
      <c r="T127" s="184">
        <f>T128</f>
        <v>0.21</v>
      </c>
      <c r="AR127" s="185" t="s">
        <v>85</v>
      </c>
      <c r="AT127" s="186" t="s">
        <v>75</v>
      </c>
      <c r="AU127" s="186" t="s">
        <v>83</v>
      </c>
      <c r="AY127" s="185" t="s">
        <v>130</v>
      </c>
      <c r="BK127" s="187">
        <f>BK128</f>
        <v>0</v>
      </c>
    </row>
    <row r="128" spans="2:65" s="1" customFormat="1" ht="25.5" customHeight="1">
      <c r="B128" s="39"/>
      <c r="C128" s="204" t="s">
        <v>209</v>
      </c>
      <c r="D128" s="204" t="s">
        <v>232</v>
      </c>
      <c r="E128" s="205" t="s">
        <v>554</v>
      </c>
      <c r="F128" s="206" t="s">
        <v>555</v>
      </c>
      <c r="G128" s="207" t="s">
        <v>162</v>
      </c>
      <c r="H128" s="208">
        <v>15</v>
      </c>
      <c r="I128" s="209"/>
      <c r="J128" s="210">
        <f>ROUND(I128*H128,2)</f>
        <v>0</v>
      </c>
      <c r="K128" s="206" t="s">
        <v>485</v>
      </c>
      <c r="L128" s="59"/>
      <c r="M128" s="211" t="s">
        <v>23</v>
      </c>
      <c r="N128" s="212" t="s">
        <v>47</v>
      </c>
      <c r="O128" s="40"/>
      <c r="P128" s="198">
        <f>O128*H128</f>
        <v>0</v>
      </c>
      <c r="Q128" s="198">
        <v>0</v>
      </c>
      <c r="R128" s="198">
        <f>Q128*H128</f>
        <v>0</v>
      </c>
      <c r="S128" s="198">
        <v>1.4E-2</v>
      </c>
      <c r="T128" s="199">
        <f>S128*H128</f>
        <v>0.21</v>
      </c>
      <c r="AR128" s="22" t="s">
        <v>209</v>
      </c>
      <c r="AT128" s="22" t="s">
        <v>232</v>
      </c>
      <c r="AU128" s="22" t="s">
        <v>85</v>
      </c>
      <c r="AY128" s="22" t="s">
        <v>130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22" t="s">
        <v>83</v>
      </c>
      <c r="BK128" s="200">
        <f>ROUND(I128*H128,2)</f>
        <v>0</v>
      </c>
      <c r="BL128" s="22" t="s">
        <v>209</v>
      </c>
      <c r="BM128" s="22" t="s">
        <v>556</v>
      </c>
    </row>
    <row r="129" spans="2:65" s="10" customFormat="1" ht="29.85" customHeight="1">
      <c r="B129" s="174"/>
      <c r="C129" s="175"/>
      <c r="D129" s="176" t="s">
        <v>75</v>
      </c>
      <c r="E129" s="235" t="s">
        <v>557</v>
      </c>
      <c r="F129" s="235" t="s">
        <v>558</v>
      </c>
      <c r="G129" s="175"/>
      <c r="H129" s="175"/>
      <c r="I129" s="178"/>
      <c r="J129" s="236">
        <f>BK129</f>
        <v>0</v>
      </c>
      <c r="K129" s="175"/>
      <c r="L129" s="180"/>
      <c r="M129" s="181"/>
      <c r="N129" s="182"/>
      <c r="O129" s="182"/>
      <c r="P129" s="183">
        <f>SUM(P130:P131)</f>
        <v>0</v>
      </c>
      <c r="Q129" s="182"/>
      <c r="R129" s="183">
        <f>SUM(R130:R131)</f>
        <v>0.15984000000000001</v>
      </c>
      <c r="S129" s="182"/>
      <c r="T129" s="184">
        <f>SUM(T130:T131)</f>
        <v>0</v>
      </c>
      <c r="AR129" s="185" t="s">
        <v>85</v>
      </c>
      <c r="AT129" s="186" t="s">
        <v>75</v>
      </c>
      <c r="AU129" s="186" t="s">
        <v>83</v>
      </c>
      <c r="AY129" s="185" t="s">
        <v>130</v>
      </c>
      <c r="BK129" s="187">
        <f>SUM(BK130:BK131)</f>
        <v>0</v>
      </c>
    </row>
    <row r="130" spans="2:65" s="1" customFormat="1" ht="16.5" customHeight="1">
      <c r="B130" s="39"/>
      <c r="C130" s="188" t="s">
        <v>213</v>
      </c>
      <c r="D130" s="188" t="s">
        <v>131</v>
      </c>
      <c r="E130" s="189" t="s">
        <v>559</v>
      </c>
      <c r="F130" s="190" t="s">
        <v>560</v>
      </c>
      <c r="G130" s="191" t="s">
        <v>134</v>
      </c>
      <c r="H130" s="192">
        <v>6</v>
      </c>
      <c r="I130" s="193"/>
      <c r="J130" s="194">
        <f>ROUND(I130*H130,2)</f>
        <v>0</v>
      </c>
      <c r="K130" s="190" t="s">
        <v>23</v>
      </c>
      <c r="L130" s="195"/>
      <c r="M130" s="196" t="s">
        <v>23</v>
      </c>
      <c r="N130" s="197" t="s">
        <v>47</v>
      </c>
      <c r="O130" s="40"/>
      <c r="P130" s="198">
        <f>O130*H130</f>
        <v>0</v>
      </c>
      <c r="Q130" s="198">
        <v>2.664E-2</v>
      </c>
      <c r="R130" s="198">
        <f>Q130*H130</f>
        <v>0.15984000000000001</v>
      </c>
      <c r="S130" s="198">
        <v>0</v>
      </c>
      <c r="T130" s="199">
        <f>S130*H130</f>
        <v>0</v>
      </c>
      <c r="AR130" s="22" t="s">
        <v>285</v>
      </c>
      <c r="AT130" s="22" t="s">
        <v>131</v>
      </c>
      <c r="AU130" s="22" t="s">
        <v>85</v>
      </c>
      <c r="AY130" s="22" t="s">
        <v>130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22" t="s">
        <v>83</v>
      </c>
      <c r="BK130" s="200">
        <f>ROUND(I130*H130,2)</f>
        <v>0</v>
      </c>
      <c r="BL130" s="22" t="s">
        <v>209</v>
      </c>
      <c r="BM130" s="22" t="s">
        <v>561</v>
      </c>
    </row>
    <row r="131" spans="2:65" s="1" customFormat="1" ht="27">
      <c r="B131" s="39"/>
      <c r="C131" s="61"/>
      <c r="D131" s="201" t="s">
        <v>138</v>
      </c>
      <c r="E131" s="61"/>
      <c r="F131" s="202" t="s">
        <v>562</v>
      </c>
      <c r="G131" s="61"/>
      <c r="H131" s="61"/>
      <c r="I131" s="161"/>
      <c r="J131" s="61"/>
      <c r="K131" s="61"/>
      <c r="L131" s="59"/>
      <c r="M131" s="203"/>
      <c r="N131" s="40"/>
      <c r="O131" s="40"/>
      <c r="P131" s="40"/>
      <c r="Q131" s="40"/>
      <c r="R131" s="40"/>
      <c r="S131" s="40"/>
      <c r="T131" s="76"/>
      <c r="AT131" s="22" t="s">
        <v>138</v>
      </c>
      <c r="AU131" s="22" t="s">
        <v>85</v>
      </c>
    </row>
    <row r="132" spans="2:65" s="10" customFormat="1" ht="29.85" customHeight="1">
      <c r="B132" s="174"/>
      <c r="C132" s="175"/>
      <c r="D132" s="176" t="s">
        <v>75</v>
      </c>
      <c r="E132" s="235" t="s">
        <v>563</v>
      </c>
      <c r="F132" s="235" t="s">
        <v>564</v>
      </c>
      <c r="G132" s="175"/>
      <c r="H132" s="175"/>
      <c r="I132" s="178"/>
      <c r="J132" s="236">
        <f>BK132</f>
        <v>0</v>
      </c>
      <c r="K132" s="175"/>
      <c r="L132" s="180"/>
      <c r="M132" s="181"/>
      <c r="N132" s="182"/>
      <c r="O132" s="182"/>
      <c r="P132" s="183">
        <f>SUM(P133:P156)</f>
        <v>0</v>
      </c>
      <c r="Q132" s="182"/>
      <c r="R132" s="183">
        <f>SUM(R133:R156)</f>
        <v>0.96489493600000009</v>
      </c>
      <c r="S132" s="182"/>
      <c r="T132" s="184">
        <f>SUM(T133:T156)</f>
        <v>0</v>
      </c>
      <c r="AR132" s="185" t="s">
        <v>85</v>
      </c>
      <c r="AT132" s="186" t="s">
        <v>75</v>
      </c>
      <c r="AU132" s="186" t="s">
        <v>83</v>
      </c>
      <c r="AY132" s="185" t="s">
        <v>130</v>
      </c>
      <c r="BK132" s="187">
        <f>SUM(BK133:BK156)</f>
        <v>0</v>
      </c>
    </row>
    <row r="133" spans="2:65" s="1" customFormat="1" ht="16.5" customHeight="1">
      <c r="B133" s="39"/>
      <c r="C133" s="188" t="s">
        <v>219</v>
      </c>
      <c r="D133" s="188" t="s">
        <v>131</v>
      </c>
      <c r="E133" s="189" t="s">
        <v>565</v>
      </c>
      <c r="F133" s="190" t="s">
        <v>566</v>
      </c>
      <c r="G133" s="191" t="s">
        <v>567</v>
      </c>
      <c r="H133" s="192">
        <v>4</v>
      </c>
      <c r="I133" s="193"/>
      <c r="J133" s="194">
        <f>ROUND(I133*H133,2)</f>
        <v>0</v>
      </c>
      <c r="K133" s="190" t="s">
        <v>485</v>
      </c>
      <c r="L133" s="195"/>
      <c r="M133" s="196" t="s">
        <v>23</v>
      </c>
      <c r="N133" s="197" t="s">
        <v>47</v>
      </c>
      <c r="O133" s="40"/>
      <c r="P133" s="198">
        <f>O133*H133</f>
        <v>0</v>
      </c>
      <c r="Q133" s="198">
        <v>1.4300000000000001E-3</v>
      </c>
      <c r="R133" s="198">
        <f>Q133*H133</f>
        <v>5.7200000000000003E-3</v>
      </c>
      <c r="S133" s="198">
        <v>0</v>
      </c>
      <c r="T133" s="199">
        <f>S133*H133</f>
        <v>0</v>
      </c>
      <c r="AR133" s="22" t="s">
        <v>172</v>
      </c>
      <c r="AT133" s="22" t="s">
        <v>131</v>
      </c>
      <c r="AU133" s="22" t="s">
        <v>85</v>
      </c>
      <c r="AY133" s="22" t="s">
        <v>130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22" t="s">
        <v>83</v>
      </c>
      <c r="BK133" s="200">
        <f>ROUND(I133*H133,2)</f>
        <v>0</v>
      </c>
      <c r="BL133" s="22" t="s">
        <v>149</v>
      </c>
      <c r="BM133" s="22" t="s">
        <v>568</v>
      </c>
    </row>
    <row r="134" spans="2:65" s="1" customFormat="1" ht="25.5" customHeight="1">
      <c r="B134" s="39"/>
      <c r="C134" s="204" t="s">
        <v>224</v>
      </c>
      <c r="D134" s="204" t="s">
        <v>232</v>
      </c>
      <c r="E134" s="205" t="s">
        <v>569</v>
      </c>
      <c r="F134" s="206" t="s">
        <v>570</v>
      </c>
      <c r="G134" s="207" t="s">
        <v>398</v>
      </c>
      <c r="H134" s="208">
        <v>0.4</v>
      </c>
      <c r="I134" s="209"/>
      <c r="J134" s="210">
        <f>ROUND(I134*H134,2)</f>
        <v>0</v>
      </c>
      <c r="K134" s="206" t="s">
        <v>23</v>
      </c>
      <c r="L134" s="59"/>
      <c r="M134" s="211" t="s">
        <v>23</v>
      </c>
      <c r="N134" s="212" t="s">
        <v>47</v>
      </c>
      <c r="O134" s="40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AR134" s="22" t="s">
        <v>149</v>
      </c>
      <c r="AT134" s="22" t="s">
        <v>232</v>
      </c>
      <c r="AU134" s="22" t="s">
        <v>85</v>
      </c>
      <c r="AY134" s="22" t="s">
        <v>130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22" t="s">
        <v>83</v>
      </c>
      <c r="BK134" s="200">
        <f>ROUND(I134*H134,2)</f>
        <v>0</v>
      </c>
      <c r="BL134" s="22" t="s">
        <v>149</v>
      </c>
      <c r="BM134" s="22" t="s">
        <v>571</v>
      </c>
    </row>
    <row r="135" spans="2:65" s="1" customFormat="1" ht="27">
      <c r="B135" s="39"/>
      <c r="C135" s="61"/>
      <c r="D135" s="201" t="s">
        <v>138</v>
      </c>
      <c r="E135" s="61"/>
      <c r="F135" s="202" t="s">
        <v>572</v>
      </c>
      <c r="G135" s="61"/>
      <c r="H135" s="61"/>
      <c r="I135" s="161"/>
      <c r="J135" s="61"/>
      <c r="K135" s="61"/>
      <c r="L135" s="59"/>
      <c r="M135" s="203"/>
      <c r="N135" s="40"/>
      <c r="O135" s="40"/>
      <c r="P135" s="40"/>
      <c r="Q135" s="40"/>
      <c r="R135" s="40"/>
      <c r="S135" s="40"/>
      <c r="T135" s="76"/>
      <c r="AT135" s="22" t="s">
        <v>138</v>
      </c>
      <c r="AU135" s="22" t="s">
        <v>85</v>
      </c>
    </row>
    <row r="136" spans="2:65" s="1" customFormat="1" ht="16.5" customHeight="1">
      <c r="B136" s="39"/>
      <c r="C136" s="188" t="s">
        <v>231</v>
      </c>
      <c r="D136" s="188" t="s">
        <v>131</v>
      </c>
      <c r="E136" s="189" t="s">
        <v>573</v>
      </c>
      <c r="F136" s="190" t="s">
        <v>574</v>
      </c>
      <c r="G136" s="191" t="s">
        <v>398</v>
      </c>
      <c r="H136" s="192">
        <v>0.3</v>
      </c>
      <c r="I136" s="193"/>
      <c r="J136" s="194">
        <f>ROUND(I136*H136,2)</f>
        <v>0</v>
      </c>
      <c r="K136" s="190" t="s">
        <v>485</v>
      </c>
      <c r="L136" s="195"/>
      <c r="M136" s="196" t="s">
        <v>23</v>
      </c>
      <c r="N136" s="197" t="s">
        <v>47</v>
      </c>
      <c r="O136" s="40"/>
      <c r="P136" s="198">
        <f>O136*H136</f>
        <v>0</v>
      </c>
      <c r="Q136" s="198">
        <v>1</v>
      </c>
      <c r="R136" s="198">
        <f>Q136*H136</f>
        <v>0.3</v>
      </c>
      <c r="S136" s="198">
        <v>0</v>
      </c>
      <c r="T136" s="199">
        <f>S136*H136</f>
        <v>0</v>
      </c>
      <c r="AR136" s="22" t="s">
        <v>285</v>
      </c>
      <c r="AT136" s="22" t="s">
        <v>131</v>
      </c>
      <c r="AU136" s="22" t="s">
        <v>85</v>
      </c>
      <c r="AY136" s="22" t="s">
        <v>130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22" t="s">
        <v>83</v>
      </c>
      <c r="BK136" s="200">
        <f>ROUND(I136*H136,2)</f>
        <v>0</v>
      </c>
      <c r="BL136" s="22" t="s">
        <v>209</v>
      </c>
      <c r="BM136" s="22" t="s">
        <v>575</v>
      </c>
    </row>
    <row r="137" spans="2:65" s="1" customFormat="1" ht="40.5">
      <c r="B137" s="39"/>
      <c r="C137" s="61"/>
      <c r="D137" s="201" t="s">
        <v>138</v>
      </c>
      <c r="E137" s="61"/>
      <c r="F137" s="202" t="s">
        <v>576</v>
      </c>
      <c r="G137" s="61"/>
      <c r="H137" s="61"/>
      <c r="I137" s="161"/>
      <c r="J137" s="61"/>
      <c r="K137" s="61"/>
      <c r="L137" s="59"/>
      <c r="M137" s="203"/>
      <c r="N137" s="40"/>
      <c r="O137" s="40"/>
      <c r="P137" s="40"/>
      <c r="Q137" s="40"/>
      <c r="R137" s="40"/>
      <c r="S137" s="40"/>
      <c r="T137" s="76"/>
      <c r="AT137" s="22" t="s">
        <v>138</v>
      </c>
      <c r="AU137" s="22" t="s">
        <v>85</v>
      </c>
    </row>
    <row r="138" spans="2:65" s="1" customFormat="1" ht="25.5" customHeight="1">
      <c r="B138" s="39"/>
      <c r="C138" s="204" t="s">
        <v>9</v>
      </c>
      <c r="D138" s="204" t="s">
        <v>232</v>
      </c>
      <c r="E138" s="205" t="s">
        <v>577</v>
      </c>
      <c r="F138" s="206" t="s">
        <v>578</v>
      </c>
      <c r="G138" s="207" t="s">
        <v>162</v>
      </c>
      <c r="H138" s="208">
        <v>10</v>
      </c>
      <c r="I138" s="209"/>
      <c r="J138" s="210">
        <f>ROUND(I138*H138,2)</f>
        <v>0</v>
      </c>
      <c r="K138" s="206" t="s">
        <v>485</v>
      </c>
      <c r="L138" s="59"/>
      <c r="M138" s="211" t="s">
        <v>23</v>
      </c>
      <c r="N138" s="212" t="s">
        <v>47</v>
      </c>
      <c r="O138" s="40"/>
      <c r="P138" s="198">
        <f>O138*H138</f>
        <v>0</v>
      </c>
      <c r="Q138" s="198">
        <v>6.7000000000000002E-5</v>
      </c>
      <c r="R138" s="198">
        <f>Q138*H138</f>
        <v>6.7000000000000002E-4</v>
      </c>
      <c r="S138" s="198">
        <v>0</v>
      </c>
      <c r="T138" s="199">
        <f>S138*H138</f>
        <v>0</v>
      </c>
      <c r="AR138" s="22" t="s">
        <v>209</v>
      </c>
      <c r="AT138" s="22" t="s">
        <v>232</v>
      </c>
      <c r="AU138" s="22" t="s">
        <v>85</v>
      </c>
      <c r="AY138" s="22" t="s">
        <v>130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22" t="s">
        <v>83</v>
      </c>
      <c r="BK138" s="200">
        <f>ROUND(I138*H138,2)</f>
        <v>0</v>
      </c>
      <c r="BL138" s="22" t="s">
        <v>209</v>
      </c>
      <c r="BM138" s="22" t="s">
        <v>579</v>
      </c>
    </row>
    <row r="139" spans="2:65" s="1" customFormat="1" ht="16.5" customHeight="1">
      <c r="B139" s="39"/>
      <c r="C139" s="204" t="s">
        <v>241</v>
      </c>
      <c r="D139" s="204" t="s">
        <v>232</v>
      </c>
      <c r="E139" s="205" t="s">
        <v>580</v>
      </c>
      <c r="F139" s="206" t="s">
        <v>581</v>
      </c>
      <c r="G139" s="207" t="s">
        <v>162</v>
      </c>
      <c r="H139" s="208">
        <v>10</v>
      </c>
      <c r="I139" s="209"/>
      <c r="J139" s="210">
        <f>ROUND(I139*H139,2)</f>
        <v>0</v>
      </c>
      <c r="K139" s="206" t="s">
        <v>485</v>
      </c>
      <c r="L139" s="59"/>
      <c r="M139" s="211" t="s">
        <v>23</v>
      </c>
      <c r="N139" s="212" t="s">
        <v>47</v>
      </c>
      <c r="O139" s="40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AR139" s="22" t="s">
        <v>209</v>
      </c>
      <c r="AT139" s="22" t="s">
        <v>232</v>
      </c>
      <c r="AU139" s="22" t="s">
        <v>85</v>
      </c>
      <c r="AY139" s="22" t="s">
        <v>130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22" t="s">
        <v>83</v>
      </c>
      <c r="BK139" s="200">
        <f>ROUND(I139*H139,2)</f>
        <v>0</v>
      </c>
      <c r="BL139" s="22" t="s">
        <v>209</v>
      </c>
      <c r="BM139" s="22" t="s">
        <v>582</v>
      </c>
    </row>
    <row r="140" spans="2:65" s="1" customFormat="1" ht="16.5" customHeight="1">
      <c r="B140" s="39"/>
      <c r="C140" s="188" t="s">
        <v>245</v>
      </c>
      <c r="D140" s="188" t="s">
        <v>131</v>
      </c>
      <c r="E140" s="189" t="s">
        <v>583</v>
      </c>
      <c r="F140" s="190" t="s">
        <v>584</v>
      </c>
      <c r="G140" s="191" t="s">
        <v>398</v>
      </c>
      <c r="H140" s="192">
        <v>0.04</v>
      </c>
      <c r="I140" s="193"/>
      <c r="J140" s="194">
        <f>ROUND(I140*H140,2)</f>
        <v>0</v>
      </c>
      <c r="K140" s="190" t="s">
        <v>485</v>
      </c>
      <c r="L140" s="195"/>
      <c r="M140" s="196" t="s">
        <v>23</v>
      </c>
      <c r="N140" s="197" t="s">
        <v>47</v>
      </c>
      <c r="O140" s="40"/>
      <c r="P140" s="198">
        <f>O140*H140</f>
        <v>0</v>
      </c>
      <c r="Q140" s="198">
        <v>1</v>
      </c>
      <c r="R140" s="198">
        <f>Q140*H140</f>
        <v>0.04</v>
      </c>
      <c r="S140" s="198">
        <v>0</v>
      </c>
      <c r="T140" s="199">
        <f>S140*H140</f>
        <v>0</v>
      </c>
      <c r="AR140" s="22" t="s">
        <v>136</v>
      </c>
      <c r="AT140" s="22" t="s">
        <v>131</v>
      </c>
      <c r="AU140" s="22" t="s">
        <v>85</v>
      </c>
      <c r="AY140" s="22" t="s">
        <v>130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22" t="s">
        <v>83</v>
      </c>
      <c r="BK140" s="200">
        <f>ROUND(I140*H140,2)</f>
        <v>0</v>
      </c>
      <c r="BL140" s="22" t="s">
        <v>136</v>
      </c>
      <c r="BM140" s="22" t="s">
        <v>585</v>
      </c>
    </row>
    <row r="141" spans="2:65" s="1" customFormat="1" ht="40.5">
      <c r="B141" s="39"/>
      <c r="C141" s="61"/>
      <c r="D141" s="201" t="s">
        <v>138</v>
      </c>
      <c r="E141" s="61"/>
      <c r="F141" s="202" t="s">
        <v>586</v>
      </c>
      <c r="G141" s="61"/>
      <c r="H141" s="61"/>
      <c r="I141" s="161"/>
      <c r="J141" s="61"/>
      <c r="K141" s="61"/>
      <c r="L141" s="59"/>
      <c r="M141" s="203"/>
      <c r="N141" s="40"/>
      <c r="O141" s="40"/>
      <c r="P141" s="40"/>
      <c r="Q141" s="40"/>
      <c r="R141" s="40"/>
      <c r="S141" s="40"/>
      <c r="T141" s="76"/>
      <c r="AT141" s="22" t="s">
        <v>138</v>
      </c>
      <c r="AU141" s="22" t="s">
        <v>85</v>
      </c>
    </row>
    <row r="142" spans="2:65" s="1" customFormat="1" ht="16.5" customHeight="1">
      <c r="B142" s="39"/>
      <c r="C142" s="204" t="s">
        <v>249</v>
      </c>
      <c r="D142" s="204" t="s">
        <v>232</v>
      </c>
      <c r="E142" s="205" t="s">
        <v>587</v>
      </c>
      <c r="F142" s="206" t="s">
        <v>588</v>
      </c>
      <c r="G142" s="207" t="s">
        <v>162</v>
      </c>
      <c r="H142" s="208">
        <v>10</v>
      </c>
      <c r="I142" s="209"/>
      <c r="J142" s="210">
        <f>ROUND(I142*H142,2)</f>
        <v>0</v>
      </c>
      <c r="K142" s="206" t="s">
        <v>485</v>
      </c>
      <c r="L142" s="59"/>
      <c r="M142" s="211" t="s">
        <v>23</v>
      </c>
      <c r="N142" s="212" t="s">
        <v>47</v>
      </c>
      <c r="O142" s="40"/>
      <c r="P142" s="198">
        <f>O142*H142</f>
        <v>0</v>
      </c>
      <c r="Q142" s="198">
        <v>1.4375E-4</v>
      </c>
      <c r="R142" s="198">
        <f>Q142*H142</f>
        <v>1.4375E-3</v>
      </c>
      <c r="S142" s="198">
        <v>0</v>
      </c>
      <c r="T142" s="199">
        <f>S142*H142</f>
        <v>0</v>
      </c>
      <c r="AR142" s="22" t="s">
        <v>209</v>
      </c>
      <c r="AT142" s="22" t="s">
        <v>232</v>
      </c>
      <c r="AU142" s="22" t="s">
        <v>85</v>
      </c>
      <c r="AY142" s="22" t="s">
        <v>130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22" t="s">
        <v>83</v>
      </c>
      <c r="BK142" s="200">
        <f>ROUND(I142*H142,2)</f>
        <v>0</v>
      </c>
      <c r="BL142" s="22" t="s">
        <v>209</v>
      </c>
      <c r="BM142" s="22" t="s">
        <v>589</v>
      </c>
    </row>
    <row r="143" spans="2:65" s="1" customFormat="1" ht="25.5" customHeight="1">
      <c r="B143" s="39"/>
      <c r="C143" s="204" t="s">
        <v>253</v>
      </c>
      <c r="D143" s="204" t="s">
        <v>232</v>
      </c>
      <c r="E143" s="205" t="s">
        <v>590</v>
      </c>
      <c r="F143" s="206" t="s">
        <v>591</v>
      </c>
      <c r="G143" s="207" t="s">
        <v>162</v>
      </c>
      <c r="H143" s="208">
        <v>10</v>
      </c>
      <c r="I143" s="209"/>
      <c r="J143" s="210">
        <f>ROUND(I143*H143,2)</f>
        <v>0</v>
      </c>
      <c r="K143" s="206" t="s">
        <v>485</v>
      </c>
      <c r="L143" s="59"/>
      <c r="M143" s="211" t="s">
        <v>23</v>
      </c>
      <c r="N143" s="212" t="s">
        <v>47</v>
      </c>
      <c r="O143" s="40"/>
      <c r="P143" s="198">
        <f>O143*H143</f>
        <v>0</v>
      </c>
      <c r="Q143" s="198">
        <v>1.2305000000000001E-4</v>
      </c>
      <c r="R143" s="198">
        <f>Q143*H143</f>
        <v>1.2305E-3</v>
      </c>
      <c r="S143" s="198">
        <v>0</v>
      </c>
      <c r="T143" s="199">
        <f>S143*H143</f>
        <v>0</v>
      </c>
      <c r="AR143" s="22" t="s">
        <v>209</v>
      </c>
      <c r="AT143" s="22" t="s">
        <v>232</v>
      </c>
      <c r="AU143" s="22" t="s">
        <v>85</v>
      </c>
      <c r="AY143" s="22" t="s">
        <v>130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22" t="s">
        <v>83</v>
      </c>
      <c r="BK143" s="200">
        <f>ROUND(I143*H143,2)</f>
        <v>0</v>
      </c>
      <c r="BL143" s="22" t="s">
        <v>209</v>
      </c>
      <c r="BM143" s="22" t="s">
        <v>592</v>
      </c>
    </row>
    <row r="144" spans="2:65" s="1" customFormat="1" ht="27">
      <c r="B144" s="39"/>
      <c r="C144" s="61"/>
      <c r="D144" s="201" t="s">
        <v>138</v>
      </c>
      <c r="E144" s="61"/>
      <c r="F144" s="202" t="s">
        <v>593</v>
      </c>
      <c r="G144" s="61"/>
      <c r="H144" s="61"/>
      <c r="I144" s="161"/>
      <c r="J144" s="61"/>
      <c r="K144" s="61"/>
      <c r="L144" s="59"/>
      <c r="M144" s="203"/>
      <c r="N144" s="40"/>
      <c r="O144" s="40"/>
      <c r="P144" s="40"/>
      <c r="Q144" s="40"/>
      <c r="R144" s="40"/>
      <c r="S144" s="40"/>
      <c r="T144" s="76"/>
      <c r="AT144" s="22" t="s">
        <v>138</v>
      </c>
      <c r="AU144" s="22" t="s">
        <v>85</v>
      </c>
    </row>
    <row r="145" spans="2:65" s="1" customFormat="1" ht="16.5" customHeight="1">
      <c r="B145" s="39"/>
      <c r="C145" s="188" t="s">
        <v>260</v>
      </c>
      <c r="D145" s="188" t="s">
        <v>131</v>
      </c>
      <c r="E145" s="189" t="s">
        <v>594</v>
      </c>
      <c r="F145" s="190" t="s">
        <v>595</v>
      </c>
      <c r="G145" s="191" t="s">
        <v>596</v>
      </c>
      <c r="H145" s="192">
        <v>10</v>
      </c>
      <c r="I145" s="193"/>
      <c r="J145" s="194">
        <f>ROUND(I145*H145,2)</f>
        <v>0</v>
      </c>
      <c r="K145" s="190" t="s">
        <v>485</v>
      </c>
      <c r="L145" s="195"/>
      <c r="M145" s="196" t="s">
        <v>23</v>
      </c>
      <c r="N145" s="197" t="s">
        <v>47</v>
      </c>
      <c r="O145" s="40"/>
      <c r="P145" s="198">
        <f>O145*H145</f>
        <v>0</v>
      </c>
      <c r="Q145" s="198">
        <v>1E-3</v>
      </c>
      <c r="R145" s="198">
        <f>Q145*H145</f>
        <v>0.01</v>
      </c>
      <c r="S145" s="198">
        <v>0</v>
      </c>
      <c r="T145" s="199">
        <f>S145*H145</f>
        <v>0</v>
      </c>
      <c r="AR145" s="22" t="s">
        <v>285</v>
      </c>
      <c r="AT145" s="22" t="s">
        <v>131</v>
      </c>
      <c r="AU145" s="22" t="s">
        <v>85</v>
      </c>
      <c r="AY145" s="22" t="s">
        <v>130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22" t="s">
        <v>83</v>
      </c>
      <c r="BK145" s="200">
        <f>ROUND(I145*H145,2)</f>
        <v>0</v>
      </c>
      <c r="BL145" s="22" t="s">
        <v>209</v>
      </c>
      <c r="BM145" s="22" t="s">
        <v>597</v>
      </c>
    </row>
    <row r="146" spans="2:65" s="1" customFormat="1" ht="27">
      <c r="B146" s="39"/>
      <c r="C146" s="61"/>
      <c r="D146" s="201" t="s">
        <v>138</v>
      </c>
      <c r="E146" s="61"/>
      <c r="F146" s="202" t="s">
        <v>598</v>
      </c>
      <c r="G146" s="61"/>
      <c r="H146" s="61"/>
      <c r="I146" s="161"/>
      <c r="J146" s="61"/>
      <c r="K146" s="61"/>
      <c r="L146" s="59"/>
      <c r="M146" s="203"/>
      <c r="N146" s="40"/>
      <c r="O146" s="40"/>
      <c r="P146" s="40"/>
      <c r="Q146" s="40"/>
      <c r="R146" s="40"/>
      <c r="S146" s="40"/>
      <c r="T146" s="76"/>
      <c r="AT146" s="22" t="s">
        <v>138</v>
      </c>
      <c r="AU146" s="22" t="s">
        <v>85</v>
      </c>
    </row>
    <row r="147" spans="2:65" s="1" customFormat="1" ht="16.5" customHeight="1">
      <c r="B147" s="39"/>
      <c r="C147" s="188" t="s">
        <v>264</v>
      </c>
      <c r="D147" s="188" t="s">
        <v>131</v>
      </c>
      <c r="E147" s="189" t="s">
        <v>599</v>
      </c>
      <c r="F147" s="190" t="s">
        <v>600</v>
      </c>
      <c r="G147" s="191" t="s">
        <v>596</v>
      </c>
      <c r="H147" s="192">
        <v>10</v>
      </c>
      <c r="I147" s="193"/>
      <c r="J147" s="194">
        <f>ROUND(I147*H147,2)</f>
        <v>0</v>
      </c>
      <c r="K147" s="190" t="s">
        <v>23</v>
      </c>
      <c r="L147" s="195"/>
      <c r="M147" s="196" t="s">
        <v>23</v>
      </c>
      <c r="N147" s="197" t="s">
        <v>47</v>
      </c>
      <c r="O147" s="40"/>
      <c r="P147" s="198">
        <f>O147*H147</f>
        <v>0</v>
      </c>
      <c r="Q147" s="198">
        <v>1E-3</v>
      </c>
      <c r="R147" s="198">
        <f>Q147*H147</f>
        <v>0.01</v>
      </c>
      <c r="S147" s="198">
        <v>0</v>
      </c>
      <c r="T147" s="199">
        <f>S147*H147</f>
        <v>0</v>
      </c>
      <c r="AR147" s="22" t="s">
        <v>285</v>
      </c>
      <c r="AT147" s="22" t="s">
        <v>131</v>
      </c>
      <c r="AU147" s="22" t="s">
        <v>85</v>
      </c>
      <c r="AY147" s="22" t="s">
        <v>130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22" t="s">
        <v>83</v>
      </c>
      <c r="BK147" s="200">
        <f>ROUND(I147*H147,2)</f>
        <v>0</v>
      </c>
      <c r="BL147" s="22" t="s">
        <v>209</v>
      </c>
      <c r="BM147" s="22" t="s">
        <v>601</v>
      </c>
    </row>
    <row r="148" spans="2:65" s="1" customFormat="1" ht="27">
      <c r="B148" s="39"/>
      <c r="C148" s="61"/>
      <c r="D148" s="201" t="s">
        <v>138</v>
      </c>
      <c r="E148" s="61"/>
      <c r="F148" s="202" t="s">
        <v>602</v>
      </c>
      <c r="G148" s="61"/>
      <c r="H148" s="61"/>
      <c r="I148" s="161"/>
      <c r="J148" s="61"/>
      <c r="K148" s="61"/>
      <c r="L148" s="59"/>
      <c r="M148" s="203"/>
      <c r="N148" s="40"/>
      <c r="O148" s="40"/>
      <c r="P148" s="40"/>
      <c r="Q148" s="40"/>
      <c r="R148" s="40"/>
      <c r="S148" s="40"/>
      <c r="T148" s="76"/>
      <c r="AT148" s="22" t="s">
        <v>138</v>
      </c>
      <c r="AU148" s="22" t="s">
        <v>85</v>
      </c>
    </row>
    <row r="149" spans="2:65" s="1" customFormat="1" ht="16.5" customHeight="1">
      <c r="B149" s="39"/>
      <c r="C149" s="188" t="s">
        <v>268</v>
      </c>
      <c r="D149" s="188" t="s">
        <v>131</v>
      </c>
      <c r="E149" s="189" t="s">
        <v>603</v>
      </c>
      <c r="F149" s="190" t="s">
        <v>604</v>
      </c>
      <c r="G149" s="191" t="s">
        <v>398</v>
      </c>
      <c r="H149" s="192">
        <v>0.3</v>
      </c>
      <c r="I149" s="193"/>
      <c r="J149" s="194">
        <f>ROUND(I149*H149,2)</f>
        <v>0</v>
      </c>
      <c r="K149" s="190" t="s">
        <v>485</v>
      </c>
      <c r="L149" s="195"/>
      <c r="M149" s="196" t="s">
        <v>23</v>
      </c>
      <c r="N149" s="197" t="s">
        <v>47</v>
      </c>
      <c r="O149" s="40"/>
      <c r="P149" s="198">
        <f>O149*H149</f>
        <v>0</v>
      </c>
      <c r="Q149" s="198">
        <v>1</v>
      </c>
      <c r="R149" s="198">
        <f>Q149*H149</f>
        <v>0.3</v>
      </c>
      <c r="S149" s="198">
        <v>0</v>
      </c>
      <c r="T149" s="199">
        <f>S149*H149</f>
        <v>0</v>
      </c>
      <c r="AR149" s="22" t="s">
        <v>163</v>
      </c>
      <c r="AT149" s="22" t="s">
        <v>131</v>
      </c>
      <c r="AU149" s="22" t="s">
        <v>85</v>
      </c>
      <c r="AY149" s="22" t="s">
        <v>130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22" t="s">
        <v>83</v>
      </c>
      <c r="BK149" s="200">
        <f>ROUND(I149*H149,2)</f>
        <v>0</v>
      </c>
      <c r="BL149" s="22" t="s">
        <v>164</v>
      </c>
      <c r="BM149" s="22" t="s">
        <v>605</v>
      </c>
    </row>
    <row r="150" spans="2:65" s="1" customFormat="1" ht="27">
      <c r="B150" s="39"/>
      <c r="C150" s="61"/>
      <c r="D150" s="201" t="s">
        <v>138</v>
      </c>
      <c r="E150" s="61"/>
      <c r="F150" s="202" t="s">
        <v>606</v>
      </c>
      <c r="G150" s="61"/>
      <c r="H150" s="61"/>
      <c r="I150" s="161"/>
      <c r="J150" s="61"/>
      <c r="K150" s="61"/>
      <c r="L150" s="59"/>
      <c r="M150" s="203"/>
      <c r="N150" s="40"/>
      <c r="O150" s="40"/>
      <c r="P150" s="40"/>
      <c r="Q150" s="40"/>
      <c r="R150" s="40"/>
      <c r="S150" s="40"/>
      <c r="T150" s="76"/>
      <c r="AT150" s="22" t="s">
        <v>138</v>
      </c>
      <c r="AU150" s="22" t="s">
        <v>85</v>
      </c>
    </row>
    <row r="151" spans="2:65" s="1" customFormat="1" ht="25.5" customHeight="1">
      <c r="B151" s="39"/>
      <c r="C151" s="204" t="s">
        <v>272</v>
      </c>
      <c r="D151" s="204" t="s">
        <v>232</v>
      </c>
      <c r="E151" s="205" t="s">
        <v>607</v>
      </c>
      <c r="F151" s="206" t="s">
        <v>608</v>
      </c>
      <c r="G151" s="207" t="s">
        <v>134</v>
      </c>
      <c r="H151" s="208">
        <v>36</v>
      </c>
      <c r="I151" s="209"/>
      <c r="J151" s="210">
        <f>ROUND(I151*H151,2)</f>
        <v>0</v>
      </c>
      <c r="K151" s="206" t="s">
        <v>485</v>
      </c>
      <c r="L151" s="59"/>
      <c r="M151" s="211" t="s">
        <v>23</v>
      </c>
      <c r="N151" s="212" t="s">
        <v>47</v>
      </c>
      <c r="O151" s="40"/>
      <c r="P151" s="198">
        <f>O151*H151</f>
        <v>0</v>
      </c>
      <c r="Q151" s="198">
        <v>3.51026E-4</v>
      </c>
      <c r="R151" s="198">
        <f>Q151*H151</f>
        <v>1.2636936E-2</v>
      </c>
      <c r="S151" s="198">
        <v>0</v>
      </c>
      <c r="T151" s="199">
        <f>S151*H151</f>
        <v>0</v>
      </c>
      <c r="AR151" s="22" t="s">
        <v>149</v>
      </c>
      <c r="AT151" s="22" t="s">
        <v>232</v>
      </c>
      <c r="AU151" s="22" t="s">
        <v>85</v>
      </c>
      <c r="AY151" s="22" t="s">
        <v>130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22" t="s">
        <v>83</v>
      </c>
      <c r="BK151" s="200">
        <f>ROUND(I151*H151,2)</f>
        <v>0</v>
      </c>
      <c r="BL151" s="22" t="s">
        <v>149</v>
      </c>
      <c r="BM151" s="22" t="s">
        <v>609</v>
      </c>
    </row>
    <row r="152" spans="2:65" s="1" customFormat="1" ht="81">
      <c r="B152" s="39"/>
      <c r="C152" s="61"/>
      <c r="D152" s="201" t="s">
        <v>393</v>
      </c>
      <c r="E152" s="61"/>
      <c r="F152" s="202" t="s">
        <v>610</v>
      </c>
      <c r="G152" s="61"/>
      <c r="H152" s="61"/>
      <c r="I152" s="161"/>
      <c r="J152" s="61"/>
      <c r="K152" s="61"/>
      <c r="L152" s="59"/>
      <c r="M152" s="203"/>
      <c r="N152" s="40"/>
      <c r="O152" s="40"/>
      <c r="P152" s="40"/>
      <c r="Q152" s="40"/>
      <c r="R152" s="40"/>
      <c r="S152" s="40"/>
      <c r="T152" s="76"/>
      <c r="AT152" s="22" t="s">
        <v>393</v>
      </c>
      <c r="AU152" s="22" t="s">
        <v>85</v>
      </c>
    </row>
    <row r="153" spans="2:65" s="1" customFormat="1" ht="25.5" customHeight="1">
      <c r="B153" s="39"/>
      <c r="C153" s="188" t="s">
        <v>276</v>
      </c>
      <c r="D153" s="188" t="s">
        <v>131</v>
      </c>
      <c r="E153" s="189" t="s">
        <v>611</v>
      </c>
      <c r="F153" s="190" t="s">
        <v>612</v>
      </c>
      <c r="G153" s="191" t="s">
        <v>596</v>
      </c>
      <c r="H153" s="192">
        <v>50</v>
      </c>
      <c r="I153" s="193"/>
      <c r="J153" s="194">
        <f>ROUND(I153*H153,2)</f>
        <v>0</v>
      </c>
      <c r="K153" s="190" t="s">
        <v>485</v>
      </c>
      <c r="L153" s="195"/>
      <c r="M153" s="196" t="s">
        <v>23</v>
      </c>
      <c r="N153" s="197" t="s">
        <v>47</v>
      </c>
      <c r="O153" s="40"/>
      <c r="P153" s="198">
        <f>O153*H153</f>
        <v>0</v>
      </c>
      <c r="Q153" s="198">
        <v>1E-3</v>
      </c>
      <c r="R153" s="198">
        <f>Q153*H153</f>
        <v>0.05</v>
      </c>
      <c r="S153" s="198">
        <v>0</v>
      </c>
      <c r="T153" s="199">
        <f>S153*H153</f>
        <v>0</v>
      </c>
      <c r="AR153" s="22" t="s">
        <v>172</v>
      </c>
      <c r="AT153" s="22" t="s">
        <v>131</v>
      </c>
      <c r="AU153" s="22" t="s">
        <v>85</v>
      </c>
      <c r="AY153" s="22" t="s">
        <v>130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22" t="s">
        <v>83</v>
      </c>
      <c r="BK153" s="200">
        <f>ROUND(I153*H153,2)</f>
        <v>0</v>
      </c>
      <c r="BL153" s="22" t="s">
        <v>149</v>
      </c>
      <c r="BM153" s="22" t="s">
        <v>613</v>
      </c>
    </row>
    <row r="154" spans="2:65" s="1" customFormat="1" ht="27">
      <c r="B154" s="39"/>
      <c r="C154" s="61"/>
      <c r="D154" s="201" t="s">
        <v>138</v>
      </c>
      <c r="E154" s="61"/>
      <c r="F154" s="202" t="s">
        <v>614</v>
      </c>
      <c r="G154" s="61"/>
      <c r="H154" s="61"/>
      <c r="I154" s="161"/>
      <c r="J154" s="61"/>
      <c r="K154" s="61"/>
      <c r="L154" s="59"/>
      <c r="M154" s="203"/>
      <c r="N154" s="40"/>
      <c r="O154" s="40"/>
      <c r="P154" s="40"/>
      <c r="Q154" s="40"/>
      <c r="R154" s="40"/>
      <c r="S154" s="40"/>
      <c r="T154" s="76"/>
      <c r="AT154" s="22" t="s">
        <v>138</v>
      </c>
      <c r="AU154" s="22" t="s">
        <v>85</v>
      </c>
    </row>
    <row r="155" spans="2:65" s="1" customFormat="1" ht="16.5" customHeight="1">
      <c r="B155" s="39"/>
      <c r="C155" s="188" t="s">
        <v>281</v>
      </c>
      <c r="D155" s="188" t="s">
        <v>131</v>
      </c>
      <c r="E155" s="189" t="s">
        <v>615</v>
      </c>
      <c r="F155" s="190" t="s">
        <v>616</v>
      </c>
      <c r="G155" s="191" t="s">
        <v>617</v>
      </c>
      <c r="H155" s="192">
        <v>120</v>
      </c>
      <c r="I155" s="193"/>
      <c r="J155" s="194">
        <f>ROUND(I155*H155,2)</f>
        <v>0</v>
      </c>
      <c r="K155" s="190" t="s">
        <v>485</v>
      </c>
      <c r="L155" s="195"/>
      <c r="M155" s="196" t="s">
        <v>23</v>
      </c>
      <c r="N155" s="197" t="s">
        <v>47</v>
      </c>
      <c r="O155" s="40"/>
      <c r="P155" s="198">
        <f>O155*H155</f>
        <v>0</v>
      </c>
      <c r="Q155" s="198">
        <v>1.3600000000000001E-3</v>
      </c>
      <c r="R155" s="198">
        <f>Q155*H155</f>
        <v>0.16320000000000001</v>
      </c>
      <c r="S155" s="198">
        <v>0</v>
      </c>
      <c r="T155" s="199">
        <f>S155*H155</f>
        <v>0</v>
      </c>
      <c r="AR155" s="22" t="s">
        <v>186</v>
      </c>
      <c r="AT155" s="22" t="s">
        <v>131</v>
      </c>
      <c r="AU155" s="22" t="s">
        <v>85</v>
      </c>
      <c r="AY155" s="22" t="s">
        <v>130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22" t="s">
        <v>83</v>
      </c>
      <c r="BK155" s="200">
        <f>ROUND(I155*H155,2)</f>
        <v>0</v>
      </c>
      <c r="BL155" s="22" t="s">
        <v>186</v>
      </c>
      <c r="BM155" s="22" t="s">
        <v>618</v>
      </c>
    </row>
    <row r="156" spans="2:65" s="1" customFormat="1" ht="16.5" customHeight="1">
      <c r="B156" s="39"/>
      <c r="C156" s="188" t="s">
        <v>285</v>
      </c>
      <c r="D156" s="188" t="s">
        <v>131</v>
      </c>
      <c r="E156" s="189" t="s">
        <v>619</v>
      </c>
      <c r="F156" s="190" t="s">
        <v>620</v>
      </c>
      <c r="G156" s="191" t="s">
        <v>596</v>
      </c>
      <c r="H156" s="192">
        <v>70</v>
      </c>
      <c r="I156" s="193"/>
      <c r="J156" s="194">
        <f>ROUND(I156*H156,2)</f>
        <v>0</v>
      </c>
      <c r="K156" s="190" t="s">
        <v>485</v>
      </c>
      <c r="L156" s="195"/>
      <c r="M156" s="196" t="s">
        <v>23</v>
      </c>
      <c r="N156" s="197" t="s">
        <v>47</v>
      </c>
      <c r="O156" s="40"/>
      <c r="P156" s="198">
        <f>O156*H156</f>
        <v>0</v>
      </c>
      <c r="Q156" s="198">
        <v>1E-3</v>
      </c>
      <c r="R156" s="198">
        <f>Q156*H156</f>
        <v>7.0000000000000007E-2</v>
      </c>
      <c r="S156" s="198">
        <v>0</v>
      </c>
      <c r="T156" s="199">
        <f>S156*H156</f>
        <v>0</v>
      </c>
      <c r="AR156" s="22" t="s">
        <v>186</v>
      </c>
      <c r="AT156" s="22" t="s">
        <v>131</v>
      </c>
      <c r="AU156" s="22" t="s">
        <v>85</v>
      </c>
      <c r="AY156" s="22" t="s">
        <v>130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22" t="s">
        <v>83</v>
      </c>
      <c r="BK156" s="200">
        <f>ROUND(I156*H156,2)</f>
        <v>0</v>
      </c>
      <c r="BL156" s="22" t="s">
        <v>186</v>
      </c>
      <c r="BM156" s="22" t="s">
        <v>621</v>
      </c>
    </row>
    <row r="157" spans="2:65" s="10" customFormat="1" ht="37.35" customHeight="1">
      <c r="B157" s="174"/>
      <c r="C157" s="175"/>
      <c r="D157" s="176" t="s">
        <v>75</v>
      </c>
      <c r="E157" s="177" t="s">
        <v>622</v>
      </c>
      <c r="F157" s="177" t="s">
        <v>623</v>
      </c>
      <c r="G157" s="175"/>
      <c r="H157" s="175"/>
      <c r="I157" s="178"/>
      <c r="J157" s="179">
        <f>BK157</f>
        <v>0</v>
      </c>
      <c r="K157" s="175"/>
      <c r="L157" s="180"/>
      <c r="M157" s="181"/>
      <c r="N157" s="182"/>
      <c r="O157" s="182"/>
      <c r="P157" s="183">
        <f>SUM(P158:P165)</f>
        <v>0</v>
      </c>
      <c r="Q157" s="182"/>
      <c r="R157" s="183">
        <f>SUM(R158:R165)</f>
        <v>0</v>
      </c>
      <c r="S157" s="182"/>
      <c r="T157" s="184">
        <f>SUM(T158:T165)</f>
        <v>0</v>
      </c>
      <c r="AR157" s="185" t="s">
        <v>149</v>
      </c>
      <c r="AT157" s="186" t="s">
        <v>75</v>
      </c>
      <c r="AU157" s="186" t="s">
        <v>76</v>
      </c>
      <c r="AY157" s="185" t="s">
        <v>130</v>
      </c>
      <c r="BK157" s="187">
        <f>SUM(BK158:BK165)</f>
        <v>0</v>
      </c>
    </row>
    <row r="158" spans="2:65" s="1" customFormat="1" ht="16.5" customHeight="1">
      <c r="B158" s="39"/>
      <c r="C158" s="204" t="s">
        <v>290</v>
      </c>
      <c r="D158" s="204" t="s">
        <v>232</v>
      </c>
      <c r="E158" s="205" t="s">
        <v>624</v>
      </c>
      <c r="F158" s="206" t="s">
        <v>625</v>
      </c>
      <c r="G158" s="207" t="s">
        <v>288</v>
      </c>
      <c r="H158" s="208">
        <v>210</v>
      </c>
      <c r="I158" s="209"/>
      <c r="J158" s="210">
        <f>ROUND(I158*H158,2)</f>
        <v>0</v>
      </c>
      <c r="K158" s="206" t="s">
        <v>485</v>
      </c>
      <c r="L158" s="59"/>
      <c r="M158" s="211" t="s">
        <v>23</v>
      </c>
      <c r="N158" s="212" t="s">
        <v>47</v>
      </c>
      <c r="O158" s="40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AR158" s="22" t="s">
        <v>186</v>
      </c>
      <c r="AT158" s="22" t="s">
        <v>232</v>
      </c>
      <c r="AU158" s="22" t="s">
        <v>83</v>
      </c>
      <c r="AY158" s="22" t="s">
        <v>130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22" t="s">
        <v>83</v>
      </c>
      <c r="BK158" s="200">
        <f>ROUND(I158*H158,2)</f>
        <v>0</v>
      </c>
      <c r="BL158" s="22" t="s">
        <v>186</v>
      </c>
      <c r="BM158" s="22" t="s">
        <v>626</v>
      </c>
    </row>
    <row r="159" spans="2:65" s="1" customFormat="1" ht="27">
      <c r="B159" s="39"/>
      <c r="C159" s="61"/>
      <c r="D159" s="201" t="s">
        <v>138</v>
      </c>
      <c r="E159" s="61"/>
      <c r="F159" s="202" t="s">
        <v>627</v>
      </c>
      <c r="G159" s="61"/>
      <c r="H159" s="61"/>
      <c r="I159" s="161"/>
      <c r="J159" s="61"/>
      <c r="K159" s="61"/>
      <c r="L159" s="59"/>
      <c r="M159" s="203"/>
      <c r="N159" s="40"/>
      <c r="O159" s="40"/>
      <c r="P159" s="40"/>
      <c r="Q159" s="40"/>
      <c r="R159" s="40"/>
      <c r="S159" s="40"/>
      <c r="T159" s="76"/>
      <c r="AT159" s="22" t="s">
        <v>138</v>
      </c>
      <c r="AU159" s="22" t="s">
        <v>83</v>
      </c>
    </row>
    <row r="160" spans="2:65" s="1" customFormat="1" ht="16.5" customHeight="1">
      <c r="B160" s="39"/>
      <c r="C160" s="204" t="s">
        <v>294</v>
      </c>
      <c r="D160" s="204" t="s">
        <v>232</v>
      </c>
      <c r="E160" s="205" t="s">
        <v>628</v>
      </c>
      <c r="F160" s="206" t="s">
        <v>629</v>
      </c>
      <c r="G160" s="207" t="s">
        <v>288</v>
      </c>
      <c r="H160" s="208">
        <v>32</v>
      </c>
      <c r="I160" s="209"/>
      <c r="J160" s="210">
        <f>ROUND(I160*H160,2)</f>
        <v>0</v>
      </c>
      <c r="K160" s="206" t="s">
        <v>485</v>
      </c>
      <c r="L160" s="59"/>
      <c r="M160" s="211" t="s">
        <v>23</v>
      </c>
      <c r="N160" s="212" t="s">
        <v>47</v>
      </c>
      <c r="O160" s="40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AR160" s="22" t="s">
        <v>186</v>
      </c>
      <c r="AT160" s="22" t="s">
        <v>232</v>
      </c>
      <c r="AU160" s="22" t="s">
        <v>83</v>
      </c>
      <c r="AY160" s="22" t="s">
        <v>130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22" t="s">
        <v>83</v>
      </c>
      <c r="BK160" s="200">
        <f>ROUND(I160*H160,2)</f>
        <v>0</v>
      </c>
      <c r="BL160" s="22" t="s">
        <v>186</v>
      </c>
      <c r="BM160" s="22" t="s">
        <v>630</v>
      </c>
    </row>
    <row r="161" spans="2:65" s="1" customFormat="1" ht="27">
      <c r="B161" s="39"/>
      <c r="C161" s="61"/>
      <c r="D161" s="201" t="s">
        <v>138</v>
      </c>
      <c r="E161" s="61"/>
      <c r="F161" s="202" t="s">
        <v>631</v>
      </c>
      <c r="G161" s="61"/>
      <c r="H161" s="61"/>
      <c r="I161" s="161"/>
      <c r="J161" s="61"/>
      <c r="K161" s="61"/>
      <c r="L161" s="59"/>
      <c r="M161" s="203"/>
      <c r="N161" s="40"/>
      <c r="O161" s="40"/>
      <c r="P161" s="40"/>
      <c r="Q161" s="40"/>
      <c r="R161" s="40"/>
      <c r="S161" s="40"/>
      <c r="T161" s="76"/>
      <c r="AT161" s="22" t="s">
        <v>138</v>
      </c>
      <c r="AU161" s="22" t="s">
        <v>83</v>
      </c>
    </row>
    <row r="162" spans="2:65" s="1" customFormat="1" ht="25.5" customHeight="1">
      <c r="B162" s="39"/>
      <c r="C162" s="204" t="s">
        <v>300</v>
      </c>
      <c r="D162" s="204" t="s">
        <v>232</v>
      </c>
      <c r="E162" s="205" t="s">
        <v>632</v>
      </c>
      <c r="F162" s="206" t="s">
        <v>633</v>
      </c>
      <c r="G162" s="207" t="s">
        <v>288</v>
      </c>
      <c r="H162" s="208">
        <v>16</v>
      </c>
      <c r="I162" s="209"/>
      <c r="J162" s="210">
        <f>ROUND(I162*H162,2)</f>
        <v>0</v>
      </c>
      <c r="K162" s="206" t="s">
        <v>485</v>
      </c>
      <c r="L162" s="59"/>
      <c r="M162" s="211" t="s">
        <v>23</v>
      </c>
      <c r="N162" s="212" t="s">
        <v>47</v>
      </c>
      <c r="O162" s="40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AR162" s="22" t="s">
        <v>186</v>
      </c>
      <c r="AT162" s="22" t="s">
        <v>232</v>
      </c>
      <c r="AU162" s="22" t="s">
        <v>83</v>
      </c>
      <c r="AY162" s="22" t="s">
        <v>130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22" t="s">
        <v>83</v>
      </c>
      <c r="BK162" s="200">
        <f>ROUND(I162*H162,2)</f>
        <v>0</v>
      </c>
      <c r="BL162" s="22" t="s">
        <v>186</v>
      </c>
      <c r="BM162" s="22" t="s">
        <v>634</v>
      </c>
    </row>
    <row r="163" spans="2:65" s="1" customFormat="1" ht="27">
      <c r="B163" s="39"/>
      <c r="C163" s="61"/>
      <c r="D163" s="201" t="s">
        <v>138</v>
      </c>
      <c r="E163" s="61"/>
      <c r="F163" s="202" t="s">
        <v>635</v>
      </c>
      <c r="G163" s="61"/>
      <c r="H163" s="61"/>
      <c r="I163" s="161"/>
      <c r="J163" s="61"/>
      <c r="K163" s="61"/>
      <c r="L163" s="59"/>
      <c r="M163" s="203"/>
      <c r="N163" s="40"/>
      <c r="O163" s="40"/>
      <c r="P163" s="40"/>
      <c r="Q163" s="40"/>
      <c r="R163" s="40"/>
      <c r="S163" s="40"/>
      <c r="T163" s="76"/>
      <c r="AT163" s="22" t="s">
        <v>138</v>
      </c>
      <c r="AU163" s="22" t="s">
        <v>83</v>
      </c>
    </row>
    <row r="164" spans="2:65" s="1" customFormat="1" ht="25.5" customHeight="1">
      <c r="B164" s="39"/>
      <c r="C164" s="204" t="s">
        <v>305</v>
      </c>
      <c r="D164" s="204" t="s">
        <v>232</v>
      </c>
      <c r="E164" s="205" t="s">
        <v>636</v>
      </c>
      <c r="F164" s="206" t="s">
        <v>637</v>
      </c>
      <c r="G164" s="207" t="s">
        <v>288</v>
      </c>
      <c r="H164" s="208">
        <v>60</v>
      </c>
      <c r="I164" s="209"/>
      <c r="J164" s="210">
        <f>ROUND(I164*H164,2)</f>
        <v>0</v>
      </c>
      <c r="K164" s="206" t="s">
        <v>485</v>
      </c>
      <c r="L164" s="59"/>
      <c r="M164" s="211" t="s">
        <v>23</v>
      </c>
      <c r="N164" s="212" t="s">
        <v>47</v>
      </c>
      <c r="O164" s="40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AR164" s="22" t="s">
        <v>186</v>
      </c>
      <c r="AT164" s="22" t="s">
        <v>232</v>
      </c>
      <c r="AU164" s="22" t="s">
        <v>83</v>
      </c>
      <c r="AY164" s="22" t="s">
        <v>130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22" t="s">
        <v>83</v>
      </c>
      <c r="BK164" s="200">
        <f>ROUND(I164*H164,2)</f>
        <v>0</v>
      </c>
      <c r="BL164" s="22" t="s">
        <v>186</v>
      </c>
      <c r="BM164" s="22" t="s">
        <v>638</v>
      </c>
    </row>
    <row r="165" spans="2:65" s="1" customFormat="1" ht="25.5" customHeight="1">
      <c r="B165" s="39"/>
      <c r="C165" s="204" t="s">
        <v>310</v>
      </c>
      <c r="D165" s="204" t="s">
        <v>232</v>
      </c>
      <c r="E165" s="205" t="s">
        <v>639</v>
      </c>
      <c r="F165" s="206" t="s">
        <v>640</v>
      </c>
      <c r="G165" s="207" t="s">
        <v>288</v>
      </c>
      <c r="H165" s="208">
        <v>100</v>
      </c>
      <c r="I165" s="209"/>
      <c r="J165" s="210">
        <f>ROUND(I165*H165,2)</f>
        <v>0</v>
      </c>
      <c r="K165" s="206" t="s">
        <v>485</v>
      </c>
      <c r="L165" s="59"/>
      <c r="M165" s="211" t="s">
        <v>23</v>
      </c>
      <c r="N165" s="240" t="s">
        <v>47</v>
      </c>
      <c r="O165" s="238"/>
      <c r="P165" s="241">
        <f>O165*H165</f>
        <v>0</v>
      </c>
      <c r="Q165" s="241">
        <v>0</v>
      </c>
      <c r="R165" s="241">
        <f>Q165*H165</f>
        <v>0</v>
      </c>
      <c r="S165" s="241">
        <v>0</v>
      </c>
      <c r="T165" s="242">
        <f>S165*H165</f>
        <v>0</v>
      </c>
      <c r="AR165" s="22" t="s">
        <v>186</v>
      </c>
      <c r="AT165" s="22" t="s">
        <v>232</v>
      </c>
      <c r="AU165" s="22" t="s">
        <v>83</v>
      </c>
      <c r="AY165" s="22" t="s">
        <v>130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22" t="s">
        <v>83</v>
      </c>
      <c r="BK165" s="200">
        <f>ROUND(I165*H165,2)</f>
        <v>0</v>
      </c>
      <c r="BL165" s="22" t="s">
        <v>186</v>
      </c>
      <c r="BM165" s="22" t="s">
        <v>641</v>
      </c>
    </row>
    <row r="166" spans="2:65" s="1" customFormat="1" ht="6.95" customHeight="1">
      <c r="B166" s="54"/>
      <c r="C166" s="55"/>
      <c r="D166" s="55"/>
      <c r="E166" s="55"/>
      <c r="F166" s="55"/>
      <c r="G166" s="55"/>
      <c r="H166" s="55"/>
      <c r="I166" s="137"/>
      <c r="J166" s="55"/>
      <c r="K166" s="55"/>
      <c r="L166" s="59"/>
    </row>
  </sheetData>
  <sheetProtection algorithmName="SHA-512" hashValue="Bkk28895F0XmyIuh+4OVX0eqPtWzRg6melxuDjMh8uD03EmlVMx8V67FcFSVQQZ4kuNQWEa0WuGkdnqZbVs/FQ==" saltValue="Jq9GJFH3w2/OUDmxv18jp5jpA+p7LHtqwS94t1ZVY9P3I+jJfEURUfnzanvOqlnD2VxdHHn+9BzHZFVT6k87GA==" spinCount="100000" sheet="1" objects="1" scenarios="1" formatColumns="0" formatRows="0" autoFilter="0"/>
  <autoFilter ref="C86:K165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92</v>
      </c>
      <c r="G1" s="368" t="s">
        <v>93</v>
      </c>
      <c r="H1" s="368"/>
      <c r="I1" s="113"/>
      <c r="J1" s="112" t="s">
        <v>94</v>
      </c>
      <c r="K1" s="111" t="s">
        <v>95</v>
      </c>
      <c r="L1" s="112" t="s">
        <v>96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22" t="s">
        <v>91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97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0" t="str">
        <f>'Rekapitulace zakázky'!K6</f>
        <v>Oprava trakčních transformátorů TU4, TU5 na TNS Červenka</v>
      </c>
      <c r="F7" s="361"/>
      <c r="G7" s="361"/>
      <c r="H7" s="361"/>
      <c r="I7" s="115"/>
      <c r="J7" s="27"/>
      <c r="K7" s="29"/>
    </row>
    <row r="8" spans="1:70" s="1" customFormat="1" ht="15">
      <c r="B8" s="39"/>
      <c r="C8" s="40"/>
      <c r="D8" s="35" t="s">
        <v>98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2" t="s">
        <v>642</v>
      </c>
      <c r="F9" s="363"/>
      <c r="G9" s="363"/>
      <c r="H9" s="363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23</v>
      </c>
      <c r="K11" s="43"/>
    </row>
    <row r="12" spans="1:70" s="1" customFormat="1" ht="14.45" customHeight="1">
      <c r="B12" s="39"/>
      <c r="C12" s="40"/>
      <c r="D12" s="35" t="s">
        <v>24</v>
      </c>
      <c r="E12" s="40"/>
      <c r="F12" s="33" t="s">
        <v>25</v>
      </c>
      <c r="G12" s="40"/>
      <c r="H12" s="40"/>
      <c r="I12" s="117" t="s">
        <v>26</v>
      </c>
      <c r="J12" s="118">
        <f>'Rekapitulace zakázky'!AN8</f>
        <v>0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643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zakázky'!AN13="Vyplň údaj","",IF('Rekapitulace zakázky'!AN13="","",'Rekapitulace zakázky'!AN13))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zakázky'!E14="Vyplň údaj","",IF('Rekapitulace zakázky'!E14="","",'Rekapitulace zakázky'!E14))</f>
        <v/>
      </c>
      <c r="F18" s="40"/>
      <c r="G18" s="40"/>
      <c r="H18" s="40"/>
      <c r="I18" s="117" t="s">
        <v>31</v>
      </c>
      <c r="J18" s="33" t="str">
        <f>IF('Rekapitulace zakázky'!AN14="Vyplň údaj","",IF('Rekapitulace zakázky'!AN14="","",'Rekapitulace zakázky'!AN14))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469</v>
      </c>
      <c r="F21" s="40"/>
      <c r="G21" s="40"/>
      <c r="H21" s="40"/>
      <c r="I21" s="117" t="s">
        <v>31</v>
      </c>
      <c r="J21" s="33" t="s">
        <v>38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49" t="s">
        <v>23</v>
      </c>
      <c r="F24" s="349"/>
      <c r="G24" s="349"/>
      <c r="H24" s="349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42</v>
      </c>
      <c r="E27" s="40"/>
      <c r="F27" s="40"/>
      <c r="G27" s="40"/>
      <c r="H27" s="40"/>
      <c r="I27" s="116"/>
      <c r="J27" s="126">
        <f>ROUND(J77,2)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7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8">
        <f>ROUND(SUM(BE77:BE81), 2)</f>
        <v>0</v>
      </c>
      <c r="G30" s="40"/>
      <c r="H30" s="40"/>
      <c r="I30" s="129">
        <v>0.21</v>
      </c>
      <c r="J30" s="128">
        <f>ROUND(ROUND((SUM(BE77:BE81)),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8">
        <f>ROUND(SUM(BF77:BF81), 2)</f>
        <v>0</v>
      </c>
      <c r="G31" s="40"/>
      <c r="H31" s="40"/>
      <c r="I31" s="129">
        <v>0.15</v>
      </c>
      <c r="J31" s="128">
        <f>ROUND(ROUND((SUM(BF77:BF81)),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8">
        <f>ROUND(SUM(BG77:BG81),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8">
        <f>ROUND(SUM(BH77:BH81),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8">
        <f>ROUND(SUM(BI77:BI81),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52</v>
      </c>
      <c r="E36" s="77"/>
      <c r="F36" s="77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0" t="str">
        <f>E7</f>
        <v>Oprava trakčních transformátorů TU4, TU5 na TNS Červenka</v>
      </c>
      <c r="F45" s="361"/>
      <c r="G45" s="361"/>
      <c r="H45" s="361"/>
      <c r="I45" s="116"/>
      <c r="J45" s="40"/>
      <c r="K45" s="43"/>
    </row>
    <row r="46" spans="2:11" s="1" customFormat="1" ht="14.45" customHeight="1">
      <c r="B46" s="39"/>
      <c r="C46" s="35" t="s">
        <v>98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2" t="str">
        <f>E9</f>
        <v>VRN - Oprava trakčních transformátorů TU4, TU5 na TNS Červenka</v>
      </c>
      <c r="F47" s="363"/>
      <c r="G47" s="363"/>
      <c r="H47" s="363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24</v>
      </c>
      <c r="D49" s="40"/>
      <c r="E49" s="40"/>
      <c r="F49" s="33" t="str">
        <f>F12</f>
        <v xml:space="preserve"> obec Červenka</v>
      </c>
      <c r="G49" s="40"/>
      <c r="H49" s="40"/>
      <c r="I49" s="117" t="s">
        <v>26</v>
      </c>
      <c r="J49" s="118">
        <f>IF(J12="","",J12)</f>
        <v>0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 xml:space="preserve">SŽDC s.o., Oblastní ředitelství Olomouc </v>
      </c>
      <c r="G51" s="40"/>
      <c r="H51" s="40"/>
      <c r="I51" s="117" t="s">
        <v>35</v>
      </c>
      <c r="J51" s="349" t="str">
        <f>E21</f>
        <v xml:space="preserve">  Ing.Jan Slivka, SB Projekt, s.r.o.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64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J77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644</v>
      </c>
      <c r="E57" s="150"/>
      <c r="F57" s="150"/>
      <c r="G57" s="150"/>
      <c r="H57" s="150"/>
      <c r="I57" s="151"/>
      <c r="J57" s="152">
        <f>J78</f>
        <v>0</v>
      </c>
      <c r="K57" s="153"/>
    </row>
    <row r="58" spans="2:47" s="1" customFormat="1" ht="21.75" customHeight="1">
      <c r="B58" s="39"/>
      <c r="C58" s="40"/>
      <c r="D58" s="40"/>
      <c r="E58" s="40"/>
      <c r="F58" s="40"/>
      <c r="G58" s="40"/>
      <c r="H58" s="40"/>
      <c r="I58" s="116"/>
      <c r="J58" s="40"/>
      <c r="K58" s="43"/>
    </row>
    <row r="59" spans="2:47" s="1" customFormat="1" ht="6.95" customHeight="1">
      <c r="B59" s="54"/>
      <c r="C59" s="55"/>
      <c r="D59" s="55"/>
      <c r="E59" s="55"/>
      <c r="F59" s="55"/>
      <c r="G59" s="55"/>
      <c r="H59" s="55"/>
      <c r="I59" s="137"/>
      <c r="J59" s="55"/>
      <c r="K59" s="5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40"/>
      <c r="J63" s="58"/>
      <c r="K63" s="58"/>
      <c r="L63" s="59"/>
    </row>
    <row r="64" spans="2:47" s="1" customFormat="1" ht="36.950000000000003" customHeight="1">
      <c r="B64" s="39"/>
      <c r="C64" s="60" t="s">
        <v>114</v>
      </c>
      <c r="D64" s="61"/>
      <c r="E64" s="61"/>
      <c r="F64" s="61"/>
      <c r="G64" s="61"/>
      <c r="H64" s="61"/>
      <c r="I64" s="161"/>
      <c r="J64" s="61"/>
      <c r="K64" s="61"/>
      <c r="L64" s="59"/>
    </row>
    <row r="65" spans="2:65" s="1" customFormat="1" ht="6.95" customHeight="1">
      <c r="B65" s="39"/>
      <c r="C65" s="61"/>
      <c r="D65" s="61"/>
      <c r="E65" s="61"/>
      <c r="F65" s="61"/>
      <c r="G65" s="61"/>
      <c r="H65" s="61"/>
      <c r="I65" s="161"/>
      <c r="J65" s="61"/>
      <c r="K65" s="61"/>
      <c r="L65" s="59"/>
    </row>
    <row r="66" spans="2:65" s="1" customFormat="1" ht="14.45" customHeight="1">
      <c r="B66" s="39"/>
      <c r="C66" s="63" t="s">
        <v>18</v>
      </c>
      <c r="D66" s="61"/>
      <c r="E66" s="61"/>
      <c r="F66" s="61"/>
      <c r="G66" s="61"/>
      <c r="H66" s="61"/>
      <c r="I66" s="161"/>
      <c r="J66" s="61"/>
      <c r="K66" s="61"/>
      <c r="L66" s="59"/>
    </row>
    <row r="67" spans="2:65" s="1" customFormat="1" ht="16.5" customHeight="1">
      <c r="B67" s="39"/>
      <c r="C67" s="61"/>
      <c r="D67" s="61"/>
      <c r="E67" s="365" t="str">
        <f>E7</f>
        <v>Oprava trakčních transformátorů TU4, TU5 na TNS Červenka</v>
      </c>
      <c r="F67" s="366"/>
      <c r="G67" s="366"/>
      <c r="H67" s="366"/>
      <c r="I67" s="161"/>
      <c r="J67" s="61"/>
      <c r="K67" s="61"/>
      <c r="L67" s="59"/>
    </row>
    <row r="68" spans="2:65" s="1" customFormat="1" ht="14.45" customHeight="1">
      <c r="B68" s="39"/>
      <c r="C68" s="63" t="s">
        <v>98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65" s="1" customFormat="1" ht="17.25" customHeight="1">
      <c r="B69" s="39"/>
      <c r="C69" s="61"/>
      <c r="D69" s="61"/>
      <c r="E69" s="356" t="str">
        <f>E9</f>
        <v>VRN - Oprava trakčních transformátorů TU4, TU5 na TNS Červenka</v>
      </c>
      <c r="F69" s="367"/>
      <c r="G69" s="367"/>
      <c r="H69" s="367"/>
      <c r="I69" s="161"/>
      <c r="J69" s="61"/>
      <c r="K69" s="61"/>
      <c r="L69" s="59"/>
    </row>
    <row r="70" spans="2:65" s="1" customFormat="1" ht="6.95" customHeight="1">
      <c r="B70" s="39"/>
      <c r="C70" s="61"/>
      <c r="D70" s="61"/>
      <c r="E70" s="61"/>
      <c r="F70" s="61"/>
      <c r="G70" s="61"/>
      <c r="H70" s="61"/>
      <c r="I70" s="161"/>
      <c r="J70" s="61"/>
      <c r="K70" s="61"/>
      <c r="L70" s="59"/>
    </row>
    <row r="71" spans="2:65" s="1" customFormat="1" ht="18" customHeight="1">
      <c r="B71" s="39"/>
      <c r="C71" s="63" t="s">
        <v>24</v>
      </c>
      <c r="D71" s="61"/>
      <c r="E71" s="61"/>
      <c r="F71" s="162" t="str">
        <f>F12</f>
        <v xml:space="preserve"> obec Červenka</v>
      </c>
      <c r="G71" s="61"/>
      <c r="H71" s="61"/>
      <c r="I71" s="163" t="s">
        <v>26</v>
      </c>
      <c r="J71" s="71">
        <f>IF(J12="","",J12)</f>
        <v>0</v>
      </c>
      <c r="K71" s="61"/>
      <c r="L71" s="59"/>
    </row>
    <row r="72" spans="2:65" s="1" customFormat="1" ht="6.95" customHeight="1">
      <c r="B72" s="39"/>
      <c r="C72" s="61"/>
      <c r="D72" s="61"/>
      <c r="E72" s="61"/>
      <c r="F72" s="61"/>
      <c r="G72" s="61"/>
      <c r="H72" s="61"/>
      <c r="I72" s="161"/>
      <c r="J72" s="61"/>
      <c r="K72" s="61"/>
      <c r="L72" s="59"/>
    </row>
    <row r="73" spans="2:65" s="1" customFormat="1" ht="15">
      <c r="B73" s="39"/>
      <c r="C73" s="63" t="s">
        <v>27</v>
      </c>
      <c r="D73" s="61"/>
      <c r="E73" s="61"/>
      <c r="F73" s="162" t="str">
        <f>E15</f>
        <v xml:space="preserve">SŽDC s.o., Oblastní ředitelství Olomouc </v>
      </c>
      <c r="G73" s="61"/>
      <c r="H73" s="61"/>
      <c r="I73" s="163" t="s">
        <v>35</v>
      </c>
      <c r="J73" s="162" t="str">
        <f>E21</f>
        <v xml:space="preserve">  Ing.Jan Slivka, SB Projekt, s.r.o.</v>
      </c>
      <c r="K73" s="61"/>
      <c r="L73" s="59"/>
    </row>
    <row r="74" spans="2:65" s="1" customFormat="1" ht="14.45" customHeight="1">
      <c r="B74" s="39"/>
      <c r="C74" s="63" t="s">
        <v>33</v>
      </c>
      <c r="D74" s="61"/>
      <c r="E74" s="61"/>
      <c r="F74" s="162" t="str">
        <f>IF(E18="","",E18)</f>
        <v/>
      </c>
      <c r="G74" s="61"/>
      <c r="H74" s="61"/>
      <c r="I74" s="161"/>
      <c r="J74" s="61"/>
      <c r="K74" s="61"/>
      <c r="L74" s="59"/>
    </row>
    <row r="75" spans="2:65" s="1" customFormat="1" ht="10.3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65" s="9" customFormat="1" ht="29.25" customHeight="1">
      <c r="B76" s="164"/>
      <c r="C76" s="165" t="s">
        <v>115</v>
      </c>
      <c r="D76" s="166" t="s">
        <v>61</v>
      </c>
      <c r="E76" s="166" t="s">
        <v>57</v>
      </c>
      <c r="F76" s="166" t="s">
        <v>116</v>
      </c>
      <c r="G76" s="166" t="s">
        <v>117</v>
      </c>
      <c r="H76" s="166" t="s">
        <v>118</v>
      </c>
      <c r="I76" s="167" t="s">
        <v>119</v>
      </c>
      <c r="J76" s="166" t="s">
        <v>104</v>
      </c>
      <c r="K76" s="168" t="s">
        <v>120</v>
      </c>
      <c r="L76" s="169"/>
      <c r="M76" s="79" t="s">
        <v>121</v>
      </c>
      <c r="N76" s="80" t="s">
        <v>46</v>
      </c>
      <c r="O76" s="80" t="s">
        <v>122</v>
      </c>
      <c r="P76" s="80" t="s">
        <v>123</v>
      </c>
      <c r="Q76" s="80" t="s">
        <v>124</v>
      </c>
      <c r="R76" s="80" t="s">
        <v>125</v>
      </c>
      <c r="S76" s="80" t="s">
        <v>126</v>
      </c>
      <c r="T76" s="81" t="s">
        <v>127</v>
      </c>
    </row>
    <row r="77" spans="2:65" s="1" customFormat="1" ht="29.25" customHeight="1">
      <c r="B77" s="39"/>
      <c r="C77" s="85" t="s">
        <v>105</v>
      </c>
      <c r="D77" s="61"/>
      <c r="E77" s="61"/>
      <c r="F77" s="61"/>
      <c r="G77" s="61"/>
      <c r="H77" s="61"/>
      <c r="I77" s="161"/>
      <c r="J77" s="170">
        <f>BK77</f>
        <v>0</v>
      </c>
      <c r="K77" s="61"/>
      <c r="L77" s="59"/>
      <c r="M77" s="82"/>
      <c r="N77" s="83"/>
      <c r="O77" s="83"/>
      <c r="P77" s="171">
        <f>P78</f>
        <v>0</v>
      </c>
      <c r="Q77" s="83"/>
      <c r="R77" s="171">
        <f>R78</f>
        <v>0</v>
      </c>
      <c r="S77" s="83"/>
      <c r="T77" s="172">
        <f>T78</f>
        <v>0</v>
      </c>
      <c r="AT77" s="22" t="s">
        <v>75</v>
      </c>
      <c r="AU77" s="22" t="s">
        <v>106</v>
      </c>
      <c r="BK77" s="173">
        <f>BK78</f>
        <v>0</v>
      </c>
    </row>
    <row r="78" spans="2:65" s="10" customFormat="1" ht="37.35" customHeight="1">
      <c r="B78" s="174"/>
      <c r="C78" s="175"/>
      <c r="D78" s="176" t="s">
        <v>75</v>
      </c>
      <c r="E78" s="177" t="s">
        <v>89</v>
      </c>
      <c r="F78" s="177" t="s">
        <v>645</v>
      </c>
      <c r="G78" s="175"/>
      <c r="H78" s="175"/>
      <c r="I78" s="178"/>
      <c r="J78" s="179">
        <f>BK78</f>
        <v>0</v>
      </c>
      <c r="K78" s="175"/>
      <c r="L78" s="180"/>
      <c r="M78" s="181"/>
      <c r="N78" s="182"/>
      <c r="O78" s="182"/>
      <c r="P78" s="183">
        <f>SUM(P79:P81)</f>
        <v>0</v>
      </c>
      <c r="Q78" s="182"/>
      <c r="R78" s="183">
        <f>SUM(R79:R81)</f>
        <v>0</v>
      </c>
      <c r="S78" s="182"/>
      <c r="T78" s="184">
        <f>SUM(T79:T81)</f>
        <v>0</v>
      </c>
      <c r="AR78" s="185" t="s">
        <v>154</v>
      </c>
      <c r="AT78" s="186" t="s">
        <v>75</v>
      </c>
      <c r="AU78" s="186" t="s">
        <v>76</v>
      </c>
      <c r="AY78" s="185" t="s">
        <v>130</v>
      </c>
      <c r="BK78" s="187">
        <f>SUM(BK79:BK81)</f>
        <v>0</v>
      </c>
    </row>
    <row r="79" spans="2:65" s="1" customFormat="1" ht="25.5" customHeight="1">
      <c r="B79" s="39"/>
      <c r="C79" s="204" t="s">
        <v>83</v>
      </c>
      <c r="D79" s="204" t="s">
        <v>232</v>
      </c>
      <c r="E79" s="205" t="s">
        <v>646</v>
      </c>
      <c r="F79" s="206" t="s">
        <v>647</v>
      </c>
      <c r="G79" s="207" t="s">
        <v>648</v>
      </c>
      <c r="H79" s="243"/>
      <c r="I79" s="209"/>
      <c r="J79" s="210">
        <f>ROUND(I79*H79,2)</f>
        <v>0</v>
      </c>
      <c r="K79" s="206" t="s">
        <v>135</v>
      </c>
      <c r="L79" s="59"/>
      <c r="M79" s="211" t="s">
        <v>23</v>
      </c>
      <c r="N79" s="212" t="s">
        <v>47</v>
      </c>
      <c r="O79" s="40"/>
      <c r="P79" s="198">
        <f>O79*H79</f>
        <v>0</v>
      </c>
      <c r="Q79" s="198">
        <v>0</v>
      </c>
      <c r="R79" s="198">
        <f>Q79*H79</f>
        <v>0</v>
      </c>
      <c r="S79" s="198">
        <v>0</v>
      </c>
      <c r="T79" s="199">
        <f>S79*H79</f>
        <v>0</v>
      </c>
      <c r="AR79" s="22" t="s">
        <v>149</v>
      </c>
      <c r="AT79" s="22" t="s">
        <v>232</v>
      </c>
      <c r="AU79" s="22" t="s">
        <v>83</v>
      </c>
      <c r="AY79" s="22" t="s">
        <v>130</v>
      </c>
      <c r="BE79" s="200">
        <f>IF(N79="základní",J79,0)</f>
        <v>0</v>
      </c>
      <c r="BF79" s="200">
        <f>IF(N79="snížená",J79,0)</f>
        <v>0</v>
      </c>
      <c r="BG79" s="200">
        <f>IF(N79="zákl. přenesená",J79,0)</f>
        <v>0</v>
      </c>
      <c r="BH79" s="200">
        <f>IF(N79="sníž. přenesená",J79,0)</f>
        <v>0</v>
      </c>
      <c r="BI79" s="200">
        <f>IF(N79="nulová",J79,0)</f>
        <v>0</v>
      </c>
      <c r="BJ79" s="22" t="s">
        <v>83</v>
      </c>
      <c r="BK79" s="200">
        <f>ROUND(I79*H79,2)</f>
        <v>0</v>
      </c>
      <c r="BL79" s="22" t="s">
        <v>149</v>
      </c>
      <c r="BM79" s="22" t="s">
        <v>649</v>
      </c>
    </row>
    <row r="80" spans="2:65" s="1" customFormat="1" ht="16.5" customHeight="1">
      <c r="B80" s="39"/>
      <c r="C80" s="204" t="s">
        <v>85</v>
      </c>
      <c r="D80" s="204" t="s">
        <v>232</v>
      </c>
      <c r="E80" s="205" t="s">
        <v>650</v>
      </c>
      <c r="F80" s="206" t="s">
        <v>651</v>
      </c>
      <c r="G80" s="207" t="s">
        <v>648</v>
      </c>
      <c r="H80" s="243"/>
      <c r="I80" s="209"/>
      <c r="J80" s="210">
        <f>ROUND(I80*H80,2)</f>
        <v>0</v>
      </c>
      <c r="K80" s="206" t="s">
        <v>135</v>
      </c>
      <c r="L80" s="59"/>
      <c r="M80" s="211" t="s">
        <v>23</v>
      </c>
      <c r="N80" s="212" t="s">
        <v>47</v>
      </c>
      <c r="O80" s="40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AR80" s="22" t="s">
        <v>149</v>
      </c>
      <c r="AT80" s="22" t="s">
        <v>232</v>
      </c>
      <c r="AU80" s="22" t="s">
        <v>83</v>
      </c>
      <c r="AY80" s="22" t="s">
        <v>130</v>
      </c>
      <c r="BE80" s="200">
        <f>IF(N80="základní",J80,0)</f>
        <v>0</v>
      </c>
      <c r="BF80" s="200">
        <f>IF(N80="snížená",J80,0)</f>
        <v>0</v>
      </c>
      <c r="BG80" s="200">
        <f>IF(N80="zákl. přenesená",J80,0)</f>
        <v>0</v>
      </c>
      <c r="BH80" s="200">
        <f>IF(N80="sníž. přenesená",J80,0)</f>
        <v>0</v>
      </c>
      <c r="BI80" s="200">
        <f>IF(N80="nulová",J80,0)</f>
        <v>0</v>
      </c>
      <c r="BJ80" s="22" t="s">
        <v>83</v>
      </c>
      <c r="BK80" s="200">
        <f>ROUND(I80*H80,2)</f>
        <v>0</v>
      </c>
      <c r="BL80" s="22" t="s">
        <v>149</v>
      </c>
      <c r="BM80" s="22" t="s">
        <v>652</v>
      </c>
    </row>
    <row r="81" spans="2:65" s="1" customFormat="1" ht="51" customHeight="1">
      <c r="B81" s="39"/>
      <c r="C81" s="204" t="s">
        <v>144</v>
      </c>
      <c r="D81" s="204" t="s">
        <v>232</v>
      </c>
      <c r="E81" s="205" t="s">
        <v>653</v>
      </c>
      <c r="F81" s="206" t="s">
        <v>654</v>
      </c>
      <c r="G81" s="207" t="s">
        <v>648</v>
      </c>
      <c r="H81" s="243"/>
      <c r="I81" s="209"/>
      <c r="J81" s="210">
        <f>ROUND(I81*H81,2)</f>
        <v>0</v>
      </c>
      <c r="K81" s="206" t="s">
        <v>135</v>
      </c>
      <c r="L81" s="59"/>
      <c r="M81" s="211" t="s">
        <v>23</v>
      </c>
      <c r="N81" s="240" t="s">
        <v>47</v>
      </c>
      <c r="O81" s="238"/>
      <c r="P81" s="241">
        <f>O81*H81</f>
        <v>0</v>
      </c>
      <c r="Q81" s="241">
        <v>0</v>
      </c>
      <c r="R81" s="241">
        <f>Q81*H81</f>
        <v>0</v>
      </c>
      <c r="S81" s="241">
        <v>0</v>
      </c>
      <c r="T81" s="242">
        <f>S81*H81</f>
        <v>0</v>
      </c>
      <c r="AR81" s="22" t="s">
        <v>149</v>
      </c>
      <c r="AT81" s="22" t="s">
        <v>232</v>
      </c>
      <c r="AU81" s="22" t="s">
        <v>83</v>
      </c>
      <c r="AY81" s="22" t="s">
        <v>130</v>
      </c>
      <c r="BE81" s="200">
        <f>IF(N81="základní",J81,0)</f>
        <v>0</v>
      </c>
      <c r="BF81" s="200">
        <f>IF(N81="snížená",J81,0)</f>
        <v>0</v>
      </c>
      <c r="BG81" s="200">
        <f>IF(N81="zákl. přenesená",J81,0)</f>
        <v>0</v>
      </c>
      <c r="BH81" s="200">
        <f>IF(N81="sníž. přenesená",J81,0)</f>
        <v>0</v>
      </c>
      <c r="BI81" s="200">
        <f>IF(N81="nulová",J81,0)</f>
        <v>0</v>
      </c>
      <c r="BJ81" s="22" t="s">
        <v>83</v>
      </c>
      <c r="BK81" s="200">
        <f>ROUND(I81*H81,2)</f>
        <v>0</v>
      </c>
      <c r="BL81" s="22" t="s">
        <v>149</v>
      </c>
      <c r="BM81" s="22" t="s">
        <v>655</v>
      </c>
    </row>
    <row r="82" spans="2:65" s="1" customFormat="1" ht="6.95" customHeight="1">
      <c r="B82" s="54"/>
      <c r="C82" s="55"/>
      <c r="D82" s="55"/>
      <c r="E82" s="55"/>
      <c r="F82" s="55"/>
      <c r="G82" s="55"/>
      <c r="H82" s="55"/>
      <c r="I82" s="137"/>
      <c r="J82" s="55"/>
      <c r="K82" s="55"/>
      <c r="L82" s="59"/>
    </row>
  </sheetData>
  <sheetProtection algorithmName="SHA-512" hashValue="wSK9kBoLp7EqEAq/CId4DyrjB3B+4xuJ7nVpK0R4lNxiRN3bIb63F0JSjQ/xnqCOfRnIosd5h4NRctmC8QbgdA==" saltValue="vu8RU8c6ESZjDoOJX+jApb+T8XmitmgiB+OCXmdbSa91SbFXHHYHIGveQibn9/Y3V4hu80EOuisP0p2lv6Hh8w==" spinCount="100000" sheet="1" objects="1" scenarios="1" formatColumns="0" formatRows="0" autoFilter="0"/>
  <autoFilter ref="C76:K81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1"/>
  <sheetViews>
    <sheetView showGridLines="0" workbookViewId="0"/>
  </sheetViews>
  <sheetFormatPr defaultRowHeight="13.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ht="37.5" customHeight="1"/>
    <row r="2" spans="2:1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3" customFormat="1" ht="45" customHeight="1">
      <c r="B3" s="248"/>
      <c r="C3" s="372" t="s">
        <v>656</v>
      </c>
      <c r="D3" s="372"/>
      <c r="E3" s="372"/>
      <c r="F3" s="372"/>
      <c r="G3" s="372"/>
      <c r="H3" s="372"/>
      <c r="I3" s="372"/>
      <c r="J3" s="372"/>
      <c r="K3" s="249"/>
    </row>
    <row r="4" spans="2:11" ht="25.5" customHeight="1">
      <c r="B4" s="250"/>
      <c r="C4" s="376" t="s">
        <v>657</v>
      </c>
      <c r="D4" s="376"/>
      <c r="E4" s="376"/>
      <c r="F4" s="376"/>
      <c r="G4" s="376"/>
      <c r="H4" s="376"/>
      <c r="I4" s="376"/>
      <c r="J4" s="376"/>
      <c r="K4" s="251"/>
    </row>
    <row r="5" spans="2:1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ht="15" customHeight="1">
      <c r="B6" s="250"/>
      <c r="C6" s="374" t="s">
        <v>658</v>
      </c>
      <c r="D6" s="374"/>
      <c r="E6" s="374"/>
      <c r="F6" s="374"/>
      <c r="G6" s="374"/>
      <c r="H6" s="374"/>
      <c r="I6" s="374"/>
      <c r="J6" s="374"/>
      <c r="K6" s="251"/>
    </row>
    <row r="7" spans="2:11" ht="15" customHeight="1">
      <c r="B7" s="254"/>
      <c r="C7" s="374" t="s">
        <v>659</v>
      </c>
      <c r="D7" s="374"/>
      <c r="E7" s="374"/>
      <c r="F7" s="374"/>
      <c r="G7" s="374"/>
      <c r="H7" s="374"/>
      <c r="I7" s="374"/>
      <c r="J7" s="374"/>
      <c r="K7" s="251"/>
    </row>
    <row r="8" spans="2:1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ht="15" customHeight="1">
      <c r="B9" s="254"/>
      <c r="C9" s="374" t="s">
        <v>660</v>
      </c>
      <c r="D9" s="374"/>
      <c r="E9" s="374"/>
      <c r="F9" s="374"/>
      <c r="G9" s="374"/>
      <c r="H9" s="374"/>
      <c r="I9" s="374"/>
      <c r="J9" s="374"/>
      <c r="K9" s="251"/>
    </row>
    <row r="10" spans="2:11" ht="15" customHeight="1">
      <c r="B10" s="254"/>
      <c r="C10" s="253"/>
      <c r="D10" s="374" t="s">
        <v>661</v>
      </c>
      <c r="E10" s="374"/>
      <c r="F10" s="374"/>
      <c r="G10" s="374"/>
      <c r="H10" s="374"/>
      <c r="I10" s="374"/>
      <c r="J10" s="374"/>
      <c r="K10" s="251"/>
    </row>
    <row r="11" spans="2:11" ht="15" customHeight="1">
      <c r="B11" s="254"/>
      <c r="C11" s="255"/>
      <c r="D11" s="374" t="s">
        <v>662</v>
      </c>
      <c r="E11" s="374"/>
      <c r="F11" s="374"/>
      <c r="G11" s="374"/>
      <c r="H11" s="374"/>
      <c r="I11" s="374"/>
      <c r="J11" s="374"/>
      <c r="K11" s="251"/>
    </row>
    <row r="12" spans="2:11" ht="12.75" customHeight="1">
      <c r="B12" s="254"/>
      <c r="C12" s="255"/>
      <c r="D12" s="255"/>
      <c r="E12" s="255"/>
      <c r="F12" s="255"/>
      <c r="G12" s="255"/>
      <c r="H12" s="255"/>
      <c r="I12" s="255"/>
      <c r="J12" s="255"/>
      <c r="K12" s="251"/>
    </row>
    <row r="13" spans="2:11" ht="15" customHeight="1">
      <c r="B13" s="254"/>
      <c r="C13" s="255"/>
      <c r="D13" s="374" t="s">
        <v>663</v>
      </c>
      <c r="E13" s="374"/>
      <c r="F13" s="374"/>
      <c r="G13" s="374"/>
      <c r="H13" s="374"/>
      <c r="I13" s="374"/>
      <c r="J13" s="374"/>
      <c r="K13" s="251"/>
    </row>
    <row r="14" spans="2:11" ht="15" customHeight="1">
      <c r="B14" s="254"/>
      <c r="C14" s="255"/>
      <c r="D14" s="374" t="s">
        <v>664</v>
      </c>
      <c r="E14" s="374"/>
      <c r="F14" s="374"/>
      <c r="G14" s="374"/>
      <c r="H14" s="374"/>
      <c r="I14" s="374"/>
      <c r="J14" s="374"/>
      <c r="K14" s="251"/>
    </row>
    <row r="15" spans="2:11" ht="15" customHeight="1">
      <c r="B15" s="254"/>
      <c r="C15" s="255"/>
      <c r="D15" s="374" t="s">
        <v>665</v>
      </c>
      <c r="E15" s="374"/>
      <c r="F15" s="374"/>
      <c r="G15" s="374"/>
      <c r="H15" s="374"/>
      <c r="I15" s="374"/>
      <c r="J15" s="374"/>
      <c r="K15" s="251"/>
    </row>
    <row r="16" spans="2:11" ht="15" customHeight="1">
      <c r="B16" s="254"/>
      <c r="C16" s="255"/>
      <c r="D16" s="255"/>
      <c r="E16" s="256" t="s">
        <v>82</v>
      </c>
      <c r="F16" s="374" t="s">
        <v>666</v>
      </c>
      <c r="G16" s="374"/>
      <c r="H16" s="374"/>
      <c r="I16" s="374"/>
      <c r="J16" s="374"/>
      <c r="K16" s="251"/>
    </row>
    <row r="17" spans="2:11" ht="15" customHeight="1">
      <c r="B17" s="254"/>
      <c r="C17" s="255"/>
      <c r="D17" s="255"/>
      <c r="E17" s="256" t="s">
        <v>667</v>
      </c>
      <c r="F17" s="374" t="s">
        <v>668</v>
      </c>
      <c r="G17" s="374"/>
      <c r="H17" s="374"/>
      <c r="I17" s="374"/>
      <c r="J17" s="374"/>
      <c r="K17" s="251"/>
    </row>
    <row r="18" spans="2:11" ht="15" customHeight="1">
      <c r="B18" s="254"/>
      <c r="C18" s="255"/>
      <c r="D18" s="255"/>
      <c r="E18" s="256" t="s">
        <v>669</v>
      </c>
      <c r="F18" s="374" t="s">
        <v>670</v>
      </c>
      <c r="G18" s="374"/>
      <c r="H18" s="374"/>
      <c r="I18" s="374"/>
      <c r="J18" s="374"/>
      <c r="K18" s="251"/>
    </row>
    <row r="19" spans="2:11" ht="15" customHeight="1">
      <c r="B19" s="254"/>
      <c r="C19" s="255"/>
      <c r="D19" s="255"/>
      <c r="E19" s="256" t="s">
        <v>90</v>
      </c>
      <c r="F19" s="374" t="s">
        <v>671</v>
      </c>
      <c r="G19" s="374"/>
      <c r="H19" s="374"/>
      <c r="I19" s="374"/>
      <c r="J19" s="374"/>
      <c r="K19" s="251"/>
    </row>
    <row r="20" spans="2:11" ht="15" customHeight="1">
      <c r="B20" s="254"/>
      <c r="C20" s="255"/>
      <c r="D20" s="255"/>
      <c r="E20" s="256" t="s">
        <v>428</v>
      </c>
      <c r="F20" s="374" t="s">
        <v>429</v>
      </c>
      <c r="G20" s="374"/>
      <c r="H20" s="374"/>
      <c r="I20" s="374"/>
      <c r="J20" s="374"/>
      <c r="K20" s="251"/>
    </row>
    <row r="21" spans="2:11" ht="15" customHeight="1">
      <c r="B21" s="254"/>
      <c r="C21" s="255"/>
      <c r="D21" s="255"/>
      <c r="E21" s="256" t="s">
        <v>672</v>
      </c>
      <c r="F21" s="374" t="s">
        <v>673</v>
      </c>
      <c r="G21" s="374"/>
      <c r="H21" s="374"/>
      <c r="I21" s="374"/>
      <c r="J21" s="374"/>
      <c r="K21" s="251"/>
    </row>
    <row r="22" spans="2:11" ht="12.75" customHeight="1">
      <c r="B22" s="254"/>
      <c r="C22" s="255"/>
      <c r="D22" s="255"/>
      <c r="E22" s="255"/>
      <c r="F22" s="255"/>
      <c r="G22" s="255"/>
      <c r="H22" s="255"/>
      <c r="I22" s="255"/>
      <c r="J22" s="255"/>
      <c r="K22" s="251"/>
    </row>
    <row r="23" spans="2:11" ht="15" customHeight="1">
      <c r="B23" s="254"/>
      <c r="C23" s="374" t="s">
        <v>674</v>
      </c>
      <c r="D23" s="374"/>
      <c r="E23" s="374"/>
      <c r="F23" s="374"/>
      <c r="G23" s="374"/>
      <c r="H23" s="374"/>
      <c r="I23" s="374"/>
      <c r="J23" s="374"/>
      <c r="K23" s="251"/>
    </row>
    <row r="24" spans="2:11" ht="15" customHeight="1">
      <c r="B24" s="254"/>
      <c r="C24" s="374" t="s">
        <v>675</v>
      </c>
      <c r="D24" s="374"/>
      <c r="E24" s="374"/>
      <c r="F24" s="374"/>
      <c r="G24" s="374"/>
      <c r="H24" s="374"/>
      <c r="I24" s="374"/>
      <c r="J24" s="374"/>
      <c r="K24" s="251"/>
    </row>
    <row r="25" spans="2:11" ht="15" customHeight="1">
      <c r="B25" s="254"/>
      <c r="C25" s="253"/>
      <c r="D25" s="374" t="s">
        <v>676</v>
      </c>
      <c r="E25" s="374"/>
      <c r="F25" s="374"/>
      <c r="G25" s="374"/>
      <c r="H25" s="374"/>
      <c r="I25" s="374"/>
      <c r="J25" s="374"/>
      <c r="K25" s="251"/>
    </row>
    <row r="26" spans="2:11" ht="15" customHeight="1">
      <c r="B26" s="254"/>
      <c r="C26" s="255"/>
      <c r="D26" s="374" t="s">
        <v>677</v>
      </c>
      <c r="E26" s="374"/>
      <c r="F26" s="374"/>
      <c r="G26" s="374"/>
      <c r="H26" s="374"/>
      <c r="I26" s="374"/>
      <c r="J26" s="374"/>
      <c r="K26" s="251"/>
    </row>
    <row r="27" spans="2:11" ht="12.75" customHeight="1">
      <c r="B27" s="254"/>
      <c r="C27" s="255"/>
      <c r="D27" s="255"/>
      <c r="E27" s="255"/>
      <c r="F27" s="255"/>
      <c r="G27" s="255"/>
      <c r="H27" s="255"/>
      <c r="I27" s="255"/>
      <c r="J27" s="255"/>
      <c r="K27" s="251"/>
    </row>
    <row r="28" spans="2:11" ht="15" customHeight="1">
      <c r="B28" s="254"/>
      <c r="C28" s="255"/>
      <c r="D28" s="374" t="s">
        <v>678</v>
      </c>
      <c r="E28" s="374"/>
      <c r="F28" s="374"/>
      <c r="G28" s="374"/>
      <c r="H28" s="374"/>
      <c r="I28" s="374"/>
      <c r="J28" s="374"/>
      <c r="K28" s="251"/>
    </row>
    <row r="29" spans="2:11" ht="15" customHeight="1">
      <c r="B29" s="254"/>
      <c r="C29" s="255"/>
      <c r="D29" s="374" t="s">
        <v>679</v>
      </c>
      <c r="E29" s="374"/>
      <c r="F29" s="374"/>
      <c r="G29" s="374"/>
      <c r="H29" s="374"/>
      <c r="I29" s="374"/>
      <c r="J29" s="374"/>
      <c r="K29" s="251"/>
    </row>
    <row r="30" spans="2:11" ht="12.75" customHeight="1">
      <c r="B30" s="254"/>
      <c r="C30" s="255"/>
      <c r="D30" s="255"/>
      <c r="E30" s="255"/>
      <c r="F30" s="255"/>
      <c r="G30" s="255"/>
      <c r="H30" s="255"/>
      <c r="I30" s="255"/>
      <c r="J30" s="255"/>
      <c r="K30" s="251"/>
    </row>
    <row r="31" spans="2:11" ht="15" customHeight="1">
      <c r="B31" s="254"/>
      <c r="C31" s="255"/>
      <c r="D31" s="374" t="s">
        <v>680</v>
      </c>
      <c r="E31" s="374"/>
      <c r="F31" s="374"/>
      <c r="G31" s="374"/>
      <c r="H31" s="374"/>
      <c r="I31" s="374"/>
      <c r="J31" s="374"/>
      <c r="K31" s="251"/>
    </row>
    <row r="32" spans="2:11" ht="15" customHeight="1">
      <c r="B32" s="254"/>
      <c r="C32" s="255"/>
      <c r="D32" s="374" t="s">
        <v>681</v>
      </c>
      <c r="E32" s="374"/>
      <c r="F32" s="374"/>
      <c r="G32" s="374"/>
      <c r="H32" s="374"/>
      <c r="I32" s="374"/>
      <c r="J32" s="374"/>
      <c r="K32" s="251"/>
    </row>
    <row r="33" spans="2:11" ht="15" customHeight="1">
      <c r="B33" s="254"/>
      <c r="C33" s="255"/>
      <c r="D33" s="374" t="s">
        <v>682</v>
      </c>
      <c r="E33" s="374"/>
      <c r="F33" s="374"/>
      <c r="G33" s="374"/>
      <c r="H33" s="374"/>
      <c r="I33" s="374"/>
      <c r="J33" s="374"/>
      <c r="K33" s="251"/>
    </row>
    <row r="34" spans="2:11" ht="15" customHeight="1">
      <c r="B34" s="254"/>
      <c r="C34" s="255"/>
      <c r="D34" s="253"/>
      <c r="E34" s="257" t="s">
        <v>115</v>
      </c>
      <c r="F34" s="253"/>
      <c r="G34" s="374" t="s">
        <v>683</v>
      </c>
      <c r="H34" s="374"/>
      <c r="I34" s="374"/>
      <c r="J34" s="374"/>
      <c r="K34" s="251"/>
    </row>
    <row r="35" spans="2:11" ht="30.75" customHeight="1">
      <c r="B35" s="254"/>
      <c r="C35" s="255"/>
      <c r="D35" s="253"/>
      <c r="E35" s="257" t="s">
        <v>684</v>
      </c>
      <c r="F35" s="253"/>
      <c r="G35" s="374" t="s">
        <v>685</v>
      </c>
      <c r="H35" s="374"/>
      <c r="I35" s="374"/>
      <c r="J35" s="374"/>
      <c r="K35" s="251"/>
    </row>
    <row r="36" spans="2:11" ht="15" customHeight="1">
      <c r="B36" s="254"/>
      <c r="C36" s="255"/>
      <c r="D36" s="253"/>
      <c r="E36" s="257" t="s">
        <v>57</v>
      </c>
      <c r="F36" s="253"/>
      <c r="G36" s="374" t="s">
        <v>686</v>
      </c>
      <c r="H36" s="374"/>
      <c r="I36" s="374"/>
      <c r="J36" s="374"/>
      <c r="K36" s="251"/>
    </row>
    <row r="37" spans="2:11" ht="15" customHeight="1">
      <c r="B37" s="254"/>
      <c r="C37" s="255"/>
      <c r="D37" s="253"/>
      <c r="E37" s="257" t="s">
        <v>116</v>
      </c>
      <c r="F37" s="253"/>
      <c r="G37" s="374" t="s">
        <v>687</v>
      </c>
      <c r="H37" s="374"/>
      <c r="I37" s="374"/>
      <c r="J37" s="374"/>
      <c r="K37" s="251"/>
    </row>
    <row r="38" spans="2:11" ht="15" customHeight="1">
      <c r="B38" s="254"/>
      <c r="C38" s="255"/>
      <c r="D38" s="253"/>
      <c r="E38" s="257" t="s">
        <v>117</v>
      </c>
      <c r="F38" s="253"/>
      <c r="G38" s="374" t="s">
        <v>688</v>
      </c>
      <c r="H38" s="374"/>
      <c r="I38" s="374"/>
      <c r="J38" s="374"/>
      <c r="K38" s="251"/>
    </row>
    <row r="39" spans="2:11" ht="15" customHeight="1">
      <c r="B39" s="254"/>
      <c r="C39" s="255"/>
      <c r="D39" s="253"/>
      <c r="E39" s="257" t="s">
        <v>118</v>
      </c>
      <c r="F39" s="253"/>
      <c r="G39" s="374" t="s">
        <v>689</v>
      </c>
      <c r="H39" s="374"/>
      <c r="I39" s="374"/>
      <c r="J39" s="374"/>
      <c r="K39" s="251"/>
    </row>
    <row r="40" spans="2:11" ht="15" customHeight="1">
      <c r="B40" s="254"/>
      <c r="C40" s="255"/>
      <c r="D40" s="253"/>
      <c r="E40" s="257" t="s">
        <v>690</v>
      </c>
      <c r="F40" s="253"/>
      <c r="G40" s="374" t="s">
        <v>691</v>
      </c>
      <c r="H40" s="374"/>
      <c r="I40" s="374"/>
      <c r="J40" s="374"/>
      <c r="K40" s="251"/>
    </row>
    <row r="41" spans="2:11" ht="15" customHeight="1">
      <c r="B41" s="254"/>
      <c r="C41" s="255"/>
      <c r="D41" s="253"/>
      <c r="E41" s="257"/>
      <c r="F41" s="253"/>
      <c r="G41" s="374" t="s">
        <v>692</v>
      </c>
      <c r="H41" s="374"/>
      <c r="I41" s="374"/>
      <c r="J41" s="374"/>
      <c r="K41" s="251"/>
    </row>
    <row r="42" spans="2:11" ht="15" customHeight="1">
      <c r="B42" s="254"/>
      <c r="C42" s="255"/>
      <c r="D42" s="253"/>
      <c r="E42" s="257" t="s">
        <v>693</v>
      </c>
      <c r="F42" s="253"/>
      <c r="G42" s="374" t="s">
        <v>694</v>
      </c>
      <c r="H42" s="374"/>
      <c r="I42" s="374"/>
      <c r="J42" s="374"/>
      <c r="K42" s="251"/>
    </row>
    <row r="43" spans="2:11" ht="15" customHeight="1">
      <c r="B43" s="254"/>
      <c r="C43" s="255"/>
      <c r="D43" s="253"/>
      <c r="E43" s="257" t="s">
        <v>120</v>
      </c>
      <c r="F43" s="253"/>
      <c r="G43" s="374" t="s">
        <v>695</v>
      </c>
      <c r="H43" s="374"/>
      <c r="I43" s="374"/>
      <c r="J43" s="374"/>
      <c r="K43" s="251"/>
    </row>
    <row r="44" spans="2:11" ht="12.75" customHeight="1">
      <c r="B44" s="254"/>
      <c r="C44" s="255"/>
      <c r="D44" s="253"/>
      <c r="E44" s="253"/>
      <c r="F44" s="253"/>
      <c r="G44" s="253"/>
      <c r="H44" s="253"/>
      <c r="I44" s="253"/>
      <c r="J44" s="253"/>
      <c r="K44" s="251"/>
    </row>
    <row r="45" spans="2:11" ht="15" customHeight="1">
      <c r="B45" s="254"/>
      <c r="C45" s="255"/>
      <c r="D45" s="374" t="s">
        <v>696</v>
      </c>
      <c r="E45" s="374"/>
      <c r="F45" s="374"/>
      <c r="G45" s="374"/>
      <c r="H45" s="374"/>
      <c r="I45" s="374"/>
      <c r="J45" s="374"/>
      <c r="K45" s="251"/>
    </row>
    <row r="46" spans="2:11" ht="15" customHeight="1">
      <c r="B46" s="254"/>
      <c r="C46" s="255"/>
      <c r="D46" s="255"/>
      <c r="E46" s="374" t="s">
        <v>697</v>
      </c>
      <c r="F46" s="374"/>
      <c r="G46" s="374"/>
      <c r="H46" s="374"/>
      <c r="I46" s="374"/>
      <c r="J46" s="374"/>
      <c r="K46" s="251"/>
    </row>
    <row r="47" spans="2:11" ht="15" customHeight="1">
      <c r="B47" s="254"/>
      <c r="C47" s="255"/>
      <c r="D47" s="255"/>
      <c r="E47" s="374" t="s">
        <v>698</v>
      </c>
      <c r="F47" s="374"/>
      <c r="G47" s="374"/>
      <c r="H47" s="374"/>
      <c r="I47" s="374"/>
      <c r="J47" s="374"/>
      <c r="K47" s="251"/>
    </row>
    <row r="48" spans="2:11" ht="15" customHeight="1">
      <c r="B48" s="254"/>
      <c r="C48" s="255"/>
      <c r="D48" s="255"/>
      <c r="E48" s="374" t="s">
        <v>699</v>
      </c>
      <c r="F48" s="374"/>
      <c r="G48" s="374"/>
      <c r="H48" s="374"/>
      <c r="I48" s="374"/>
      <c r="J48" s="374"/>
      <c r="K48" s="251"/>
    </row>
    <row r="49" spans="2:11" ht="15" customHeight="1">
      <c r="B49" s="254"/>
      <c r="C49" s="255"/>
      <c r="D49" s="374" t="s">
        <v>700</v>
      </c>
      <c r="E49" s="374"/>
      <c r="F49" s="374"/>
      <c r="G49" s="374"/>
      <c r="H49" s="374"/>
      <c r="I49" s="374"/>
      <c r="J49" s="374"/>
      <c r="K49" s="251"/>
    </row>
    <row r="50" spans="2:11" ht="25.5" customHeight="1">
      <c r="B50" s="250"/>
      <c r="C50" s="376" t="s">
        <v>701</v>
      </c>
      <c r="D50" s="376"/>
      <c r="E50" s="376"/>
      <c r="F50" s="376"/>
      <c r="G50" s="376"/>
      <c r="H50" s="376"/>
      <c r="I50" s="376"/>
      <c r="J50" s="376"/>
      <c r="K50" s="251"/>
    </row>
    <row r="51" spans="2:11" ht="5.25" customHeight="1">
      <c r="B51" s="250"/>
      <c r="C51" s="252"/>
      <c r="D51" s="252"/>
      <c r="E51" s="252"/>
      <c r="F51" s="252"/>
      <c r="G51" s="252"/>
      <c r="H51" s="252"/>
      <c r="I51" s="252"/>
      <c r="J51" s="252"/>
      <c r="K51" s="251"/>
    </row>
    <row r="52" spans="2:11" ht="15" customHeight="1">
      <c r="B52" s="250"/>
      <c r="C52" s="374" t="s">
        <v>702</v>
      </c>
      <c r="D52" s="374"/>
      <c r="E52" s="374"/>
      <c r="F52" s="374"/>
      <c r="G52" s="374"/>
      <c r="H52" s="374"/>
      <c r="I52" s="374"/>
      <c r="J52" s="374"/>
      <c r="K52" s="251"/>
    </row>
    <row r="53" spans="2:11" ht="15" customHeight="1">
      <c r="B53" s="250"/>
      <c r="C53" s="374" t="s">
        <v>703</v>
      </c>
      <c r="D53" s="374"/>
      <c r="E53" s="374"/>
      <c r="F53" s="374"/>
      <c r="G53" s="374"/>
      <c r="H53" s="374"/>
      <c r="I53" s="374"/>
      <c r="J53" s="374"/>
      <c r="K53" s="251"/>
    </row>
    <row r="54" spans="2:11" ht="12.75" customHeight="1">
      <c r="B54" s="250"/>
      <c r="C54" s="253"/>
      <c r="D54" s="253"/>
      <c r="E54" s="253"/>
      <c r="F54" s="253"/>
      <c r="G54" s="253"/>
      <c r="H54" s="253"/>
      <c r="I54" s="253"/>
      <c r="J54" s="253"/>
      <c r="K54" s="251"/>
    </row>
    <row r="55" spans="2:11" ht="15" customHeight="1">
      <c r="B55" s="250"/>
      <c r="C55" s="374" t="s">
        <v>704</v>
      </c>
      <c r="D55" s="374"/>
      <c r="E55" s="374"/>
      <c r="F55" s="374"/>
      <c r="G55" s="374"/>
      <c r="H55" s="374"/>
      <c r="I55" s="374"/>
      <c r="J55" s="374"/>
      <c r="K55" s="251"/>
    </row>
    <row r="56" spans="2:11" ht="15" customHeight="1">
      <c r="B56" s="250"/>
      <c r="C56" s="255"/>
      <c r="D56" s="374" t="s">
        <v>705</v>
      </c>
      <c r="E56" s="374"/>
      <c r="F56" s="374"/>
      <c r="G56" s="374"/>
      <c r="H56" s="374"/>
      <c r="I56" s="374"/>
      <c r="J56" s="374"/>
      <c r="K56" s="251"/>
    </row>
    <row r="57" spans="2:11" ht="15" customHeight="1">
      <c r="B57" s="250"/>
      <c r="C57" s="255"/>
      <c r="D57" s="374" t="s">
        <v>706</v>
      </c>
      <c r="E57" s="374"/>
      <c r="F57" s="374"/>
      <c r="G57" s="374"/>
      <c r="H57" s="374"/>
      <c r="I57" s="374"/>
      <c r="J57" s="374"/>
      <c r="K57" s="251"/>
    </row>
    <row r="58" spans="2:11" ht="15" customHeight="1">
      <c r="B58" s="250"/>
      <c r="C58" s="255"/>
      <c r="D58" s="374" t="s">
        <v>707</v>
      </c>
      <c r="E58" s="374"/>
      <c r="F58" s="374"/>
      <c r="G58" s="374"/>
      <c r="H58" s="374"/>
      <c r="I58" s="374"/>
      <c r="J58" s="374"/>
      <c r="K58" s="251"/>
    </row>
    <row r="59" spans="2:11" ht="15" customHeight="1">
      <c r="B59" s="250"/>
      <c r="C59" s="255"/>
      <c r="D59" s="374" t="s">
        <v>708</v>
      </c>
      <c r="E59" s="374"/>
      <c r="F59" s="374"/>
      <c r="G59" s="374"/>
      <c r="H59" s="374"/>
      <c r="I59" s="374"/>
      <c r="J59" s="374"/>
      <c r="K59" s="251"/>
    </row>
    <row r="60" spans="2:11" ht="15" customHeight="1">
      <c r="B60" s="250"/>
      <c r="C60" s="255"/>
      <c r="D60" s="375" t="s">
        <v>709</v>
      </c>
      <c r="E60" s="375"/>
      <c r="F60" s="375"/>
      <c r="G60" s="375"/>
      <c r="H60" s="375"/>
      <c r="I60" s="375"/>
      <c r="J60" s="375"/>
      <c r="K60" s="251"/>
    </row>
    <row r="61" spans="2:11" ht="15" customHeight="1">
      <c r="B61" s="250"/>
      <c r="C61" s="255"/>
      <c r="D61" s="374" t="s">
        <v>710</v>
      </c>
      <c r="E61" s="374"/>
      <c r="F61" s="374"/>
      <c r="G61" s="374"/>
      <c r="H61" s="374"/>
      <c r="I61" s="374"/>
      <c r="J61" s="374"/>
      <c r="K61" s="251"/>
    </row>
    <row r="62" spans="2:11" ht="12.75" customHeight="1">
      <c r="B62" s="250"/>
      <c r="C62" s="255"/>
      <c r="D62" s="255"/>
      <c r="E62" s="258"/>
      <c r="F62" s="255"/>
      <c r="G62" s="255"/>
      <c r="H62" s="255"/>
      <c r="I62" s="255"/>
      <c r="J62" s="255"/>
      <c r="K62" s="251"/>
    </row>
    <row r="63" spans="2:11" ht="15" customHeight="1">
      <c r="B63" s="250"/>
      <c r="C63" s="255"/>
      <c r="D63" s="374" t="s">
        <v>711</v>
      </c>
      <c r="E63" s="374"/>
      <c r="F63" s="374"/>
      <c r="G63" s="374"/>
      <c r="H63" s="374"/>
      <c r="I63" s="374"/>
      <c r="J63" s="374"/>
      <c r="K63" s="251"/>
    </row>
    <row r="64" spans="2:11" ht="15" customHeight="1">
      <c r="B64" s="250"/>
      <c r="C64" s="255"/>
      <c r="D64" s="375" t="s">
        <v>712</v>
      </c>
      <c r="E64" s="375"/>
      <c r="F64" s="375"/>
      <c r="G64" s="375"/>
      <c r="H64" s="375"/>
      <c r="I64" s="375"/>
      <c r="J64" s="375"/>
      <c r="K64" s="251"/>
    </row>
    <row r="65" spans="2:11" ht="15" customHeight="1">
      <c r="B65" s="250"/>
      <c r="C65" s="255"/>
      <c r="D65" s="374" t="s">
        <v>713</v>
      </c>
      <c r="E65" s="374"/>
      <c r="F65" s="374"/>
      <c r="G65" s="374"/>
      <c r="H65" s="374"/>
      <c r="I65" s="374"/>
      <c r="J65" s="374"/>
      <c r="K65" s="251"/>
    </row>
    <row r="66" spans="2:11" ht="15" customHeight="1">
      <c r="B66" s="250"/>
      <c r="C66" s="255"/>
      <c r="D66" s="374" t="s">
        <v>714</v>
      </c>
      <c r="E66" s="374"/>
      <c r="F66" s="374"/>
      <c r="G66" s="374"/>
      <c r="H66" s="374"/>
      <c r="I66" s="374"/>
      <c r="J66" s="374"/>
      <c r="K66" s="251"/>
    </row>
    <row r="67" spans="2:11" ht="15" customHeight="1">
      <c r="B67" s="250"/>
      <c r="C67" s="255"/>
      <c r="D67" s="374" t="s">
        <v>715</v>
      </c>
      <c r="E67" s="374"/>
      <c r="F67" s="374"/>
      <c r="G67" s="374"/>
      <c r="H67" s="374"/>
      <c r="I67" s="374"/>
      <c r="J67" s="374"/>
      <c r="K67" s="251"/>
    </row>
    <row r="68" spans="2:11" ht="15" customHeight="1">
      <c r="B68" s="250"/>
      <c r="C68" s="255"/>
      <c r="D68" s="374" t="s">
        <v>716</v>
      </c>
      <c r="E68" s="374"/>
      <c r="F68" s="374"/>
      <c r="G68" s="374"/>
      <c r="H68" s="374"/>
      <c r="I68" s="374"/>
      <c r="J68" s="374"/>
      <c r="K68" s="251"/>
    </row>
    <row r="69" spans="2:11" ht="12.75" customHeight="1">
      <c r="B69" s="259"/>
      <c r="C69" s="260"/>
      <c r="D69" s="260"/>
      <c r="E69" s="260"/>
      <c r="F69" s="260"/>
      <c r="G69" s="260"/>
      <c r="H69" s="260"/>
      <c r="I69" s="260"/>
      <c r="J69" s="260"/>
      <c r="K69" s="261"/>
    </row>
    <row r="70" spans="2:11" ht="18.75" customHeight="1">
      <c r="B70" s="262"/>
      <c r="C70" s="262"/>
      <c r="D70" s="262"/>
      <c r="E70" s="262"/>
      <c r="F70" s="262"/>
      <c r="G70" s="262"/>
      <c r="H70" s="262"/>
      <c r="I70" s="262"/>
      <c r="J70" s="262"/>
      <c r="K70" s="263"/>
    </row>
    <row r="71" spans="2:11" ht="18.75" customHeight="1">
      <c r="B71" s="263"/>
      <c r="C71" s="263"/>
      <c r="D71" s="263"/>
      <c r="E71" s="263"/>
      <c r="F71" s="263"/>
      <c r="G71" s="263"/>
      <c r="H71" s="263"/>
      <c r="I71" s="263"/>
      <c r="J71" s="263"/>
      <c r="K71" s="263"/>
    </row>
    <row r="72" spans="2:11" ht="7.5" customHeight="1">
      <c r="B72" s="264"/>
      <c r="C72" s="265"/>
      <c r="D72" s="265"/>
      <c r="E72" s="265"/>
      <c r="F72" s="265"/>
      <c r="G72" s="265"/>
      <c r="H72" s="265"/>
      <c r="I72" s="265"/>
      <c r="J72" s="265"/>
      <c r="K72" s="266"/>
    </row>
    <row r="73" spans="2:11" ht="45" customHeight="1">
      <c r="B73" s="267"/>
      <c r="C73" s="373" t="s">
        <v>717</v>
      </c>
      <c r="D73" s="373"/>
      <c r="E73" s="373"/>
      <c r="F73" s="373"/>
      <c r="G73" s="373"/>
      <c r="H73" s="373"/>
      <c r="I73" s="373"/>
      <c r="J73" s="373"/>
      <c r="K73" s="268"/>
    </row>
    <row r="74" spans="2:11" ht="17.25" customHeight="1">
      <c r="B74" s="267"/>
      <c r="C74" s="269" t="s">
        <v>718</v>
      </c>
      <c r="D74" s="269"/>
      <c r="E74" s="269"/>
      <c r="F74" s="269" t="s">
        <v>719</v>
      </c>
      <c r="G74" s="270"/>
      <c r="H74" s="269" t="s">
        <v>116</v>
      </c>
      <c r="I74" s="269" t="s">
        <v>61</v>
      </c>
      <c r="J74" s="269" t="s">
        <v>720</v>
      </c>
      <c r="K74" s="268"/>
    </row>
    <row r="75" spans="2:11" ht="17.25" customHeight="1">
      <c r="B75" s="267"/>
      <c r="C75" s="271" t="s">
        <v>721</v>
      </c>
      <c r="D75" s="271"/>
      <c r="E75" s="271"/>
      <c r="F75" s="272" t="s">
        <v>722</v>
      </c>
      <c r="G75" s="273"/>
      <c r="H75" s="271"/>
      <c r="I75" s="271"/>
      <c r="J75" s="271" t="s">
        <v>723</v>
      </c>
      <c r="K75" s="268"/>
    </row>
    <row r="76" spans="2:11" ht="5.25" customHeight="1">
      <c r="B76" s="267"/>
      <c r="C76" s="274"/>
      <c r="D76" s="274"/>
      <c r="E76" s="274"/>
      <c r="F76" s="274"/>
      <c r="G76" s="275"/>
      <c r="H76" s="274"/>
      <c r="I76" s="274"/>
      <c r="J76" s="274"/>
      <c r="K76" s="268"/>
    </row>
    <row r="77" spans="2:11" ht="15" customHeight="1">
      <c r="B77" s="267"/>
      <c r="C77" s="257" t="s">
        <v>57</v>
      </c>
      <c r="D77" s="274"/>
      <c r="E77" s="274"/>
      <c r="F77" s="276" t="s">
        <v>724</v>
      </c>
      <c r="G77" s="275"/>
      <c r="H77" s="257" t="s">
        <v>725</v>
      </c>
      <c r="I77" s="257" t="s">
        <v>726</v>
      </c>
      <c r="J77" s="257">
        <v>20</v>
      </c>
      <c r="K77" s="268"/>
    </row>
    <row r="78" spans="2:11" ht="15" customHeight="1">
      <c r="B78" s="267"/>
      <c r="C78" s="257" t="s">
        <v>727</v>
      </c>
      <c r="D78" s="257"/>
      <c r="E78" s="257"/>
      <c r="F78" s="276" t="s">
        <v>724</v>
      </c>
      <c r="G78" s="275"/>
      <c r="H78" s="257" t="s">
        <v>728</v>
      </c>
      <c r="I78" s="257" t="s">
        <v>726</v>
      </c>
      <c r="J78" s="257">
        <v>120</v>
      </c>
      <c r="K78" s="268"/>
    </row>
    <row r="79" spans="2:11" ht="15" customHeight="1">
      <c r="B79" s="277"/>
      <c r="C79" s="257" t="s">
        <v>729</v>
      </c>
      <c r="D79" s="257"/>
      <c r="E79" s="257"/>
      <c r="F79" s="276" t="s">
        <v>730</v>
      </c>
      <c r="G79" s="275"/>
      <c r="H79" s="257" t="s">
        <v>731</v>
      </c>
      <c r="I79" s="257" t="s">
        <v>726</v>
      </c>
      <c r="J79" s="257">
        <v>50</v>
      </c>
      <c r="K79" s="268"/>
    </row>
    <row r="80" spans="2:11" ht="15" customHeight="1">
      <c r="B80" s="277"/>
      <c r="C80" s="257" t="s">
        <v>732</v>
      </c>
      <c r="D80" s="257"/>
      <c r="E80" s="257"/>
      <c r="F80" s="276" t="s">
        <v>724</v>
      </c>
      <c r="G80" s="275"/>
      <c r="H80" s="257" t="s">
        <v>733</v>
      </c>
      <c r="I80" s="257" t="s">
        <v>734</v>
      </c>
      <c r="J80" s="257"/>
      <c r="K80" s="268"/>
    </row>
    <row r="81" spans="2:11" ht="15" customHeight="1">
      <c r="B81" s="277"/>
      <c r="C81" s="278" t="s">
        <v>735</v>
      </c>
      <c r="D81" s="278"/>
      <c r="E81" s="278"/>
      <c r="F81" s="279" t="s">
        <v>730</v>
      </c>
      <c r="G81" s="278"/>
      <c r="H81" s="278" t="s">
        <v>736</v>
      </c>
      <c r="I81" s="278" t="s">
        <v>726</v>
      </c>
      <c r="J81" s="278">
        <v>15</v>
      </c>
      <c r="K81" s="268"/>
    </row>
    <row r="82" spans="2:11" ht="15" customHeight="1">
      <c r="B82" s="277"/>
      <c r="C82" s="278" t="s">
        <v>737</v>
      </c>
      <c r="D82" s="278"/>
      <c r="E82" s="278"/>
      <c r="F82" s="279" t="s">
        <v>730</v>
      </c>
      <c r="G82" s="278"/>
      <c r="H82" s="278" t="s">
        <v>738</v>
      </c>
      <c r="I82" s="278" t="s">
        <v>726</v>
      </c>
      <c r="J82" s="278">
        <v>15</v>
      </c>
      <c r="K82" s="268"/>
    </row>
    <row r="83" spans="2:11" ht="15" customHeight="1">
      <c r="B83" s="277"/>
      <c r="C83" s="278" t="s">
        <v>739</v>
      </c>
      <c r="D83" s="278"/>
      <c r="E83" s="278"/>
      <c r="F83" s="279" t="s">
        <v>730</v>
      </c>
      <c r="G83" s="278"/>
      <c r="H83" s="278" t="s">
        <v>740</v>
      </c>
      <c r="I83" s="278" t="s">
        <v>726</v>
      </c>
      <c r="J83" s="278">
        <v>20</v>
      </c>
      <c r="K83" s="268"/>
    </row>
    <row r="84" spans="2:11" ht="15" customHeight="1">
      <c r="B84" s="277"/>
      <c r="C84" s="278" t="s">
        <v>741</v>
      </c>
      <c r="D84" s="278"/>
      <c r="E84" s="278"/>
      <c r="F84" s="279" t="s">
        <v>730</v>
      </c>
      <c r="G84" s="278"/>
      <c r="H84" s="278" t="s">
        <v>742</v>
      </c>
      <c r="I84" s="278" t="s">
        <v>726</v>
      </c>
      <c r="J84" s="278">
        <v>20</v>
      </c>
      <c r="K84" s="268"/>
    </row>
    <row r="85" spans="2:11" ht="15" customHeight="1">
      <c r="B85" s="277"/>
      <c r="C85" s="257" t="s">
        <v>743</v>
      </c>
      <c r="D85" s="257"/>
      <c r="E85" s="257"/>
      <c r="F85" s="276" t="s">
        <v>730</v>
      </c>
      <c r="G85" s="275"/>
      <c r="H85" s="257" t="s">
        <v>744</v>
      </c>
      <c r="I85" s="257" t="s">
        <v>726</v>
      </c>
      <c r="J85" s="257">
        <v>50</v>
      </c>
      <c r="K85" s="268"/>
    </row>
    <row r="86" spans="2:11" ht="15" customHeight="1">
      <c r="B86" s="277"/>
      <c r="C86" s="257" t="s">
        <v>745</v>
      </c>
      <c r="D86" s="257"/>
      <c r="E86" s="257"/>
      <c r="F86" s="276" t="s">
        <v>730</v>
      </c>
      <c r="G86" s="275"/>
      <c r="H86" s="257" t="s">
        <v>746</v>
      </c>
      <c r="I86" s="257" t="s">
        <v>726</v>
      </c>
      <c r="J86" s="257">
        <v>20</v>
      </c>
      <c r="K86" s="268"/>
    </row>
    <row r="87" spans="2:11" ht="15" customHeight="1">
      <c r="B87" s="277"/>
      <c r="C87" s="257" t="s">
        <v>747</v>
      </c>
      <c r="D87" s="257"/>
      <c r="E87" s="257"/>
      <c r="F87" s="276" t="s">
        <v>730</v>
      </c>
      <c r="G87" s="275"/>
      <c r="H87" s="257" t="s">
        <v>748</v>
      </c>
      <c r="I87" s="257" t="s">
        <v>726</v>
      </c>
      <c r="J87" s="257">
        <v>20</v>
      </c>
      <c r="K87" s="268"/>
    </row>
    <row r="88" spans="2:11" ht="15" customHeight="1">
      <c r="B88" s="277"/>
      <c r="C88" s="257" t="s">
        <v>749</v>
      </c>
      <c r="D88" s="257"/>
      <c r="E88" s="257"/>
      <c r="F88" s="276" t="s">
        <v>730</v>
      </c>
      <c r="G88" s="275"/>
      <c r="H88" s="257" t="s">
        <v>750</v>
      </c>
      <c r="I88" s="257" t="s">
        <v>726</v>
      </c>
      <c r="J88" s="257">
        <v>50</v>
      </c>
      <c r="K88" s="268"/>
    </row>
    <row r="89" spans="2:11" ht="15" customHeight="1">
      <c r="B89" s="277"/>
      <c r="C89" s="257" t="s">
        <v>751</v>
      </c>
      <c r="D89" s="257"/>
      <c r="E89" s="257"/>
      <c r="F89" s="276" t="s">
        <v>730</v>
      </c>
      <c r="G89" s="275"/>
      <c r="H89" s="257" t="s">
        <v>751</v>
      </c>
      <c r="I89" s="257" t="s">
        <v>726</v>
      </c>
      <c r="J89" s="257">
        <v>50</v>
      </c>
      <c r="K89" s="268"/>
    </row>
    <row r="90" spans="2:11" ht="15" customHeight="1">
      <c r="B90" s="277"/>
      <c r="C90" s="257" t="s">
        <v>121</v>
      </c>
      <c r="D90" s="257"/>
      <c r="E90" s="257"/>
      <c r="F90" s="276" t="s">
        <v>730</v>
      </c>
      <c r="G90" s="275"/>
      <c r="H90" s="257" t="s">
        <v>752</v>
      </c>
      <c r="I90" s="257" t="s">
        <v>726</v>
      </c>
      <c r="J90" s="257">
        <v>255</v>
      </c>
      <c r="K90" s="268"/>
    </row>
    <row r="91" spans="2:11" ht="15" customHeight="1">
      <c r="B91" s="277"/>
      <c r="C91" s="257" t="s">
        <v>753</v>
      </c>
      <c r="D91" s="257"/>
      <c r="E91" s="257"/>
      <c r="F91" s="276" t="s">
        <v>724</v>
      </c>
      <c r="G91" s="275"/>
      <c r="H91" s="257" t="s">
        <v>754</v>
      </c>
      <c r="I91" s="257" t="s">
        <v>755</v>
      </c>
      <c r="J91" s="257"/>
      <c r="K91" s="268"/>
    </row>
    <row r="92" spans="2:11" ht="15" customHeight="1">
      <c r="B92" s="277"/>
      <c r="C92" s="257" t="s">
        <v>756</v>
      </c>
      <c r="D92" s="257"/>
      <c r="E92" s="257"/>
      <c r="F92" s="276" t="s">
        <v>724</v>
      </c>
      <c r="G92" s="275"/>
      <c r="H92" s="257" t="s">
        <v>757</v>
      </c>
      <c r="I92" s="257" t="s">
        <v>758</v>
      </c>
      <c r="J92" s="257"/>
      <c r="K92" s="268"/>
    </row>
    <row r="93" spans="2:11" ht="15" customHeight="1">
      <c r="B93" s="277"/>
      <c r="C93" s="257" t="s">
        <v>759</v>
      </c>
      <c r="D93" s="257"/>
      <c r="E93" s="257"/>
      <c r="F93" s="276" t="s">
        <v>724</v>
      </c>
      <c r="G93" s="275"/>
      <c r="H93" s="257" t="s">
        <v>759</v>
      </c>
      <c r="I93" s="257" t="s">
        <v>758</v>
      </c>
      <c r="J93" s="257"/>
      <c r="K93" s="268"/>
    </row>
    <row r="94" spans="2:11" ht="15" customHeight="1">
      <c r="B94" s="277"/>
      <c r="C94" s="257" t="s">
        <v>42</v>
      </c>
      <c r="D94" s="257"/>
      <c r="E94" s="257"/>
      <c r="F94" s="276" t="s">
        <v>724</v>
      </c>
      <c r="G94" s="275"/>
      <c r="H94" s="257" t="s">
        <v>760</v>
      </c>
      <c r="I94" s="257" t="s">
        <v>758</v>
      </c>
      <c r="J94" s="257"/>
      <c r="K94" s="268"/>
    </row>
    <row r="95" spans="2:11" ht="15" customHeight="1">
      <c r="B95" s="277"/>
      <c r="C95" s="257" t="s">
        <v>52</v>
      </c>
      <c r="D95" s="257"/>
      <c r="E95" s="257"/>
      <c r="F95" s="276" t="s">
        <v>724</v>
      </c>
      <c r="G95" s="275"/>
      <c r="H95" s="257" t="s">
        <v>761</v>
      </c>
      <c r="I95" s="257" t="s">
        <v>758</v>
      </c>
      <c r="J95" s="257"/>
      <c r="K95" s="268"/>
    </row>
    <row r="96" spans="2:11" ht="15" customHeight="1">
      <c r="B96" s="280"/>
      <c r="C96" s="281"/>
      <c r="D96" s="281"/>
      <c r="E96" s="281"/>
      <c r="F96" s="281"/>
      <c r="G96" s="281"/>
      <c r="H96" s="281"/>
      <c r="I96" s="281"/>
      <c r="J96" s="281"/>
      <c r="K96" s="282"/>
    </row>
    <row r="97" spans="2:11" ht="18.75" customHeight="1">
      <c r="B97" s="283"/>
      <c r="C97" s="284"/>
      <c r="D97" s="284"/>
      <c r="E97" s="284"/>
      <c r="F97" s="284"/>
      <c r="G97" s="284"/>
      <c r="H97" s="284"/>
      <c r="I97" s="284"/>
      <c r="J97" s="284"/>
      <c r="K97" s="283"/>
    </row>
    <row r="98" spans="2:11" ht="18.75" customHeight="1">
      <c r="B98" s="263"/>
      <c r="C98" s="263"/>
      <c r="D98" s="263"/>
      <c r="E98" s="263"/>
      <c r="F98" s="263"/>
      <c r="G98" s="263"/>
      <c r="H98" s="263"/>
      <c r="I98" s="263"/>
      <c r="J98" s="263"/>
      <c r="K98" s="263"/>
    </row>
    <row r="99" spans="2:11" ht="7.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6"/>
    </row>
    <row r="100" spans="2:11" ht="45" customHeight="1">
      <c r="B100" s="267"/>
      <c r="C100" s="373" t="s">
        <v>762</v>
      </c>
      <c r="D100" s="373"/>
      <c r="E100" s="373"/>
      <c r="F100" s="373"/>
      <c r="G100" s="373"/>
      <c r="H100" s="373"/>
      <c r="I100" s="373"/>
      <c r="J100" s="373"/>
      <c r="K100" s="268"/>
    </row>
    <row r="101" spans="2:11" ht="17.25" customHeight="1">
      <c r="B101" s="267"/>
      <c r="C101" s="269" t="s">
        <v>718</v>
      </c>
      <c r="D101" s="269"/>
      <c r="E101" s="269"/>
      <c r="F101" s="269" t="s">
        <v>719</v>
      </c>
      <c r="G101" s="270"/>
      <c r="H101" s="269" t="s">
        <v>116</v>
      </c>
      <c r="I101" s="269" t="s">
        <v>61</v>
      </c>
      <c r="J101" s="269" t="s">
        <v>720</v>
      </c>
      <c r="K101" s="268"/>
    </row>
    <row r="102" spans="2:11" ht="17.25" customHeight="1">
      <c r="B102" s="267"/>
      <c r="C102" s="271" t="s">
        <v>721</v>
      </c>
      <c r="D102" s="271"/>
      <c r="E102" s="271"/>
      <c r="F102" s="272" t="s">
        <v>722</v>
      </c>
      <c r="G102" s="273"/>
      <c r="H102" s="271"/>
      <c r="I102" s="271"/>
      <c r="J102" s="271" t="s">
        <v>723</v>
      </c>
      <c r="K102" s="268"/>
    </row>
    <row r="103" spans="2:11" ht="5.25" customHeight="1">
      <c r="B103" s="267"/>
      <c r="C103" s="269"/>
      <c r="D103" s="269"/>
      <c r="E103" s="269"/>
      <c r="F103" s="269"/>
      <c r="G103" s="285"/>
      <c r="H103" s="269"/>
      <c r="I103" s="269"/>
      <c r="J103" s="269"/>
      <c r="K103" s="268"/>
    </row>
    <row r="104" spans="2:11" ht="15" customHeight="1">
      <c r="B104" s="267"/>
      <c r="C104" s="257" t="s">
        <v>57</v>
      </c>
      <c r="D104" s="274"/>
      <c r="E104" s="274"/>
      <c r="F104" s="276" t="s">
        <v>724</v>
      </c>
      <c r="G104" s="285"/>
      <c r="H104" s="257" t="s">
        <v>763</v>
      </c>
      <c r="I104" s="257" t="s">
        <v>726</v>
      </c>
      <c r="J104" s="257">
        <v>20</v>
      </c>
      <c r="K104" s="268"/>
    </row>
    <row r="105" spans="2:11" ht="15" customHeight="1">
      <c r="B105" s="267"/>
      <c r="C105" s="257" t="s">
        <v>727</v>
      </c>
      <c r="D105" s="257"/>
      <c r="E105" s="257"/>
      <c r="F105" s="276" t="s">
        <v>724</v>
      </c>
      <c r="G105" s="257"/>
      <c r="H105" s="257" t="s">
        <v>763</v>
      </c>
      <c r="I105" s="257" t="s">
        <v>726</v>
      </c>
      <c r="J105" s="257">
        <v>120</v>
      </c>
      <c r="K105" s="268"/>
    </row>
    <row r="106" spans="2:11" ht="15" customHeight="1">
      <c r="B106" s="277"/>
      <c r="C106" s="257" t="s">
        <v>729</v>
      </c>
      <c r="D106" s="257"/>
      <c r="E106" s="257"/>
      <c r="F106" s="276" t="s">
        <v>730</v>
      </c>
      <c r="G106" s="257"/>
      <c r="H106" s="257" t="s">
        <v>763</v>
      </c>
      <c r="I106" s="257" t="s">
        <v>726</v>
      </c>
      <c r="J106" s="257">
        <v>50</v>
      </c>
      <c r="K106" s="268"/>
    </row>
    <row r="107" spans="2:11" ht="15" customHeight="1">
      <c r="B107" s="277"/>
      <c r="C107" s="257" t="s">
        <v>732</v>
      </c>
      <c r="D107" s="257"/>
      <c r="E107" s="257"/>
      <c r="F107" s="276" t="s">
        <v>724</v>
      </c>
      <c r="G107" s="257"/>
      <c r="H107" s="257" t="s">
        <v>763</v>
      </c>
      <c r="I107" s="257" t="s">
        <v>734</v>
      </c>
      <c r="J107" s="257"/>
      <c r="K107" s="268"/>
    </row>
    <row r="108" spans="2:11" ht="15" customHeight="1">
      <c r="B108" s="277"/>
      <c r="C108" s="257" t="s">
        <v>743</v>
      </c>
      <c r="D108" s="257"/>
      <c r="E108" s="257"/>
      <c r="F108" s="276" t="s">
        <v>730</v>
      </c>
      <c r="G108" s="257"/>
      <c r="H108" s="257" t="s">
        <v>763</v>
      </c>
      <c r="I108" s="257" t="s">
        <v>726</v>
      </c>
      <c r="J108" s="257">
        <v>50</v>
      </c>
      <c r="K108" s="268"/>
    </row>
    <row r="109" spans="2:11" ht="15" customHeight="1">
      <c r="B109" s="277"/>
      <c r="C109" s="257" t="s">
        <v>751</v>
      </c>
      <c r="D109" s="257"/>
      <c r="E109" s="257"/>
      <c r="F109" s="276" t="s">
        <v>730</v>
      </c>
      <c r="G109" s="257"/>
      <c r="H109" s="257" t="s">
        <v>763</v>
      </c>
      <c r="I109" s="257" t="s">
        <v>726</v>
      </c>
      <c r="J109" s="257">
        <v>50</v>
      </c>
      <c r="K109" s="268"/>
    </row>
    <row r="110" spans="2:11" ht="15" customHeight="1">
      <c r="B110" s="277"/>
      <c r="C110" s="257" t="s">
        <v>749</v>
      </c>
      <c r="D110" s="257"/>
      <c r="E110" s="257"/>
      <c r="F110" s="276" t="s">
        <v>730</v>
      </c>
      <c r="G110" s="257"/>
      <c r="H110" s="257" t="s">
        <v>763</v>
      </c>
      <c r="I110" s="257" t="s">
        <v>726</v>
      </c>
      <c r="J110" s="257">
        <v>50</v>
      </c>
      <c r="K110" s="268"/>
    </row>
    <row r="111" spans="2:11" ht="15" customHeight="1">
      <c r="B111" s="277"/>
      <c r="C111" s="257" t="s">
        <v>57</v>
      </c>
      <c r="D111" s="257"/>
      <c r="E111" s="257"/>
      <c r="F111" s="276" t="s">
        <v>724</v>
      </c>
      <c r="G111" s="257"/>
      <c r="H111" s="257" t="s">
        <v>764</v>
      </c>
      <c r="I111" s="257" t="s">
        <v>726</v>
      </c>
      <c r="J111" s="257">
        <v>20</v>
      </c>
      <c r="K111" s="268"/>
    </row>
    <row r="112" spans="2:11" ht="15" customHeight="1">
      <c r="B112" s="277"/>
      <c r="C112" s="257" t="s">
        <v>765</v>
      </c>
      <c r="D112" s="257"/>
      <c r="E112" s="257"/>
      <c r="F112" s="276" t="s">
        <v>724</v>
      </c>
      <c r="G112" s="257"/>
      <c r="H112" s="257" t="s">
        <v>766</v>
      </c>
      <c r="I112" s="257" t="s">
        <v>726</v>
      </c>
      <c r="J112" s="257">
        <v>120</v>
      </c>
      <c r="K112" s="268"/>
    </row>
    <row r="113" spans="2:11" ht="15" customHeight="1">
      <c r="B113" s="277"/>
      <c r="C113" s="257" t="s">
        <v>42</v>
      </c>
      <c r="D113" s="257"/>
      <c r="E113" s="257"/>
      <c r="F113" s="276" t="s">
        <v>724</v>
      </c>
      <c r="G113" s="257"/>
      <c r="H113" s="257" t="s">
        <v>767</v>
      </c>
      <c r="I113" s="257" t="s">
        <v>758</v>
      </c>
      <c r="J113" s="257"/>
      <c r="K113" s="268"/>
    </row>
    <row r="114" spans="2:11" ht="15" customHeight="1">
      <c r="B114" s="277"/>
      <c r="C114" s="257" t="s">
        <v>52</v>
      </c>
      <c r="D114" s="257"/>
      <c r="E114" s="257"/>
      <c r="F114" s="276" t="s">
        <v>724</v>
      </c>
      <c r="G114" s="257"/>
      <c r="H114" s="257" t="s">
        <v>768</v>
      </c>
      <c r="I114" s="257" t="s">
        <v>758</v>
      </c>
      <c r="J114" s="257"/>
      <c r="K114" s="268"/>
    </row>
    <row r="115" spans="2:11" ht="15" customHeight="1">
      <c r="B115" s="277"/>
      <c r="C115" s="257" t="s">
        <v>61</v>
      </c>
      <c r="D115" s="257"/>
      <c r="E115" s="257"/>
      <c r="F115" s="276" t="s">
        <v>724</v>
      </c>
      <c r="G115" s="257"/>
      <c r="H115" s="257" t="s">
        <v>769</v>
      </c>
      <c r="I115" s="257" t="s">
        <v>770</v>
      </c>
      <c r="J115" s="257"/>
      <c r="K115" s="268"/>
    </row>
    <row r="116" spans="2:11" ht="15" customHeight="1">
      <c r="B116" s="280"/>
      <c r="C116" s="286"/>
      <c r="D116" s="286"/>
      <c r="E116" s="286"/>
      <c r="F116" s="286"/>
      <c r="G116" s="286"/>
      <c r="H116" s="286"/>
      <c r="I116" s="286"/>
      <c r="J116" s="286"/>
      <c r="K116" s="282"/>
    </row>
    <row r="117" spans="2:11" ht="18.75" customHeight="1">
      <c r="B117" s="287"/>
      <c r="C117" s="253"/>
      <c r="D117" s="253"/>
      <c r="E117" s="253"/>
      <c r="F117" s="288"/>
      <c r="G117" s="253"/>
      <c r="H117" s="253"/>
      <c r="I117" s="253"/>
      <c r="J117" s="253"/>
      <c r="K117" s="287"/>
    </row>
    <row r="118" spans="2:11" ht="18.75" customHeight="1">
      <c r="B118" s="263"/>
      <c r="C118" s="263"/>
      <c r="D118" s="263"/>
      <c r="E118" s="263"/>
      <c r="F118" s="263"/>
      <c r="G118" s="263"/>
      <c r="H118" s="263"/>
      <c r="I118" s="263"/>
      <c r="J118" s="263"/>
      <c r="K118" s="263"/>
    </row>
    <row r="119" spans="2:11" ht="7.5" customHeight="1">
      <c r="B119" s="289"/>
      <c r="C119" s="290"/>
      <c r="D119" s="290"/>
      <c r="E119" s="290"/>
      <c r="F119" s="290"/>
      <c r="G119" s="290"/>
      <c r="H119" s="290"/>
      <c r="I119" s="290"/>
      <c r="J119" s="290"/>
      <c r="K119" s="291"/>
    </row>
    <row r="120" spans="2:11" ht="45" customHeight="1">
      <c r="B120" s="292"/>
      <c r="C120" s="372" t="s">
        <v>771</v>
      </c>
      <c r="D120" s="372"/>
      <c r="E120" s="372"/>
      <c r="F120" s="372"/>
      <c r="G120" s="372"/>
      <c r="H120" s="372"/>
      <c r="I120" s="372"/>
      <c r="J120" s="372"/>
      <c r="K120" s="293"/>
    </row>
    <row r="121" spans="2:11" ht="17.25" customHeight="1">
      <c r="B121" s="294"/>
      <c r="C121" s="269" t="s">
        <v>718</v>
      </c>
      <c r="D121" s="269"/>
      <c r="E121" s="269"/>
      <c r="F121" s="269" t="s">
        <v>719</v>
      </c>
      <c r="G121" s="270"/>
      <c r="H121" s="269" t="s">
        <v>116</v>
      </c>
      <c r="I121" s="269" t="s">
        <v>61</v>
      </c>
      <c r="J121" s="269" t="s">
        <v>720</v>
      </c>
      <c r="K121" s="295"/>
    </row>
    <row r="122" spans="2:11" ht="17.25" customHeight="1">
      <c r="B122" s="294"/>
      <c r="C122" s="271" t="s">
        <v>721</v>
      </c>
      <c r="D122" s="271"/>
      <c r="E122" s="271"/>
      <c r="F122" s="272" t="s">
        <v>722</v>
      </c>
      <c r="G122" s="273"/>
      <c r="H122" s="271"/>
      <c r="I122" s="271"/>
      <c r="J122" s="271" t="s">
        <v>723</v>
      </c>
      <c r="K122" s="295"/>
    </row>
    <row r="123" spans="2:11" ht="5.25" customHeight="1">
      <c r="B123" s="296"/>
      <c r="C123" s="274"/>
      <c r="D123" s="274"/>
      <c r="E123" s="274"/>
      <c r="F123" s="274"/>
      <c r="G123" s="257"/>
      <c r="H123" s="274"/>
      <c r="I123" s="274"/>
      <c r="J123" s="274"/>
      <c r="K123" s="297"/>
    </row>
    <row r="124" spans="2:11" ht="15" customHeight="1">
      <c r="B124" s="296"/>
      <c r="C124" s="257" t="s">
        <v>727</v>
      </c>
      <c r="D124" s="274"/>
      <c r="E124" s="274"/>
      <c r="F124" s="276" t="s">
        <v>724</v>
      </c>
      <c r="G124" s="257"/>
      <c r="H124" s="257" t="s">
        <v>763</v>
      </c>
      <c r="I124" s="257" t="s">
        <v>726</v>
      </c>
      <c r="J124" s="257">
        <v>120</v>
      </c>
      <c r="K124" s="298"/>
    </row>
    <row r="125" spans="2:11" ht="15" customHeight="1">
      <c r="B125" s="296"/>
      <c r="C125" s="257" t="s">
        <v>772</v>
      </c>
      <c r="D125" s="257"/>
      <c r="E125" s="257"/>
      <c r="F125" s="276" t="s">
        <v>724</v>
      </c>
      <c r="G125" s="257"/>
      <c r="H125" s="257" t="s">
        <v>773</v>
      </c>
      <c r="I125" s="257" t="s">
        <v>726</v>
      </c>
      <c r="J125" s="257" t="s">
        <v>774</v>
      </c>
      <c r="K125" s="298"/>
    </row>
    <row r="126" spans="2:11" ht="15" customHeight="1">
      <c r="B126" s="296"/>
      <c r="C126" s="257" t="s">
        <v>672</v>
      </c>
      <c r="D126" s="257"/>
      <c r="E126" s="257"/>
      <c r="F126" s="276" t="s">
        <v>724</v>
      </c>
      <c r="G126" s="257"/>
      <c r="H126" s="257" t="s">
        <v>775</v>
      </c>
      <c r="I126" s="257" t="s">
        <v>726</v>
      </c>
      <c r="J126" s="257" t="s">
        <v>774</v>
      </c>
      <c r="K126" s="298"/>
    </row>
    <row r="127" spans="2:11" ht="15" customHeight="1">
      <c r="B127" s="296"/>
      <c r="C127" s="257" t="s">
        <v>735</v>
      </c>
      <c r="D127" s="257"/>
      <c r="E127" s="257"/>
      <c r="F127" s="276" t="s">
        <v>730</v>
      </c>
      <c r="G127" s="257"/>
      <c r="H127" s="257" t="s">
        <v>736</v>
      </c>
      <c r="I127" s="257" t="s">
        <v>726</v>
      </c>
      <c r="J127" s="257">
        <v>15</v>
      </c>
      <c r="K127" s="298"/>
    </row>
    <row r="128" spans="2:11" ht="15" customHeight="1">
      <c r="B128" s="296"/>
      <c r="C128" s="278" t="s">
        <v>737</v>
      </c>
      <c r="D128" s="278"/>
      <c r="E128" s="278"/>
      <c r="F128" s="279" t="s">
        <v>730</v>
      </c>
      <c r="G128" s="278"/>
      <c r="H128" s="278" t="s">
        <v>738</v>
      </c>
      <c r="I128" s="278" t="s">
        <v>726</v>
      </c>
      <c r="J128" s="278">
        <v>15</v>
      </c>
      <c r="K128" s="298"/>
    </row>
    <row r="129" spans="2:11" ht="15" customHeight="1">
      <c r="B129" s="296"/>
      <c r="C129" s="278" t="s">
        <v>739</v>
      </c>
      <c r="D129" s="278"/>
      <c r="E129" s="278"/>
      <c r="F129" s="279" t="s">
        <v>730</v>
      </c>
      <c r="G129" s="278"/>
      <c r="H129" s="278" t="s">
        <v>740</v>
      </c>
      <c r="I129" s="278" t="s">
        <v>726</v>
      </c>
      <c r="J129" s="278">
        <v>20</v>
      </c>
      <c r="K129" s="298"/>
    </row>
    <row r="130" spans="2:11" ht="15" customHeight="1">
      <c r="B130" s="296"/>
      <c r="C130" s="278" t="s">
        <v>741</v>
      </c>
      <c r="D130" s="278"/>
      <c r="E130" s="278"/>
      <c r="F130" s="279" t="s">
        <v>730</v>
      </c>
      <c r="G130" s="278"/>
      <c r="H130" s="278" t="s">
        <v>742</v>
      </c>
      <c r="I130" s="278" t="s">
        <v>726</v>
      </c>
      <c r="J130" s="278">
        <v>20</v>
      </c>
      <c r="K130" s="298"/>
    </row>
    <row r="131" spans="2:11" ht="15" customHeight="1">
      <c r="B131" s="296"/>
      <c r="C131" s="257" t="s">
        <v>729</v>
      </c>
      <c r="D131" s="257"/>
      <c r="E131" s="257"/>
      <c r="F131" s="276" t="s">
        <v>730</v>
      </c>
      <c r="G131" s="257"/>
      <c r="H131" s="257" t="s">
        <v>763</v>
      </c>
      <c r="I131" s="257" t="s">
        <v>726</v>
      </c>
      <c r="J131" s="257">
        <v>50</v>
      </c>
      <c r="K131" s="298"/>
    </row>
    <row r="132" spans="2:11" ht="15" customHeight="1">
      <c r="B132" s="296"/>
      <c r="C132" s="257" t="s">
        <v>743</v>
      </c>
      <c r="D132" s="257"/>
      <c r="E132" s="257"/>
      <c r="F132" s="276" t="s">
        <v>730</v>
      </c>
      <c r="G132" s="257"/>
      <c r="H132" s="257" t="s">
        <v>763</v>
      </c>
      <c r="I132" s="257" t="s">
        <v>726</v>
      </c>
      <c r="J132" s="257">
        <v>50</v>
      </c>
      <c r="K132" s="298"/>
    </row>
    <row r="133" spans="2:11" ht="15" customHeight="1">
      <c r="B133" s="296"/>
      <c r="C133" s="257" t="s">
        <v>749</v>
      </c>
      <c r="D133" s="257"/>
      <c r="E133" s="257"/>
      <c r="F133" s="276" t="s">
        <v>730</v>
      </c>
      <c r="G133" s="257"/>
      <c r="H133" s="257" t="s">
        <v>763</v>
      </c>
      <c r="I133" s="257" t="s">
        <v>726</v>
      </c>
      <c r="J133" s="257">
        <v>50</v>
      </c>
      <c r="K133" s="298"/>
    </row>
    <row r="134" spans="2:11" ht="15" customHeight="1">
      <c r="B134" s="296"/>
      <c r="C134" s="257" t="s">
        <v>751</v>
      </c>
      <c r="D134" s="257"/>
      <c r="E134" s="257"/>
      <c r="F134" s="276" t="s">
        <v>730</v>
      </c>
      <c r="G134" s="257"/>
      <c r="H134" s="257" t="s">
        <v>763</v>
      </c>
      <c r="I134" s="257" t="s">
        <v>726</v>
      </c>
      <c r="J134" s="257">
        <v>50</v>
      </c>
      <c r="K134" s="298"/>
    </row>
    <row r="135" spans="2:11" ht="15" customHeight="1">
      <c r="B135" s="296"/>
      <c r="C135" s="257" t="s">
        <v>121</v>
      </c>
      <c r="D135" s="257"/>
      <c r="E135" s="257"/>
      <c r="F135" s="276" t="s">
        <v>730</v>
      </c>
      <c r="G135" s="257"/>
      <c r="H135" s="257" t="s">
        <v>776</v>
      </c>
      <c r="I135" s="257" t="s">
        <v>726</v>
      </c>
      <c r="J135" s="257">
        <v>255</v>
      </c>
      <c r="K135" s="298"/>
    </row>
    <row r="136" spans="2:11" ht="15" customHeight="1">
      <c r="B136" s="296"/>
      <c r="C136" s="257" t="s">
        <v>753</v>
      </c>
      <c r="D136" s="257"/>
      <c r="E136" s="257"/>
      <c r="F136" s="276" t="s">
        <v>724</v>
      </c>
      <c r="G136" s="257"/>
      <c r="H136" s="257" t="s">
        <v>777</v>
      </c>
      <c r="I136" s="257" t="s">
        <v>755</v>
      </c>
      <c r="J136" s="257"/>
      <c r="K136" s="298"/>
    </row>
    <row r="137" spans="2:11" ht="15" customHeight="1">
      <c r="B137" s="296"/>
      <c r="C137" s="257" t="s">
        <v>756</v>
      </c>
      <c r="D137" s="257"/>
      <c r="E137" s="257"/>
      <c r="F137" s="276" t="s">
        <v>724</v>
      </c>
      <c r="G137" s="257"/>
      <c r="H137" s="257" t="s">
        <v>778</v>
      </c>
      <c r="I137" s="257" t="s">
        <v>758</v>
      </c>
      <c r="J137" s="257"/>
      <c r="K137" s="298"/>
    </row>
    <row r="138" spans="2:11" ht="15" customHeight="1">
      <c r="B138" s="296"/>
      <c r="C138" s="257" t="s">
        <v>759</v>
      </c>
      <c r="D138" s="257"/>
      <c r="E138" s="257"/>
      <c r="F138" s="276" t="s">
        <v>724</v>
      </c>
      <c r="G138" s="257"/>
      <c r="H138" s="257" t="s">
        <v>759</v>
      </c>
      <c r="I138" s="257" t="s">
        <v>758</v>
      </c>
      <c r="J138" s="257"/>
      <c r="K138" s="298"/>
    </row>
    <row r="139" spans="2:11" ht="15" customHeight="1">
      <c r="B139" s="296"/>
      <c r="C139" s="257" t="s">
        <v>42</v>
      </c>
      <c r="D139" s="257"/>
      <c r="E139" s="257"/>
      <c r="F139" s="276" t="s">
        <v>724</v>
      </c>
      <c r="G139" s="257"/>
      <c r="H139" s="257" t="s">
        <v>779</v>
      </c>
      <c r="I139" s="257" t="s">
        <v>758</v>
      </c>
      <c r="J139" s="257"/>
      <c r="K139" s="298"/>
    </row>
    <row r="140" spans="2:11" ht="15" customHeight="1">
      <c r="B140" s="296"/>
      <c r="C140" s="257" t="s">
        <v>780</v>
      </c>
      <c r="D140" s="257"/>
      <c r="E140" s="257"/>
      <c r="F140" s="276" t="s">
        <v>724</v>
      </c>
      <c r="G140" s="257"/>
      <c r="H140" s="257" t="s">
        <v>781</v>
      </c>
      <c r="I140" s="257" t="s">
        <v>758</v>
      </c>
      <c r="J140" s="257"/>
      <c r="K140" s="298"/>
    </row>
    <row r="141" spans="2:11" ht="15" customHeight="1">
      <c r="B141" s="299"/>
      <c r="C141" s="300"/>
      <c r="D141" s="300"/>
      <c r="E141" s="300"/>
      <c r="F141" s="300"/>
      <c r="G141" s="300"/>
      <c r="H141" s="300"/>
      <c r="I141" s="300"/>
      <c r="J141" s="300"/>
      <c r="K141" s="301"/>
    </row>
    <row r="142" spans="2:11" ht="18.75" customHeight="1">
      <c r="B142" s="253"/>
      <c r="C142" s="253"/>
      <c r="D142" s="253"/>
      <c r="E142" s="253"/>
      <c r="F142" s="288"/>
      <c r="G142" s="253"/>
      <c r="H142" s="253"/>
      <c r="I142" s="253"/>
      <c r="J142" s="253"/>
      <c r="K142" s="253"/>
    </row>
    <row r="143" spans="2:11" ht="18.75" customHeight="1">
      <c r="B143" s="263"/>
      <c r="C143" s="263"/>
      <c r="D143" s="263"/>
      <c r="E143" s="263"/>
      <c r="F143" s="263"/>
      <c r="G143" s="263"/>
      <c r="H143" s="263"/>
      <c r="I143" s="263"/>
      <c r="J143" s="263"/>
      <c r="K143" s="263"/>
    </row>
    <row r="144" spans="2:11" ht="7.5" customHeight="1">
      <c r="B144" s="264"/>
      <c r="C144" s="265"/>
      <c r="D144" s="265"/>
      <c r="E144" s="265"/>
      <c r="F144" s="265"/>
      <c r="G144" s="265"/>
      <c r="H144" s="265"/>
      <c r="I144" s="265"/>
      <c r="J144" s="265"/>
      <c r="K144" s="266"/>
    </row>
    <row r="145" spans="2:11" ht="45" customHeight="1">
      <c r="B145" s="267"/>
      <c r="C145" s="373" t="s">
        <v>782</v>
      </c>
      <c r="D145" s="373"/>
      <c r="E145" s="373"/>
      <c r="F145" s="373"/>
      <c r="G145" s="373"/>
      <c r="H145" s="373"/>
      <c r="I145" s="373"/>
      <c r="J145" s="373"/>
      <c r="K145" s="268"/>
    </row>
    <row r="146" spans="2:11" ht="17.25" customHeight="1">
      <c r="B146" s="267"/>
      <c r="C146" s="269" t="s">
        <v>718</v>
      </c>
      <c r="D146" s="269"/>
      <c r="E146" s="269"/>
      <c r="F146" s="269" t="s">
        <v>719</v>
      </c>
      <c r="G146" s="270"/>
      <c r="H146" s="269" t="s">
        <v>116</v>
      </c>
      <c r="I146" s="269" t="s">
        <v>61</v>
      </c>
      <c r="J146" s="269" t="s">
        <v>720</v>
      </c>
      <c r="K146" s="268"/>
    </row>
    <row r="147" spans="2:11" ht="17.25" customHeight="1">
      <c r="B147" s="267"/>
      <c r="C147" s="271" t="s">
        <v>721</v>
      </c>
      <c r="D147" s="271"/>
      <c r="E147" s="271"/>
      <c r="F147" s="272" t="s">
        <v>722</v>
      </c>
      <c r="G147" s="273"/>
      <c r="H147" s="271"/>
      <c r="I147" s="271"/>
      <c r="J147" s="271" t="s">
        <v>723</v>
      </c>
      <c r="K147" s="268"/>
    </row>
    <row r="148" spans="2:11" ht="5.25" customHeight="1">
      <c r="B148" s="277"/>
      <c r="C148" s="274"/>
      <c r="D148" s="274"/>
      <c r="E148" s="274"/>
      <c r="F148" s="274"/>
      <c r="G148" s="275"/>
      <c r="H148" s="274"/>
      <c r="I148" s="274"/>
      <c r="J148" s="274"/>
      <c r="K148" s="298"/>
    </row>
    <row r="149" spans="2:11" ht="15" customHeight="1">
      <c r="B149" s="277"/>
      <c r="C149" s="302" t="s">
        <v>727</v>
      </c>
      <c r="D149" s="257"/>
      <c r="E149" s="257"/>
      <c r="F149" s="303" t="s">
        <v>724</v>
      </c>
      <c r="G149" s="257"/>
      <c r="H149" s="302" t="s">
        <v>763</v>
      </c>
      <c r="I149" s="302" t="s">
        <v>726</v>
      </c>
      <c r="J149" s="302">
        <v>120</v>
      </c>
      <c r="K149" s="298"/>
    </row>
    <row r="150" spans="2:11" ht="15" customHeight="1">
      <c r="B150" s="277"/>
      <c r="C150" s="302" t="s">
        <v>772</v>
      </c>
      <c r="D150" s="257"/>
      <c r="E150" s="257"/>
      <c r="F150" s="303" t="s">
        <v>724</v>
      </c>
      <c r="G150" s="257"/>
      <c r="H150" s="302" t="s">
        <v>783</v>
      </c>
      <c r="I150" s="302" t="s">
        <v>726</v>
      </c>
      <c r="J150" s="302" t="s">
        <v>774</v>
      </c>
      <c r="K150" s="298"/>
    </row>
    <row r="151" spans="2:11" ht="15" customHeight="1">
      <c r="B151" s="277"/>
      <c r="C151" s="302" t="s">
        <v>672</v>
      </c>
      <c r="D151" s="257"/>
      <c r="E151" s="257"/>
      <c r="F151" s="303" t="s">
        <v>724</v>
      </c>
      <c r="G151" s="257"/>
      <c r="H151" s="302" t="s">
        <v>784</v>
      </c>
      <c r="I151" s="302" t="s">
        <v>726</v>
      </c>
      <c r="J151" s="302" t="s">
        <v>774</v>
      </c>
      <c r="K151" s="298"/>
    </row>
    <row r="152" spans="2:11" ht="15" customHeight="1">
      <c r="B152" s="277"/>
      <c r="C152" s="302" t="s">
        <v>729</v>
      </c>
      <c r="D152" s="257"/>
      <c r="E152" s="257"/>
      <c r="F152" s="303" t="s">
        <v>730</v>
      </c>
      <c r="G152" s="257"/>
      <c r="H152" s="302" t="s">
        <v>763</v>
      </c>
      <c r="I152" s="302" t="s">
        <v>726</v>
      </c>
      <c r="J152" s="302">
        <v>50</v>
      </c>
      <c r="K152" s="298"/>
    </row>
    <row r="153" spans="2:11" ht="15" customHeight="1">
      <c r="B153" s="277"/>
      <c r="C153" s="302" t="s">
        <v>732</v>
      </c>
      <c r="D153" s="257"/>
      <c r="E153" s="257"/>
      <c r="F153" s="303" t="s">
        <v>724</v>
      </c>
      <c r="G153" s="257"/>
      <c r="H153" s="302" t="s">
        <v>763</v>
      </c>
      <c r="I153" s="302" t="s">
        <v>734</v>
      </c>
      <c r="J153" s="302"/>
      <c r="K153" s="298"/>
    </row>
    <row r="154" spans="2:11" ht="15" customHeight="1">
      <c r="B154" s="277"/>
      <c r="C154" s="302" t="s">
        <v>743</v>
      </c>
      <c r="D154" s="257"/>
      <c r="E154" s="257"/>
      <c r="F154" s="303" t="s">
        <v>730</v>
      </c>
      <c r="G154" s="257"/>
      <c r="H154" s="302" t="s">
        <v>763</v>
      </c>
      <c r="I154" s="302" t="s">
        <v>726</v>
      </c>
      <c r="J154" s="302">
        <v>50</v>
      </c>
      <c r="K154" s="298"/>
    </row>
    <row r="155" spans="2:11" ht="15" customHeight="1">
      <c r="B155" s="277"/>
      <c r="C155" s="302" t="s">
        <v>751</v>
      </c>
      <c r="D155" s="257"/>
      <c r="E155" s="257"/>
      <c r="F155" s="303" t="s">
        <v>730</v>
      </c>
      <c r="G155" s="257"/>
      <c r="H155" s="302" t="s">
        <v>763</v>
      </c>
      <c r="I155" s="302" t="s">
        <v>726</v>
      </c>
      <c r="J155" s="302">
        <v>50</v>
      </c>
      <c r="K155" s="298"/>
    </row>
    <row r="156" spans="2:11" ht="15" customHeight="1">
      <c r="B156" s="277"/>
      <c r="C156" s="302" t="s">
        <v>749</v>
      </c>
      <c r="D156" s="257"/>
      <c r="E156" s="257"/>
      <c r="F156" s="303" t="s">
        <v>730</v>
      </c>
      <c r="G156" s="257"/>
      <c r="H156" s="302" t="s">
        <v>763</v>
      </c>
      <c r="I156" s="302" t="s">
        <v>726</v>
      </c>
      <c r="J156" s="302">
        <v>50</v>
      </c>
      <c r="K156" s="298"/>
    </row>
    <row r="157" spans="2:11" ht="15" customHeight="1">
      <c r="B157" s="277"/>
      <c r="C157" s="302" t="s">
        <v>103</v>
      </c>
      <c r="D157" s="257"/>
      <c r="E157" s="257"/>
      <c r="F157" s="303" t="s">
        <v>724</v>
      </c>
      <c r="G157" s="257"/>
      <c r="H157" s="302" t="s">
        <v>785</v>
      </c>
      <c r="I157" s="302" t="s">
        <v>726</v>
      </c>
      <c r="J157" s="302" t="s">
        <v>786</v>
      </c>
      <c r="K157" s="298"/>
    </row>
    <row r="158" spans="2:11" ht="15" customHeight="1">
      <c r="B158" s="277"/>
      <c r="C158" s="302" t="s">
        <v>787</v>
      </c>
      <c r="D158" s="257"/>
      <c r="E158" s="257"/>
      <c r="F158" s="303" t="s">
        <v>724</v>
      </c>
      <c r="G158" s="257"/>
      <c r="H158" s="302" t="s">
        <v>788</v>
      </c>
      <c r="I158" s="302" t="s">
        <v>758</v>
      </c>
      <c r="J158" s="302"/>
      <c r="K158" s="298"/>
    </row>
    <row r="159" spans="2:11" ht="15" customHeight="1">
      <c r="B159" s="304"/>
      <c r="C159" s="286"/>
      <c r="D159" s="286"/>
      <c r="E159" s="286"/>
      <c r="F159" s="286"/>
      <c r="G159" s="286"/>
      <c r="H159" s="286"/>
      <c r="I159" s="286"/>
      <c r="J159" s="286"/>
      <c r="K159" s="305"/>
    </row>
    <row r="160" spans="2:11" ht="18.75" customHeight="1">
      <c r="B160" s="253"/>
      <c r="C160" s="257"/>
      <c r="D160" s="257"/>
      <c r="E160" s="257"/>
      <c r="F160" s="276"/>
      <c r="G160" s="257"/>
      <c r="H160" s="257"/>
      <c r="I160" s="257"/>
      <c r="J160" s="257"/>
      <c r="K160" s="253"/>
    </row>
    <row r="161" spans="2:11" ht="18.75" customHeight="1">
      <c r="B161" s="253"/>
      <c r="C161" s="257"/>
      <c r="D161" s="257"/>
      <c r="E161" s="257"/>
      <c r="F161" s="276"/>
      <c r="G161" s="257"/>
      <c r="H161" s="257"/>
      <c r="I161" s="257"/>
      <c r="J161" s="257"/>
      <c r="K161" s="253"/>
    </row>
    <row r="162" spans="2:11" ht="18.75" customHeight="1">
      <c r="B162" s="253"/>
      <c r="C162" s="257"/>
      <c r="D162" s="257"/>
      <c r="E162" s="257"/>
      <c r="F162" s="276"/>
      <c r="G162" s="257"/>
      <c r="H162" s="257"/>
      <c r="I162" s="257"/>
      <c r="J162" s="257"/>
      <c r="K162" s="253"/>
    </row>
    <row r="163" spans="2:11" ht="18.75" customHeight="1">
      <c r="B163" s="253"/>
      <c r="C163" s="257"/>
      <c r="D163" s="257"/>
      <c r="E163" s="257"/>
      <c r="F163" s="276"/>
      <c r="G163" s="257"/>
      <c r="H163" s="257"/>
      <c r="I163" s="257"/>
      <c r="J163" s="257"/>
      <c r="K163" s="253"/>
    </row>
    <row r="164" spans="2:11" ht="18.75" customHeight="1">
      <c r="B164" s="253"/>
      <c r="C164" s="257"/>
      <c r="D164" s="257"/>
      <c r="E164" s="257"/>
      <c r="F164" s="276"/>
      <c r="G164" s="257"/>
      <c r="H164" s="257"/>
      <c r="I164" s="257"/>
      <c r="J164" s="257"/>
      <c r="K164" s="253"/>
    </row>
    <row r="165" spans="2:11" ht="18.75" customHeight="1">
      <c r="B165" s="253"/>
      <c r="C165" s="257"/>
      <c r="D165" s="257"/>
      <c r="E165" s="257"/>
      <c r="F165" s="276"/>
      <c r="G165" s="257"/>
      <c r="H165" s="257"/>
      <c r="I165" s="257"/>
      <c r="J165" s="257"/>
      <c r="K165" s="253"/>
    </row>
    <row r="166" spans="2:11" ht="18.75" customHeight="1">
      <c r="B166" s="253"/>
      <c r="C166" s="257"/>
      <c r="D166" s="257"/>
      <c r="E166" s="257"/>
      <c r="F166" s="276"/>
      <c r="G166" s="257"/>
      <c r="H166" s="257"/>
      <c r="I166" s="257"/>
      <c r="J166" s="257"/>
      <c r="K166" s="253"/>
    </row>
    <row r="167" spans="2:11" ht="18.75" customHeight="1">
      <c r="B167" s="263"/>
      <c r="C167" s="263"/>
      <c r="D167" s="263"/>
      <c r="E167" s="263"/>
      <c r="F167" s="263"/>
      <c r="G167" s="263"/>
      <c r="H167" s="263"/>
      <c r="I167" s="263"/>
      <c r="J167" s="263"/>
      <c r="K167" s="263"/>
    </row>
    <row r="168" spans="2:11" ht="7.5" customHeight="1">
      <c r="B168" s="245"/>
      <c r="C168" s="246"/>
      <c r="D168" s="246"/>
      <c r="E168" s="246"/>
      <c r="F168" s="246"/>
      <c r="G168" s="246"/>
      <c r="H168" s="246"/>
      <c r="I168" s="246"/>
      <c r="J168" s="246"/>
      <c r="K168" s="247"/>
    </row>
    <row r="169" spans="2:11" ht="45" customHeight="1">
      <c r="B169" s="248"/>
      <c r="C169" s="372" t="s">
        <v>789</v>
      </c>
      <c r="D169" s="372"/>
      <c r="E169" s="372"/>
      <c r="F169" s="372"/>
      <c r="G169" s="372"/>
      <c r="H169" s="372"/>
      <c r="I169" s="372"/>
      <c r="J169" s="372"/>
      <c r="K169" s="249"/>
    </row>
    <row r="170" spans="2:11" ht="17.25" customHeight="1">
      <c r="B170" s="248"/>
      <c r="C170" s="269" t="s">
        <v>718</v>
      </c>
      <c r="D170" s="269"/>
      <c r="E170" s="269"/>
      <c r="F170" s="269" t="s">
        <v>719</v>
      </c>
      <c r="G170" s="306"/>
      <c r="H170" s="307" t="s">
        <v>116</v>
      </c>
      <c r="I170" s="307" t="s">
        <v>61</v>
      </c>
      <c r="J170" s="269" t="s">
        <v>720</v>
      </c>
      <c r="K170" s="249"/>
    </row>
    <row r="171" spans="2:11" ht="17.25" customHeight="1">
      <c r="B171" s="250"/>
      <c r="C171" s="271" t="s">
        <v>721</v>
      </c>
      <c r="D171" s="271"/>
      <c r="E171" s="271"/>
      <c r="F171" s="272" t="s">
        <v>722</v>
      </c>
      <c r="G171" s="308"/>
      <c r="H171" s="309"/>
      <c r="I171" s="309"/>
      <c r="J171" s="271" t="s">
        <v>723</v>
      </c>
      <c r="K171" s="251"/>
    </row>
    <row r="172" spans="2:11" ht="5.25" customHeight="1">
      <c r="B172" s="277"/>
      <c r="C172" s="274"/>
      <c r="D172" s="274"/>
      <c r="E172" s="274"/>
      <c r="F172" s="274"/>
      <c r="G172" s="275"/>
      <c r="H172" s="274"/>
      <c r="I172" s="274"/>
      <c r="J172" s="274"/>
      <c r="K172" s="298"/>
    </row>
    <row r="173" spans="2:11" ht="15" customHeight="1">
      <c r="B173" s="277"/>
      <c r="C173" s="257" t="s">
        <v>727</v>
      </c>
      <c r="D173" s="257"/>
      <c r="E173" s="257"/>
      <c r="F173" s="276" t="s">
        <v>724</v>
      </c>
      <c r="G173" s="257"/>
      <c r="H173" s="257" t="s">
        <v>763</v>
      </c>
      <c r="I173" s="257" t="s">
        <v>726</v>
      </c>
      <c r="J173" s="257">
        <v>120</v>
      </c>
      <c r="K173" s="298"/>
    </row>
    <row r="174" spans="2:11" ht="15" customHeight="1">
      <c r="B174" s="277"/>
      <c r="C174" s="257" t="s">
        <v>772</v>
      </c>
      <c r="D174" s="257"/>
      <c r="E174" s="257"/>
      <c r="F174" s="276" t="s">
        <v>724</v>
      </c>
      <c r="G174" s="257"/>
      <c r="H174" s="257" t="s">
        <v>773</v>
      </c>
      <c r="I174" s="257" t="s">
        <v>726</v>
      </c>
      <c r="J174" s="257" t="s">
        <v>774</v>
      </c>
      <c r="K174" s="298"/>
    </row>
    <row r="175" spans="2:11" ht="15" customHeight="1">
      <c r="B175" s="277"/>
      <c r="C175" s="257" t="s">
        <v>672</v>
      </c>
      <c r="D175" s="257"/>
      <c r="E175" s="257"/>
      <c r="F175" s="276" t="s">
        <v>724</v>
      </c>
      <c r="G175" s="257"/>
      <c r="H175" s="257" t="s">
        <v>790</v>
      </c>
      <c r="I175" s="257" t="s">
        <v>726</v>
      </c>
      <c r="J175" s="257" t="s">
        <v>774</v>
      </c>
      <c r="K175" s="298"/>
    </row>
    <row r="176" spans="2:11" ht="15" customHeight="1">
      <c r="B176" s="277"/>
      <c r="C176" s="257" t="s">
        <v>729</v>
      </c>
      <c r="D176" s="257"/>
      <c r="E176" s="257"/>
      <c r="F176" s="276" t="s">
        <v>730</v>
      </c>
      <c r="G176" s="257"/>
      <c r="H176" s="257" t="s">
        <v>790</v>
      </c>
      <c r="I176" s="257" t="s">
        <v>726</v>
      </c>
      <c r="J176" s="257">
        <v>50</v>
      </c>
      <c r="K176" s="298"/>
    </row>
    <row r="177" spans="2:11" ht="15" customHeight="1">
      <c r="B177" s="277"/>
      <c r="C177" s="257" t="s">
        <v>732</v>
      </c>
      <c r="D177" s="257"/>
      <c r="E177" s="257"/>
      <c r="F177" s="276" t="s">
        <v>724</v>
      </c>
      <c r="G177" s="257"/>
      <c r="H177" s="257" t="s">
        <v>790</v>
      </c>
      <c r="I177" s="257" t="s">
        <v>734</v>
      </c>
      <c r="J177" s="257"/>
      <c r="K177" s="298"/>
    </row>
    <row r="178" spans="2:11" ht="15" customHeight="1">
      <c r="B178" s="277"/>
      <c r="C178" s="257" t="s">
        <v>743</v>
      </c>
      <c r="D178" s="257"/>
      <c r="E178" s="257"/>
      <c r="F178" s="276" t="s">
        <v>730</v>
      </c>
      <c r="G178" s="257"/>
      <c r="H178" s="257" t="s">
        <v>790</v>
      </c>
      <c r="I178" s="257" t="s">
        <v>726</v>
      </c>
      <c r="J178" s="257">
        <v>50</v>
      </c>
      <c r="K178" s="298"/>
    </row>
    <row r="179" spans="2:11" ht="15" customHeight="1">
      <c r="B179" s="277"/>
      <c r="C179" s="257" t="s">
        <v>751</v>
      </c>
      <c r="D179" s="257"/>
      <c r="E179" s="257"/>
      <c r="F179" s="276" t="s">
        <v>730</v>
      </c>
      <c r="G179" s="257"/>
      <c r="H179" s="257" t="s">
        <v>790</v>
      </c>
      <c r="I179" s="257" t="s">
        <v>726</v>
      </c>
      <c r="J179" s="257">
        <v>50</v>
      </c>
      <c r="K179" s="298"/>
    </row>
    <row r="180" spans="2:11" ht="15" customHeight="1">
      <c r="B180" s="277"/>
      <c r="C180" s="257" t="s">
        <v>749</v>
      </c>
      <c r="D180" s="257"/>
      <c r="E180" s="257"/>
      <c r="F180" s="276" t="s">
        <v>730</v>
      </c>
      <c r="G180" s="257"/>
      <c r="H180" s="257" t="s">
        <v>790</v>
      </c>
      <c r="I180" s="257" t="s">
        <v>726</v>
      </c>
      <c r="J180" s="257">
        <v>50</v>
      </c>
      <c r="K180" s="298"/>
    </row>
    <row r="181" spans="2:11" ht="15" customHeight="1">
      <c r="B181" s="277"/>
      <c r="C181" s="257" t="s">
        <v>115</v>
      </c>
      <c r="D181" s="257"/>
      <c r="E181" s="257"/>
      <c r="F181" s="276" t="s">
        <v>724</v>
      </c>
      <c r="G181" s="257"/>
      <c r="H181" s="257" t="s">
        <v>791</v>
      </c>
      <c r="I181" s="257" t="s">
        <v>792</v>
      </c>
      <c r="J181" s="257"/>
      <c r="K181" s="298"/>
    </row>
    <row r="182" spans="2:11" ht="15" customHeight="1">
      <c r="B182" s="277"/>
      <c r="C182" s="257" t="s">
        <v>61</v>
      </c>
      <c r="D182" s="257"/>
      <c r="E182" s="257"/>
      <c r="F182" s="276" t="s">
        <v>724</v>
      </c>
      <c r="G182" s="257"/>
      <c r="H182" s="257" t="s">
        <v>793</v>
      </c>
      <c r="I182" s="257" t="s">
        <v>794</v>
      </c>
      <c r="J182" s="257">
        <v>1</v>
      </c>
      <c r="K182" s="298"/>
    </row>
    <row r="183" spans="2:11" ht="15" customHeight="1">
      <c r="B183" s="277"/>
      <c r="C183" s="257" t="s">
        <v>57</v>
      </c>
      <c r="D183" s="257"/>
      <c r="E183" s="257"/>
      <c r="F183" s="276" t="s">
        <v>724</v>
      </c>
      <c r="G183" s="257"/>
      <c r="H183" s="257" t="s">
        <v>795</v>
      </c>
      <c r="I183" s="257" t="s">
        <v>726</v>
      </c>
      <c r="J183" s="257">
        <v>20</v>
      </c>
      <c r="K183" s="298"/>
    </row>
    <row r="184" spans="2:11" ht="15" customHeight="1">
      <c r="B184" s="277"/>
      <c r="C184" s="257" t="s">
        <v>116</v>
      </c>
      <c r="D184" s="257"/>
      <c r="E184" s="257"/>
      <c r="F184" s="276" t="s">
        <v>724</v>
      </c>
      <c r="G184" s="257"/>
      <c r="H184" s="257" t="s">
        <v>796</v>
      </c>
      <c r="I184" s="257" t="s">
        <v>726</v>
      </c>
      <c r="J184" s="257">
        <v>255</v>
      </c>
      <c r="K184" s="298"/>
    </row>
    <row r="185" spans="2:11" ht="15" customHeight="1">
      <c r="B185" s="277"/>
      <c r="C185" s="257" t="s">
        <v>117</v>
      </c>
      <c r="D185" s="257"/>
      <c r="E185" s="257"/>
      <c r="F185" s="276" t="s">
        <v>724</v>
      </c>
      <c r="G185" s="257"/>
      <c r="H185" s="257" t="s">
        <v>688</v>
      </c>
      <c r="I185" s="257" t="s">
        <v>726</v>
      </c>
      <c r="J185" s="257">
        <v>10</v>
      </c>
      <c r="K185" s="298"/>
    </row>
    <row r="186" spans="2:11" ht="15" customHeight="1">
      <c r="B186" s="277"/>
      <c r="C186" s="257" t="s">
        <v>118</v>
      </c>
      <c r="D186" s="257"/>
      <c r="E186" s="257"/>
      <c r="F186" s="276" t="s">
        <v>724</v>
      </c>
      <c r="G186" s="257"/>
      <c r="H186" s="257" t="s">
        <v>797</v>
      </c>
      <c r="I186" s="257" t="s">
        <v>758</v>
      </c>
      <c r="J186" s="257"/>
      <c r="K186" s="298"/>
    </row>
    <row r="187" spans="2:11" ht="15" customHeight="1">
      <c r="B187" s="277"/>
      <c r="C187" s="257" t="s">
        <v>798</v>
      </c>
      <c r="D187" s="257"/>
      <c r="E187" s="257"/>
      <c r="F187" s="276" t="s">
        <v>724</v>
      </c>
      <c r="G187" s="257"/>
      <c r="H187" s="257" t="s">
        <v>799</v>
      </c>
      <c r="I187" s="257" t="s">
        <v>758</v>
      </c>
      <c r="J187" s="257"/>
      <c r="K187" s="298"/>
    </row>
    <row r="188" spans="2:11" ht="15" customHeight="1">
      <c r="B188" s="277"/>
      <c r="C188" s="257" t="s">
        <v>787</v>
      </c>
      <c r="D188" s="257"/>
      <c r="E188" s="257"/>
      <c r="F188" s="276" t="s">
        <v>724</v>
      </c>
      <c r="G188" s="257"/>
      <c r="H188" s="257" t="s">
        <v>800</v>
      </c>
      <c r="I188" s="257" t="s">
        <v>758</v>
      </c>
      <c r="J188" s="257"/>
      <c r="K188" s="298"/>
    </row>
    <row r="189" spans="2:11" ht="15" customHeight="1">
      <c r="B189" s="277"/>
      <c r="C189" s="257" t="s">
        <v>120</v>
      </c>
      <c r="D189" s="257"/>
      <c r="E189" s="257"/>
      <c r="F189" s="276" t="s">
        <v>730</v>
      </c>
      <c r="G189" s="257"/>
      <c r="H189" s="257" t="s">
        <v>801</v>
      </c>
      <c r="I189" s="257" t="s">
        <v>726</v>
      </c>
      <c r="J189" s="257">
        <v>50</v>
      </c>
      <c r="K189" s="298"/>
    </row>
    <row r="190" spans="2:11" ht="15" customHeight="1">
      <c r="B190" s="277"/>
      <c r="C190" s="257" t="s">
        <v>802</v>
      </c>
      <c r="D190" s="257"/>
      <c r="E190" s="257"/>
      <c r="F190" s="276" t="s">
        <v>730</v>
      </c>
      <c r="G190" s="257"/>
      <c r="H190" s="257" t="s">
        <v>803</v>
      </c>
      <c r="I190" s="257" t="s">
        <v>804</v>
      </c>
      <c r="J190" s="257"/>
      <c r="K190" s="298"/>
    </row>
    <row r="191" spans="2:11" ht="15" customHeight="1">
      <c r="B191" s="277"/>
      <c r="C191" s="257" t="s">
        <v>805</v>
      </c>
      <c r="D191" s="257"/>
      <c r="E191" s="257"/>
      <c r="F191" s="276" t="s">
        <v>730</v>
      </c>
      <c r="G191" s="257"/>
      <c r="H191" s="257" t="s">
        <v>806</v>
      </c>
      <c r="I191" s="257" t="s">
        <v>804</v>
      </c>
      <c r="J191" s="257"/>
      <c r="K191" s="298"/>
    </row>
    <row r="192" spans="2:11" ht="15" customHeight="1">
      <c r="B192" s="277"/>
      <c r="C192" s="257" t="s">
        <v>807</v>
      </c>
      <c r="D192" s="257"/>
      <c r="E192" s="257"/>
      <c r="F192" s="276" t="s">
        <v>730</v>
      </c>
      <c r="G192" s="257"/>
      <c r="H192" s="257" t="s">
        <v>808</v>
      </c>
      <c r="I192" s="257" t="s">
        <v>804</v>
      </c>
      <c r="J192" s="257"/>
      <c r="K192" s="298"/>
    </row>
    <row r="193" spans="2:11" ht="15" customHeight="1">
      <c r="B193" s="277"/>
      <c r="C193" s="310" t="s">
        <v>809</v>
      </c>
      <c r="D193" s="257"/>
      <c r="E193" s="257"/>
      <c r="F193" s="276" t="s">
        <v>730</v>
      </c>
      <c r="G193" s="257"/>
      <c r="H193" s="257" t="s">
        <v>810</v>
      </c>
      <c r="I193" s="257" t="s">
        <v>811</v>
      </c>
      <c r="J193" s="311" t="s">
        <v>812</v>
      </c>
      <c r="K193" s="298"/>
    </row>
    <row r="194" spans="2:11" ht="15" customHeight="1">
      <c r="B194" s="277"/>
      <c r="C194" s="262" t="s">
        <v>46</v>
      </c>
      <c r="D194" s="257"/>
      <c r="E194" s="257"/>
      <c r="F194" s="276" t="s">
        <v>724</v>
      </c>
      <c r="G194" s="257"/>
      <c r="H194" s="253" t="s">
        <v>813</v>
      </c>
      <c r="I194" s="257" t="s">
        <v>814</v>
      </c>
      <c r="J194" s="257"/>
      <c r="K194" s="298"/>
    </row>
    <row r="195" spans="2:11" ht="15" customHeight="1">
      <c r="B195" s="277"/>
      <c r="C195" s="262" t="s">
        <v>815</v>
      </c>
      <c r="D195" s="257"/>
      <c r="E195" s="257"/>
      <c r="F195" s="276" t="s">
        <v>724</v>
      </c>
      <c r="G195" s="257"/>
      <c r="H195" s="257" t="s">
        <v>816</v>
      </c>
      <c r="I195" s="257" t="s">
        <v>758</v>
      </c>
      <c r="J195" s="257"/>
      <c r="K195" s="298"/>
    </row>
    <row r="196" spans="2:11" ht="15" customHeight="1">
      <c r="B196" s="277"/>
      <c r="C196" s="262" t="s">
        <v>817</v>
      </c>
      <c r="D196" s="257"/>
      <c r="E196" s="257"/>
      <c r="F196" s="276" t="s">
        <v>724</v>
      </c>
      <c r="G196" s="257"/>
      <c r="H196" s="257" t="s">
        <v>818</v>
      </c>
      <c r="I196" s="257" t="s">
        <v>758</v>
      </c>
      <c r="J196" s="257"/>
      <c r="K196" s="298"/>
    </row>
    <row r="197" spans="2:11" ht="15" customHeight="1">
      <c r="B197" s="277"/>
      <c r="C197" s="262" t="s">
        <v>819</v>
      </c>
      <c r="D197" s="257"/>
      <c r="E197" s="257"/>
      <c r="F197" s="276" t="s">
        <v>730</v>
      </c>
      <c r="G197" s="257"/>
      <c r="H197" s="257" t="s">
        <v>820</v>
      </c>
      <c r="I197" s="257" t="s">
        <v>758</v>
      </c>
      <c r="J197" s="257"/>
      <c r="K197" s="298"/>
    </row>
    <row r="198" spans="2:11" ht="15" customHeight="1">
      <c r="B198" s="304"/>
      <c r="C198" s="312"/>
      <c r="D198" s="286"/>
      <c r="E198" s="286"/>
      <c r="F198" s="286"/>
      <c r="G198" s="286"/>
      <c r="H198" s="286"/>
      <c r="I198" s="286"/>
      <c r="J198" s="286"/>
      <c r="K198" s="305"/>
    </row>
    <row r="199" spans="2:11" ht="18.75" customHeight="1">
      <c r="B199" s="253"/>
      <c r="C199" s="257"/>
      <c r="D199" s="257"/>
      <c r="E199" s="257"/>
      <c r="F199" s="276"/>
      <c r="G199" s="257"/>
      <c r="H199" s="257"/>
      <c r="I199" s="257"/>
      <c r="J199" s="257"/>
      <c r="K199" s="253"/>
    </row>
    <row r="200" spans="2:11" ht="18.75" customHeight="1">
      <c r="B200" s="263"/>
      <c r="C200" s="263"/>
      <c r="D200" s="263"/>
      <c r="E200" s="263"/>
      <c r="F200" s="263"/>
      <c r="G200" s="263"/>
      <c r="H200" s="263"/>
      <c r="I200" s="263"/>
      <c r="J200" s="263"/>
      <c r="K200" s="263"/>
    </row>
    <row r="201" spans="2:11">
      <c r="B201" s="245"/>
      <c r="C201" s="246"/>
      <c r="D201" s="246"/>
      <c r="E201" s="246"/>
      <c r="F201" s="246"/>
      <c r="G201" s="246"/>
      <c r="H201" s="246"/>
      <c r="I201" s="246"/>
      <c r="J201" s="246"/>
      <c r="K201" s="247"/>
    </row>
    <row r="202" spans="2:11" ht="21" customHeight="1">
      <c r="B202" s="248"/>
      <c r="C202" s="372" t="s">
        <v>821</v>
      </c>
      <c r="D202" s="372"/>
      <c r="E202" s="372"/>
      <c r="F202" s="372"/>
      <c r="G202" s="372"/>
      <c r="H202" s="372"/>
      <c r="I202" s="372"/>
      <c r="J202" s="372"/>
      <c r="K202" s="249"/>
    </row>
    <row r="203" spans="2:11" ht="25.5" customHeight="1">
      <c r="B203" s="248"/>
      <c r="C203" s="313" t="s">
        <v>822</v>
      </c>
      <c r="D203" s="313"/>
      <c r="E203" s="313"/>
      <c r="F203" s="313" t="s">
        <v>823</v>
      </c>
      <c r="G203" s="314"/>
      <c r="H203" s="370" t="s">
        <v>824</v>
      </c>
      <c r="I203" s="370"/>
      <c r="J203" s="370"/>
      <c r="K203" s="249"/>
    </row>
    <row r="204" spans="2:11" ht="5.25" customHeight="1">
      <c r="B204" s="277"/>
      <c r="C204" s="274"/>
      <c r="D204" s="274"/>
      <c r="E204" s="274"/>
      <c r="F204" s="274"/>
      <c r="G204" s="257"/>
      <c r="H204" s="274"/>
      <c r="I204" s="274"/>
      <c r="J204" s="274"/>
      <c r="K204" s="298"/>
    </row>
    <row r="205" spans="2:11" ht="15" customHeight="1">
      <c r="B205" s="277"/>
      <c r="C205" s="257" t="s">
        <v>814</v>
      </c>
      <c r="D205" s="257"/>
      <c r="E205" s="257"/>
      <c r="F205" s="276" t="s">
        <v>47</v>
      </c>
      <c r="G205" s="257"/>
      <c r="H205" s="371" t="s">
        <v>825</v>
      </c>
      <c r="I205" s="371"/>
      <c r="J205" s="371"/>
      <c r="K205" s="298"/>
    </row>
    <row r="206" spans="2:11" ht="15" customHeight="1">
      <c r="B206" s="277"/>
      <c r="C206" s="283"/>
      <c r="D206" s="257"/>
      <c r="E206" s="257"/>
      <c r="F206" s="276" t="s">
        <v>48</v>
      </c>
      <c r="G206" s="257"/>
      <c r="H206" s="371" t="s">
        <v>826</v>
      </c>
      <c r="I206" s="371"/>
      <c r="J206" s="371"/>
      <c r="K206" s="298"/>
    </row>
    <row r="207" spans="2:11" ht="15" customHeight="1">
      <c r="B207" s="277"/>
      <c r="C207" s="283"/>
      <c r="D207" s="257"/>
      <c r="E207" s="257"/>
      <c r="F207" s="276" t="s">
        <v>51</v>
      </c>
      <c r="G207" s="257"/>
      <c r="H207" s="371" t="s">
        <v>827</v>
      </c>
      <c r="I207" s="371"/>
      <c r="J207" s="371"/>
      <c r="K207" s="298"/>
    </row>
    <row r="208" spans="2:11" ht="15" customHeight="1">
      <c r="B208" s="277"/>
      <c r="C208" s="257"/>
      <c r="D208" s="257"/>
      <c r="E208" s="257"/>
      <c r="F208" s="276" t="s">
        <v>49</v>
      </c>
      <c r="G208" s="257"/>
      <c r="H208" s="371" t="s">
        <v>828</v>
      </c>
      <c r="I208" s="371"/>
      <c r="J208" s="371"/>
      <c r="K208" s="298"/>
    </row>
    <row r="209" spans="2:11" ht="15" customHeight="1">
      <c r="B209" s="277"/>
      <c r="C209" s="257"/>
      <c r="D209" s="257"/>
      <c r="E209" s="257"/>
      <c r="F209" s="276" t="s">
        <v>50</v>
      </c>
      <c r="G209" s="257"/>
      <c r="H209" s="371" t="s">
        <v>829</v>
      </c>
      <c r="I209" s="371"/>
      <c r="J209" s="371"/>
      <c r="K209" s="298"/>
    </row>
    <row r="210" spans="2:11" ht="15" customHeight="1">
      <c r="B210" s="277"/>
      <c r="C210" s="257"/>
      <c r="D210" s="257"/>
      <c r="E210" s="257"/>
      <c r="F210" s="276"/>
      <c r="G210" s="257"/>
      <c r="H210" s="257"/>
      <c r="I210" s="257"/>
      <c r="J210" s="257"/>
      <c r="K210" s="298"/>
    </row>
    <row r="211" spans="2:11" ht="15" customHeight="1">
      <c r="B211" s="277"/>
      <c r="C211" s="257" t="s">
        <v>770</v>
      </c>
      <c r="D211" s="257"/>
      <c r="E211" s="257"/>
      <c r="F211" s="276" t="s">
        <v>82</v>
      </c>
      <c r="G211" s="257"/>
      <c r="H211" s="371" t="s">
        <v>830</v>
      </c>
      <c r="I211" s="371"/>
      <c r="J211" s="371"/>
      <c r="K211" s="298"/>
    </row>
    <row r="212" spans="2:11" ht="15" customHeight="1">
      <c r="B212" s="277"/>
      <c r="C212" s="283"/>
      <c r="D212" s="257"/>
      <c r="E212" s="257"/>
      <c r="F212" s="276" t="s">
        <v>669</v>
      </c>
      <c r="G212" s="257"/>
      <c r="H212" s="371" t="s">
        <v>670</v>
      </c>
      <c r="I212" s="371"/>
      <c r="J212" s="371"/>
      <c r="K212" s="298"/>
    </row>
    <row r="213" spans="2:11" ht="15" customHeight="1">
      <c r="B213" s="277"/>
      <c r="C213" s="257"/>
      <c r="D213" s="257"/>
      <c r="E213" s="257"/>
      <c r="F213" s="276" t="s">
        <v>667</v>
      </c>
      <c r="G213" s="257"/>
      <c r="H213" s="371" t="s">
        <v>831</v>
      </c>
      <c r="I213" s="371"/>
      <c r="J213" s="371"/>
      <c r="K213" s="298"/>
    </row>
    <row r="214" spans="2:11" ht="15" customHeight="1">
      <c r="B214" s="315"/>
      <c r="C214" s="283"/>
      <c r="D214" s="283"/>
      <c r="E214" s="283"/>
      <c r="F214" s="276" t="s">
        <v>90</v>
      </c>
      <c r="G214" s="262"/>
      <c r="H214" s="369" t="s">
        <v>671</v>
      </c>
      <c r="I214" s="369"/>
      <c r="J214" s="369"/>
      <c r="K214" s="316"/>
    </row>
    <row r="215" spans="2:11" ht="15" customHeight="1">
      <c r="B215" s="315"/>
      <c r="C215" s="283"/>
      <c r="D215" s="283"/>
      <c r="E215" s="283"/>
      <c r="F215" s="276" t="s">
        <v>428</v>
      </c>
      <c r="G215" s="262"/>
      <c r="H215" s="369" t="s">
        <v>832</v>
      </c>
      <c r="I215" s="369"/>
      <c r="J215" s="369"/>
      <c r="K215" s="316"/>
    </row>
    <row r="216" spans="2:11" ht="15" customHeight="1">
      <c r="B216" s="315"/>
      <c r="C216" s="283"/>
      <c r="D216" s="283"/>
      <c r="E216" s="283"/>
      <c r="F216" s="317"/>
      <c r="G216" s="262"/>
      <c r="H216" s="318"/>
      <c r="I216" s="318"/>
      <c r="J216" s="318"/>
      <c r="K216" s="316"/>
    </row>
    <row r="217" spans="2:11" ht="15" customHeight="1">
      <c r="B217" s="315"/>
      <c r="C217" s="257" t="s">
        <v>794</v>
      </c>
      <c r="D217" s="283"/>
      <c r="E217" s="283"/>
      <c r="F217" s="276">
        <v>1</v>
      </c>
      <c r="G217" s="262"/>
      <c r="H217" s="369" t="s">
        <v>833</v>
      </c>
      <c r="I217" s="369"/>
      <c r="J217" s="369"/>
      <c r="K217" s="316"/>
    </row>
    <row r="218" spans="2:11" ht="15" customHeight="1">
      <c r="B218" s="315"/>
      <c r="C218" s="283"/>
      <c r="D218" s="283"/>
      <c r="E218" s="283"/>
      <c r="F218" s="276">
        <v>2</v>
      </c>
      <c r="G218" s="262"/>
      <c r="H218" s="369" t="s">
        <v>834</v>
      </c>
      <c r="I218" s="369"/>
      <c r="J218" s="369"/>
      <c r="K218" s="316"/>
    </row>
    <row r="219" spans="2:11" ht="15" customHeight="1">
      <c r="B219" s="315"/>
      <c r="C219" s="283"/>
      <c r="D219" s="283"/>
      <c r="E219" s="283"/>
      <c r="F219" s="276">
        <v>3</v>
      </c>
      <c r="G219" s="262"/>
      <c r="H219" s="369" t="s">
        <v>835</v>
      </c>
      <c r="I219" s="369"/>
      <c r="J219" s="369"/>
      <c r="K219" s="316"/>
    </row>
    <row r="220" spans="2:11" ht="15" customHeight="1">
      <c r="B220" s="315"/>
      <c r="C220" s="283"/>
      <c r="D220" s="283"/>
      <c r="E220" s="283"/>
      <c r="F220" s="276">
        <v>4</v>
      </c>
      <c r="G220" s="262"/>
      <c r="H220" s="369" t="s">
        <v>836</v>
      </c>
      <c r="I220" s="369"/>
      <c r="J220" s="369"/>
      <c r="K220" s="316"/>
    </row>
    <row r="221" spans="2:11" ht="12.75" customHeight="1">
      <c r="B221" s="319"/>
      <c r="C221" s="320"/>
      <c r="D221" s="320"/>
      <c r="E221" s="320"/>
      <c r="F221" s="320"/>
      <c r="G221" s="320"/>
      <c r="H221" s="320"/>
      <c r="I221" s="320"/>
      <c r="J221" s="320"/>
      <c r="K221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1:J11"/>
    <mergeCell ref="D13:J13"/>
    <mergeCell ref="C3:J3"/>
    <mergeCell ref="C4:J4"/>
    <mergeCell ref="C6:J6"/>
    <mergeCell ref="C7:J7"/>
    <mergeCell ref="D25:J25"/>
    <mergeCell ref="C24:J24"/>
    <mergeCell ref="D14:J14"/>
    <mergeCell ref="F20:J20"/>
    <mergeCell ref="F21:J21"/>
    <mergeCell ref="C23:J23"/>
    <mergeCell ref="D15:J15"/>
    <mergeCell ref="F16:J16"/>
    <mergeCell ref="F17:J17"/>
    <mergeCell ref="F18:J18"/>
    <mergeCell ref="F19:J19"/>
    <mergeCell ref="G39:J39"/>
    <mergeCell ref="G40:J40"/>
    <mergeCell ref="G38:J38"/>
    <mergeCell ref="D28:J28"/>
    <mergeCell ref="D26:J26"/>
    <mergeCell ref="D29:J29"/>
    <mergeCell ref="D31:J31"/>
    <mergeCell ref="G37:J37"/>
    <mergeCell ref="D32:J32"/>
    <mergeCell ref="D33:J33"/>
    <mergeCell ref="G34:J34"/>
    <mergeCell ref="G35:J35"/>
    <mergeCell ref="G36:J36"/>
    <mergeCell ref="G43:J43"/>
    <mergeCell ref="D45:J45"/>
    <mergeCell ref="E46:J46"/>
    <mergeCell ref="G42:J42"/>
    <mergeCell ref="G41:J41"/>
    <mergeCell ref="C52:J52"/>
    <mergeCell ref="C50:J50"/>
    <mergeCell ref="D49:J49"/>
    <mergeCell ref="E48:J48"/>
    <mergeCell ref="E47:J47"/>
    <mergeCell ref="D59:J59"/>
    <mergeCell ref="D58:J58"/>
    <mergeCell ref="D57:J57"/>
    <mergeCell ref="D56:J56"/>
    <mergeCell ref="C53:J53"/>
    <mergeCell ref="C55:J55"/>
    <mergeCell ref="C73:J73"/>
    <mergeCell ref="D67:J67"/>
    <mergeCell ref="D68:J68"/>
    <mergeCell ref="D60:J60"/>
    <mergeCell ref="D61:J61"/>
    <mergeCell ref="D63:J63"/>
    <mergeCell ref="D64:J64"/>
    <mergeCell ref="D65:J65"/>
    <mergeCell ref="D66:J66"/>
    <mergeCell ref="C202:J202"/>
    <mergeCell ref="C169:J169"/>
    <mergeCell ref="C145:J145"/>
    <mergeCell ref="C120:J120"/>
    <mergeCell ref="C100:J100"/>
    <mergeCell ref="H220:J220"/>
    <mergeCell ref="H217:J217"/>
    <mergeCell ref="H218:J218"/>
    <mergeCell ref="H219:J219"/>
    <mergeCell ref="H203:J203"/>
    <mergeCell ref="H205:J205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zakázky</vt:lpstr>
      <vt:lpstr>SO 01 - Oprava trakčních ...</vt:lpstr>
      <vt:lpstr>SO 01.1 - Oprava trakčníc...</vt:lpstr>
      <vt:lpstr>VRN - Oprava trakčních tr...</vt:lpstr>
      <vt:lpstr>Pokyny pro vyplnění</vt:lpstr>
      <vt:lpstr>'Rekapitulace zakázky'!Názvy_tisku</vt:lpstr>
      <vt:lpstr>'SO 01 - Oprava trakčních ...'!Názvy_tisku</vt:lpstr>
      <vt:lpstr>'SO 01.1 - Oprava trakčníc...'!Názvy_tisku</vt:lpstr>
      <vt:lpstr>'VRN - Oprava trakčních tr...'!Názvy_tisku</vt:lpstr>
      <vt:lpstr>'Rekapitulace zakázky'!Oblast_tisku</vt:lpstr>
      <vt:lpstr>'SO 01 - Oprava trakčních ...'!Oblast_tisku</vt:lpstr>
      <vt:lpstr>'SO 01.1 - Oprava trakčníc...'!Oblast_tisku</vt:lpstr>
      <vt:lpstr>'VRN - Oprava trakčních tr...'!Oblast_tisku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Zítka Lukáš, Ing.</dc:creator>
  <cp:lastModifiedBy>Duda Vlastimil, Ing.</cp:lastModifiedBy>
  <dcterms:created xsi:type="dcterms:W3CDTF">2018-12-10T14:13:23Z</dcterms:created>
  <dcterms:modified xsi:type="dcterms:W3CDTF">2018-12-17T09:20:39Z</dcterms:modified>
</cp:coreProperties>
</file>