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2-12-1.1-SO 01 - stave..." sheetId="2" r:id="rId2"/>
    <sheet name="2022-12-1.2-SO 01 - VON -..." sheetId="3" r:id="rId3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'2022-12-1.1-SO 01 - stave...'!$C$130:$K$362</definedName>
    <definedName name="_xlnm.Print_Area" localSheetId="1">'2022-12-1.1-SO 01 - stave...'!$C$4:$J$76,'2022-12-1.1-SO 01 - stave...'!$C$82:$J$110,'2022-12-1.1-SO 01 - stave...'!$C$116:$K$362</definedName>
    <definedName name="_xlnm.Print_Titles" localSheetId="1">'2022-12-1.1-SO 01 - stave...'!$130:$130</definedName>
    <definedName name="_xlnm._FilterDatabase" localSheetId="2" hidden="1">'2022-12-1.2-SO 01 - VON -...'!$C$122:$K$159</definedName>
    <definedName name="_xlnm.Print_Area" localSheetId="2">'2022-12-1.2-SO 01 - VON -...'!$C$4:$J$76,'2022-12-1.2-SO 01 - VON -...'!$C$82:$J$102,'2022-12-1.2-SO 01 - VON -...'!$C$108:$K$159</definedName>
    <definedName name="_xlnm.Print_Titles" localSheetId="2">'2022-12-1.2-SO 01 - VON -...'!$122:$122</definedName>
  </definedNames>
  <calcPr/>
</workbook>
</file>

<file path=xl/calcChain.xml><?xml version="1.0" encoding="utf-8"?>
<calcChain xmlns="http://schemas.openxmlformats.org/spreadsheetml/2006/main">
  <c i="3" l="1" r="J39"/>
  <c r="J38"/>
  <c i="1" r="AY97"/>
  <c i="3" r="J37"/>
  <c i="1" r="AX97"/>
  <c i="3" r="BI158"/>
  <c r="BH158"/>
  <c r="BG158"/>
  <c r="BF158"/>
  <c r="T158"/>
  <c r="T157"/>
  <c r="R158"/>
  <c r="R157"/>
  <c r="P158"/>
  <c r="P157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F117"/>
  <c r="E115"/>
  <c r="F91"/>
  <c r="E89"/>
  <c r="J26"/>
  <c r="E26"/>
  <c r="J94"/>
  <c r="J25"/>
  <c r="J23"/>
  <c r="E23"/>
  <c r="J119"/>
  <c r="J22"/>
  <c r="J20"/>
  <c r="E20"/>
  <c r="F120"/>
  <c r="J19"/>
  <c r="J17"/>
  <c r="E17"/>
  <c r="F119"/>
  <c r="J16"/>
  <c r="J14"/>
  <c r="J91"/>
  <c r="E7"/>
  <c r="E111"/>
  <c i="2" r="J39"/>
  <c r="J38"/>
  <c i="1" r="AY96"/>
  <c i="2" r="J37"/>
  <c i="1" r="AX96"/>
  <c i="2" r="BI360"/>
  <c r="BH360"/>
  <c r="BG360"/>
  <c r="BF360"/>
  <c r="T360"/>
  <c r="T359"/>
  <c r="T358"/>
  <c r="R360"/>
  <c r="R359"/>
  <c r="R358"/>
  <c r="P360"/>
  <c r="P359"/>
  <c r="P358"/>
  <c r="BI356"/>
  <c r="BH356"/>
  <c r="BG356"/>
  <c r="BF356"/>
  <c r="T356"/>
  <c r="R356"/>
  <c r="P356"/>
  <c r="BI354"/>
  <c r="BH354"/>
  <c r="BG354"/>
  <c r="BF354"/>
  <c r="T354"/>
  <c r="R354"/>
  <c r="P354"/>
  <c r="BI352"/>
  <c r="BH352"/>
  <c r="BG352"/>
  <c r="BF352"/>
  <c r="T352"/>
  <c r="R352"/>
  <c r="P352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0"/>
  <c r="BH270"/>
  <c r="BG270"/>
  <c r="BF270"/>
  <c r="T270"/>
  <c r="R270"/>
  <c r="P270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60"/>
  <c r="BH260"/>
  <c r="BG260"/>
  <c r="BF260"/>
  <c r="T260"/>
  <c r="R260"/>
  <c r="P260"/>
  <c r="BI256"/>
  <c r="BH256"/>
  <c r="BG256"/>
  <c r="BF256"/>
  <c r="T256"/>
  <c r="R256"/>
  <c r="P256"/>
  <c r="BI253"/>
  <c r="BH253"/>
  <c r="BG253"/>
  <c r="BF253"/>
  <c r="T253"/>
  <c r="R253"/>
  <c r="P253"/>
  <c r="BI247"/>
  <c r="BH247"/>
  <c r="BG247"/>
  <c r="BF247"/>
  <c r="T247"/>
  <c r="R247"/>
  <c r="P247"/>
  <c r="BI244"/>
  <c r="BH244"/>
  <c r="BG244"/>
  <c r="BF244"/>
  <c r="T244"/>
  <c r="R244"/>
  <c r="P244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9"/>
  <c r="BH219"/>
  <c r="BG219"/>
  <c r="BF219"/>
  <c r="T219"/>
  <c r="R219"/>
  <c r="P219"/>
  <c r="BI216"/>
  <c r="BH216"/>
  <c r="BG216"/>
  <c r="BF216"/>
  <c r="T216"/>
  <c r="R216"/>
  <c r="P216"/>
  <c r="BI211"/>
  <c r="BH211"/>
  <c r="BG211"/>
  <c r="BF211"/>
  <c r="T211"/>
  <c r="R211"/>
  <c r="P211"/>
  <c r="BI209"/>
  <c r="BH209"/>
  <c r="BG209"/>
  <c r="BF209"/>
  <c r="T209"/>
  <c r="R209"/>
  <c r="P209"/>
  <c r="BI203"/>
  <c r="BH203"/>
  <c r="BG203"/>
  <c r="BF203"/>
  <c r="T203"/>
  <c r="R203"/>
  <c r="P203"/>
  <c r="BI200"/>
  <c r="BH200"/>
  <c r="BG200"/>
  <c r="BF200"/>
  <c r="T200"/>
  <c r="R200"/>
  <c r="P200"/>
  <c r="BI194"/>
  <c r="BH194"/>
  <c r="BG194"/>
  <c r="BF194"/>
  <c r="T194"/>
  <c r="R194"/>
  <c r="P194"/>
  <c r="BI191"/>
  <c r="BH191"/>
  <c r="BG191"/>
  <c r="BF191"/>
  <c r="T191"/>
  <c r="R191"/>
  <c r="P191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7"/>
  <c r="BH167"/>
  <c r="BG167"/>
  <c r="BF167"/>
  <c r="T167"/>
  <c r="R167"/>
  <c r="P167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F125"/>
  <c r="E123"/>
  <c r="F91"/>
  <c r="E89"/>
  <c r="J26"/>
  <c r="E26"/>
  <c r="J94"/>
  <c r="J25"/>
  <c r="J23"/>
  <c r="E23"/>
  <c r="J93"/>
  <c r="J22"/>
  <c r="J20"/>
  <c r="E20"/>
  <c r="F128"/>
  <c r="J19"/>
  <c r="J17"/>
  <c r="E17"/>
  <c r="F127"/>
  <c r="J16"/>
  <c r="J14"/>
  <c r="J125"/>
  <c r="E7"/>
  <c r="E85"/>
  <c i="1" r="L90"/>
  <c r="AM90"/>
  <c r="AM89"/>
  <c r="L89"/>
  <c r="AM87"/>
  <c r="L87"/>
  <c r="L85"/>
  <c r="L84"/>
  <c i="2" r="BK159"/>
  <c r="BK284"/>
  <c r="F39"/>
  <c r="BK321"/>
  <c r="BK203"/>
  <c r="J183"/>
  <c r="F37"/>
  <c r="J323"/>
  <c r="BK221"/>
  <c r="J157"/>
  <c r="J301"/>
  <c r="J216"/>
  <c r="BK150"/>
  <c r="J343"/>
  <c r="J317"/>
  <c r="J292"/>
  <c r="BK360"/>
  <c r="J298"/>
  <c r="J174"/>
  <c r="J227"/>
  <c r="J360"/>
  <c r="BK148"/>
  <c r="J244"/>
  <c r="BK171"/>
  <c i="3" r="BK145"/>
  <c r="J145"/>
  <c r="J131"/>
  <c r="J127"/>
  <c i="2" r="BK333"/>
  <c r="J262"/>
  <c r="J232"/>
  <c r="BK337"/>
  <c r="J275"/>
  <c r="J221"/>
  <c r="BK183"/>
  <c r="BK345"/>
  <c r="J321"/>
  <c r="J303"/>
  <c r="BK141"/>
  <c r="J319"/>
  <c r="BK238"/>
  <c r="J282"/>
  <c r="BK152"/>
  <c r="J265"/>
  <c r="BK270"/>
  <c r="BK329"/>
  <c r="BK301"/>
  <c r="J270"/>
  <c r="J354"/>
  <c r="BK296"/>
  <c r="BK235"/>
  <c r="BK200"/>
  <c r="J167"/>
  <c r="J356"/>
  <c r="BK335"/>
  <c r="BK309"/>
  <c r="BK262"/>
  <c r="BK327"/>
  <c r="BK244"/>
  <c r="J277"/>
  <c r="BK157"/>
  <c r="J294"/>
  <c r="J260"/>
  <c r="J191"/>
  <c i="3" r="J148"/>
  <c r="J125"/>
  <c r="BK127"/>
  <c r="J129"/>
  <c i="2" r="J219"/>
  <c r="J152"/>
  <c r="J203"/>
  <c r="J296"/>
  <c r="BK277"/>
  <c r="BK211"/>
  <c r="J134"/>
  <c i="3" r="J143"/>
  <c r="BK158"/>
  <c r="BK139"/>
  <c r="J139"/>
  <c i="2" r="BK307"/>
  <c r="J186"/>
  <c r="BK167"/>
  <c r="BK352"/>
  <c r="J286"/>
  <c r="J211"/>
  <c r="BK154"/>
  <c r="J341"/>
  <c r="J313"/>
  <c r="J284"/>
  <c r="BK349"/>
  <c r="BK311"/>
  <c r="J268"/>
  <c r="J150"/>
  <c r="J209"/>
  <c r="J327"/>
  <c i="1" r="AS95"/>
  <c i="3" r="BK153"/>
  <c r="BK129"/>
  <c r="J136"/>
  <c r="J141"/>
  <c i="2" r="BK317"/>
  <c r="J171"/>
  <c r="J352"/>
  <c r="BK256"/>
  <c r="BK282"/>
  <c r="BK209"/>
  <c i="3" r="BK131"/>
  <c r="BK143"/>
  <c r="BK148"/>
  <c i="2" r="J331"/>
  <c r="BK275"/>
  <c r="J200"/>
  <c r="J280"/>
  <c r="BK180"/>
  <c r="BK273"/>
  <c r="BK347"/>
  <c r="J235"/>
  <c r="J177"/>
  <c i="3" r="BK136"/>
  <c r="J155"/>
  <c r="BK141"/>
  <c r="J158"/>
  <c i="2" r="BK325"/>
  <c r="BK253"/>
  <c r="BK286"/>
  <c r="J309"/>
  <c r="BK227"/>
  <c r="J180"/>
  <c r="BK356"/>
  <c r="J339"/>
  <c r="J315"/>
  <c r="BK290"/>
  <c r="BK139"/>
  <c r="BK315"/>
  <c r="BK280"/>
  <c r="J154"/>
  <c r="BK219"/>
  <c r="J311"/>
  <c r="J256"/>
  <c r="J273"/>
  <c r="J139"/>
  <c i="3" r="J150"/>
  <c r="J153"/>
  <c r="BK155"/>
  <c r="BK125"/>
  <c i="2" r="BK319"/>
  <c r="BK194"/>
  <c r="BK174"/>
  <c r="BK331"/>
  <c r="BK268"/>
  <c r="J194"/>
  <c r="F38"/>
  <c r="J335"/>
  <c r="BK305"/>
  <c r="BK177"/>
  <c r="J159"/>
  <c r="BK323"/>
  <c r="J238"/>
  <c r="BK186"/>
  <c r="J36"/>
  <c r="BK341"/>
  <c r="BK294"/>
  <c r="BK134"/>
  <c r="BK137"/>
  <c r="BK292"/>
  <c r="J229"/>
  <c r="BK191"/>
  <c r="J148"/>
  <c r="BK343"/>
  <c r="J307"/>
  <c r="BK247"/>
  <c r="J325"/>
  <c r="J288"/>
  <c r="J224"/>
  <c r="J247"/>
  <c r="J349"/>
  <c r="J347"/>
  <c r="BK216"/>
  <c i="3" r="F39"/>
  <c i="2" r="J337"/>
  <c r="BK298"/>
  <c r="BK229"/>
  <c r="BK339"/>
  <c r="BK288"/>
  <c r="J162"/>
  <c r="J345"/>
  <c r="J333"/>
  <c r="J305"/>
  <c r="BK265"/>
  <c r="J329"/>
  <c r="J290"/>
  <c r="BK232"/>
  <c r="F36"/>
  <c r="BK354"/>
  <c r="BK313"/>
  <c r="BK303"/>
  <c r="BK162"/>
  <c r="BK224"/>
  <c r="J141"/>
  <c r="BK260"/>
  <c r="J253"/>
  <c r="J137"/>
  <c i="3" r="J133"/>
  <c r="BK150"/>
  <c r="BK133"/>
  <c i="2" l="1" r="BK279"/>
  <c r="J279"/>
  <c r="J105"/>
  <c r="R190"/>
  <c r="T300"/>
  <c r="R133"/>
  <c r="R161"/>
  <c r="R259"/>
  <c r="R272"/>
  <c r="P279"/>
  <c r="T351"/>
  <c r="T133"/>
  <c r="T161"/>
  <c r="T259"/>
  <c r="P272"/>
  <c r="T279"/>
  <c r="R351"/>
  <c r="T190"/>
  <c r="BK272"/>
  <c r="J272"/>
  <c r="J104"/>
  <c r="T272"/>
  <c r="R279"/>
  <c r="BK351"/>
  <c r="J351"/>
  <c r="J107"/>
  <c r="BK190"/>
  <c r="J190"/>
  <c r="J102"/>
  <c r="R300"/>
  <c r="BK133"/>
  <c r="J133"/>
  <c r="J100"/>
  <c r="BK161"/>
  <c r="J161"/>
  <c r="J101"/>
  <c r="BK259"/>
  <c r="J259"/>
  <c r="J103"/>
  <c r="P300"/>
  <c r="P133"/>
  <c r="P161"/>
  <c r="P259"/>
  <c i="3" r="BK138"/>
  <c r="J138"/>
  <c r="J100"/>
  <c i="2" r="P190"/>
  <c r="BK300"/>
  <c r="J300"/>
  <c r="J106"/>
  <c r="P351"/>
  <c i="3" r="P138"/>
  <c r="P124"/>
  <c r="P123"/>
  <c i="1" r="AU97"/>
  <c i="3" r="R138"/>
  <c r="R124"/>
  <c r="R123"/>
  <c r="T138"/>
  <c r="T124"/>
  <c r="T123"/>
  <c i="2" r="BK359"/>
  <c r="J359"/>
  <c r="J109"/>
  <c i="3" r="BK124"/>
  <c r="J124"/>
  <c r="J99"/>
  <c r="BK157"/>
  <c r="J157"/>
  <c r="J101"/>
  <c i="2" r="BK132"/>
  <c r="J132"/>
  <c r="J99"/>
  <c i="3" r="E85"/>
  <c r="F93"/>
  <c r="F94"/>
  <c r="J117"/>
  <c r="BE145"/>
  <c r="BE153"/>
  <c r="BE158"/>
  <c r="J93"/>
  <c r="J120"/>
  <c r="BE125"/>
  <c r="BE129"/>
  <c r="BE131"/>
  <c r="BE133"/>
  <c r="BE139"/>
  <c r="BE141"/>
  <c r="BE148"/>
  <c r="BE155"/>
  <c r="BE127"/>
  <c r="BE136"/>
  <c r="BE143"/>
  <c r="BE150"/>
  <c i="1" r="BD97"/>
  <c i="2" r="BE167"/>
  <c r="BE183"/>
  <c r="BE186"/>
  <c r="BE219"/>
  <c r="BE224"/>
  <c r="BE262"/>
  <c r="BE265"/>
  <c r="BE268"/>
  <c r="BE284"/>
  <c i="1" r="BB96"/>
  <c i="2" r="F94"/>
  <c r="J127"/>
  <c r="BE150"/>
  <c r="BE216"/>
  <c r="BE232"/>
  <c r="BE247"/>
  <c r="BE277"/>
  <c r="BE292"/>
  <c r="BE309"/>
  <c r="J128"/>
  <c r="BE154"/>
  <c r="BE174"/>
  <c r="BE177"/>
  <c r="BE200"/>
  <c r="BE221"/>
  <c r="BE235"/>
  <c r="BE253"/>
  <c r="BE270"/>
  <c r="BE345"/>
  <c i="1" r="AW96"/>
  <c i="2" r="E119"/>
  <c r="BE141"/>
  <c r="BE157"/>
  <c r="BE191"/>
  <c r="BE194"/>
  <c r="BE209"/>
  <c r="BE227"/>
  <c r="BE260"/>
  <c r="BE290"/>
  <c r="BE301"/>
  <c r="BE307"/>
  <c r="BE313"/>
  <c r="BE323"/>
  <c r="BE349"/>
  <c r="BE148"/>
  <c r="BE152"/>
  <c r="BE162"/>
  <c r="BE171"/>
  <c r="BE203"/>
  <c r="BE256"/>
  <c r="BE280"/>
  <c r="BE288"/>
  <c r="BE305"/>
  <c r="BE311"/>
  <c r="BE319"/>
  <c r="BE325"/>
  <c r="BE329"/>
  <c r="BE331"/>
  <c r="BE333"/>
  <c r="BE337"/>
  <c r="BE341"/>
  <c r="BE343"/>
  <c r="BE356"/>
  <c i="1" r="BC96"/>
  <c i="2" r="F93"/>
  <c r="BE137"/>
  <c r="BE159"/>
  <c r="BE244"/>
  <c r="BE273"/>
  <c r="BE294"/>
  <c r="BE298"/>
  <c r="BE317"/>
  <c r="BE321"/>
  <c r="BE327"/>
  <c r="BE352"/>
  <c r="BE354"/>
  <c r="J91"/>
  <c r="BE275"/>
  <c r="BE347"/>
  <c r="BE180"/>
  <c r="BE211"/>
  <c r="BE229"/>
  <c r="BE238"/>
  <c r="BE282"/>
  <c r="BE286"/>
  <c r="BE360"/>
  <c i="1" r="BA96"/>
  <c i="2" r="BE134"/>
  <c r="BE139"/>
  <c r="BE296"/>
  <c r="BE303"/>
  <c r="BE315"/>
  <c r="BE335"/>
  <c r="BE339"/>
  <c i="1" r="BD96"/>
  <c r="AS94"/>
  <c i="3" r="F37"/>
  <c i="1" r="BB97"/>
  <c r="BB95"/>
  <c r="BB94"/>
  <c r="AX94"/>
  <c r="BD95"/>
  <c r="BD94"/>
  <c r="W33"/>
  <c i="3" r="J36"/>
  <c i="1" r="AW97"/>
  <c i="3" r="F38"/>
  <c i="1" r="BC97"/>
  <c r="BC95"/>
  <c r="BC94"/>
  <c r="AY94"/>
  <c i="3" r="F36"/>
  <c i="1" r="BA97"/>
  <c r="BA95"/>
  <c r="BA94"/>
  <c r="AW94"/>
  <c r="AK30"/>
  <c i="2" l="1" r="P132"/>
  <c r="P131"/>
  <c i="1" r="AU96"/>
  <c i="2" r="T132"/>
  <c r="T131"/>
  <c r="R132"/>
  <c r="R131"/>
  <c r="BK358"/>
  <c r="J358"/>
  <c r="J108"/>
  <c i="3" r="BK123"/>
  <c r="J123"/>
  <c r="J98"/>
  <c i="2" r="BK131"/>
  <c r="J131"/>
  <c i="1" r="AU95"/>
  <c r="AU94"/>
  <c i="2" r="J32"/>
  <c i="1" r="AG96"/>
  <c r="W32"/>
  <c r="AY95"/>
  <c i="3" r="J35"/>
  <c i="1" r="AV97"/>
  <c r="AT97"/>
  <c i="2" r="J35"/>
  <c i="1" r="AV96"/>
  <c r="AT96"/>
  <c i="3" r="F35"/>
  <c i="1" r="AZ97"/>
  <c i="2" r="F35"/>
  <c i="1" r="AZ96"/>
  <c r="W31"/>
  <c r="W30"/>
  <c r="AW95"/>
  <c r="AX95"/>
  <c l="1" r="AN96"/>
  <c i="2" r="J98"/>
  <c r="J41"/>
  <c i="3" r="J32"/>
  <c i="1" r="AG97"/>
  <c r="AZ95"/>
  <c r="AZ94"/>
  <c r="AV94"/>
  <c r="AK29"/>
  <c i="3" l="1" r="J41"/>
  <c i="1" r="AG95"/>
  <c r="AG94"/>
  <c r="AK26"/>
  <c r="AN97"/>
  <c r="AK35"/>
  <c r="AT94"/>
  <c r="AV95"/>
  <c r="AT95"/>
  <c r="AN95"/>
  <c r="W29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<sst xmlns="http://schemas.openxmlformats.org/spreadsheetml/2006/main">
  <si>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</si>
  <si>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</si>
  <si>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</si>
  <si>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</si>
  <si>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</si>
  <si>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{a2a1ee4c-2f5b-4b39-b62d-ceb6e2748f51}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</si>
  <si>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</si>
  <si>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</si>
  <si>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</si>
  <si>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</si>
  <si>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</si>
  <si>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</si>
  <si>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</si>
  <si>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</si>
  <si>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2022/12/Petrovice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</si>
  <si>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</si>
  <si>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</si>
  <si>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Petrovického tunelu TU 1561 v km 73,421</t>
  </si>
  <si>
    <t>KSO:</t>
  </si>
  <si>
    <t>CC-CZ:</t>
  </si>
  <si>
    <t>Místo:</t>
  </si>
  <si>
    <t xml:space="preserve"> </t>
  </si>
  <si>
    <t>Datum:</t>
  </si>
  <si>
    <t>21. 1. 2025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</si>
  <si>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</si>
  <si>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</si>
  <si>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</si>
  <si>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</si>
  <si>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</si>
  <si>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</si>
  <si>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</si>
  <si>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</si>
  <si>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</si>
  <si>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</si>
  <si>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</si>
  <si>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</si>
  <si>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</si>
  <si>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</si>
  <si>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</si>
  <si>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</si>
  <si>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</si>
  <si>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</si>
  <si>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</si>
  <si>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</si>
  <si>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</si>
  <si>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</si>
  <si>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</si>
  <si>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</si>
  <si>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</si>
  <si>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</si>
  <si>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</si>
  <si>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</si>
  <si>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</si>
  <si>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</si>
  <si>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</si>
  <si>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</si>
  <si>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</si>
  <si>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</si>
  <si>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</si>
  <si>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</si>
  <si>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</si>
  <si>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</si>
  <si>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</si>
  <si>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</si>
  <si>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</si>
  <si>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</si>
  <si>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</si>
  <si>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</si>
  <si>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</si>
  <si>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</si>
  <si>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</si>
  <si>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</si>
  <si>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</si>
  <si>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</si>
  <si>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</si>
  <si>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</si>
  <si>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</si>
  <si>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2022/12/SO 01</t>
  </si>
  <si>
    <t>Tunel v km 73,421</t>
  </si>
  <si>
    <t>STA</t>
  </si>
  <si>
    <t>1</t>
  </si>
  <si>
    <t>{df4eac46-539b-479a-ade2-913df7137bf5}</t>
  </si>
  <si>
    <t>2</t>
  </si>
  <si>
    <t>/</t>
  </si>
  <si>
    <t>2022/12/1.1/SO 01</t>
  </si>
  <si>
    <t>stavební část</t>
  </si>
  <si>
    <t>Soupis</t>
  </si>
  <si>
    <t>{080a8b96-09a8-4481-ac17-168c8e331965}</t>
  </si>
  <si>
    <t>2022/12/1.2/SO 01</t>
  </si>
  <si>
    <t>VON - Vedlejší ostatní náklady</t>
  </si>
  <si>
    <t>{ac5575ec-71cd-48d4-9cff-e43cee2c88c6}</t>
  </si>
  <si>
    <t>KRYCÍ LIST SOUPISU PRACÍ</t>
  </si>
  <si>
    <t>Objekt:</t>
  </si>
  <si>
    <t>2022/12/SO 01 - Tunel v km 73,421</t>
  </si>
  <si>
    <t>Soupis:</t>
  </si>
  <si>
    <t>2022/12/1.1/SO 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</si>
  <si>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</si>
  <si>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</si>
  <si>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</si>
  <si>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</si>
  <si>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</si>
  <si>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</si>
  <si>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</si>
  <si>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</si>
  <si>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9 - Ostatní konstrukce a práce, bourání</t>
  </si>
  <si>
    <t xml:space="preserve">    997 - Přesun sutě</t>
  </si>
  <si>
    <t xml:space="preserve">    998 - Přesun hmot</t>
  </si>
  <si>
    <t>OST01 - Demontáže</t>
  </si>
  <si>
    <t>OST02 - Elektromontáže</t>
  </si>
  <si>
    <t>OST03 - Ostatní</t>
  </si>
  <si>
    <t>PSV - Práce a dodávky PSV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</si>
  <si>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</si>
  <si>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</si>
  <si>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</si>
  <si>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</si>
  <si>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</si>
  <si>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</si>
  <si>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</si>
  <si>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</si>
  <si>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</si>
  <si>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</si>
  <si>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</si>
  <si>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</si>
  <si>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</si>
  <si>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</si>
  <si>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</si>
  <si>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</si>
  <si>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</si>
  <si>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</si>
  <si>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</si>
  <si>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112251102</t>
  </si>
  <si>
    <t>Odstranění pařezů průměru přes 300 do 500 mm</t>
  </si>
  <si>
    <t>kus</t>
  </si>
  <si>
    <t>CS ÚRS 2025 01</t>
  </si>
  <si>
    <t>4</t>
  </si>
  <si>
    <t>276895793</t>
  </si>
  <si>
    <t>PP</t>
  </si>
  <si>
    <t>Odstranění pařezů strojně s jejich vykopáním nebo vytrháním průměru přes 300 do 500 mm</t>
  </si>
  <si>
    <t>VV</t>
  </si>
  <si>
    <t>15 "odstranění pařezu u portalu 1"</t>
  </si>
  <si>
    <t>113151111</t>
  </si>
  <si>
    <t>Rozebrání zpevněných ploch ze silničních dílců</t>
  </si>
  <si>
    <t>m2</t>
  </si>
  <si>
    <t>-1556835907</t>
  </si>
  <si>
    <t>Rozebírání zpevněných ploch s přemístěním na skládku na vzdálenost do 20 m nebo s naložením na dopravní prostředek ze silničních panelů</t>
  </si>
  <si>
    <t>3</t>
  </si>
  <si>
    <t>113152112</t>
  </si>
  <si>
    <t>Odstranění podkladů zpevněných ploch z kameniva drceného</t>
  </si>
  <si>
    <t>m3</t>
  </si>
  <si>
    <t>-504052832</t>
  </si>
  <si>
    <t>Odstranění podkladů zpevněných ploch s přemístěním na skládku na vzdálenost do 20 m nebo s naložením na dopravní prostředek z kameniva drceného</t>
  </si>
  <si>
    <t>113311171</t>
  </si>
  <si>
    <t>Odstranění geotextilií ze základové spáry</t>
  </si>
  <si>
    <t>672239280</t>
  </si>
  <si>
    <t>Odstranění geosyntetik s uložením na vzdálenost do 20 m nebo naložením na dopravní prostředek geotextilie</t>
  </si>
  <si>
    <t>400 "podklad pod štěrk"</t>
  </si>
  <si>
    <t>300*6 "ochrana pod tryskání v tunelu"</t>
  </si>
  <si>
    <t>2*(12*3) "tryskání čela"</t>
  </si>
  <si>
    <t>4*(4*3) "křídla"</t>
  </si>
  <si>
    <t>Součet</t>
  </si>
  <si>
    <t>5</t>
  </si>
  <si>
    <t>162751117</t>
  </si>
  <si>
    <t>Vodorovné přemístění přes 9 000 do 10000 m výkopku/sypaniny z horniny třídy těžitelnosti I skupiny 1 až 3</t>
  </si>
  <si>
    <t>358951653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</si>
  <si>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</si>
  <si>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6</t>
  </si>
  <si>
    <t>162751119</t>
  </si>
  <si>
    <t>Příplatek k vodorovnému přemístění výkopku/sypaniny z horniny třídy těžitelnosti I skupiny 1 až 3 ZKD 1000 m přes 10000 m</t>
  </si>
  <si>
    <t>-806482881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</si>
  <si>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</si>
  <si>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7</t>
  </si>
  <si>
    <t>171251201</t>
  </si>
  <si>
    <t>Uložení sypaniny na skládky nebo meziskládky</t>
  </si>
  <si>
    <t>-397350937</t>
  </si>
  <si>
    <t>Uložení sypaniny na skládky nebo meziskládky bez hutnění s upravením uložené sypaniny do předepsaného tvaru</t>
  </si>
  <si>
    <t>8</t>
  </si>
  <si>
    <t>181951111</t>
  </si>
  <si>
    <t>Úprava pláně v hornině třídy těžitelnosti I skupiny 1 až 3 bez zhutnění strojně</t>
  </si>
  <si>
    <t>-921103152</t>
  </si>
  <si>
    <t>Úprava pláně vyrovnáním výškových rozdílů strojně v hornině třídy těžitelnosti I, skupiny 1 až 3 bez zhutnění</t>
  </si>
  <si>
    <t>100*4</t>
  </si>
  <si>
    <t>9</t>
  </si>
  <si>
    <t>5904020120</t>
  </si>
  <si>
    <t>Vyřezání křovin porost hustý 6 a více kusů stonků na m2 plochy sklon terénu přes 1:2</t>
  </si>
  <si>
    <t>Sborník UOŽI 01 2025</t>
  </si>
  <si>
    <t>326581539</t>
  </si>
  <si>
    <t>10</t>
  </si>
  <si>
    <t>460031212</t>
  </si>
  <si>
    <t>Štěpkování keřového porostu průměru kmínku do 5 cm hustého při elektromontážích s odvozem</t>
  </si>
  <si>
    <t>64</t>
  </si>
  <si>
    <t>1533560327</t>
  </si>
  <si>
    <t>Přípravné terénní práce štěpkování s naložením na dopravní prostředek a odvozem do 20 km keřového porostu nebo stromků průměru kmínků do 5 cm hustého</t>
  </si>
  <si>
    <t>Zakládání</t>
  </si>
  <si>
    <t>11</t>
  </si>
  <si>
    <t>222113121</t>
  </si>
  <si>
    <t>Vrty pro injektování za rubem obezdívky z betonu</t>
  </si>
  <si>
    <t>1084047223</t>
  </si>
  <si>
    <t>Vrty pro injektování dutin za rubem obezdívky ve štolách světlosti do 44 mm v obezdívce z betonu nebo betonových tvárnic a kamene</t>
  </si>
  <si>
    <t>(6*200)*2 "vrty pro klenby vzdálenost 0,5 metrů hloubka 0,4 - 0,6 metrů"</t>
  </si>
  <si>
    <t>40 "vrty pro kaverny"</t>
  </si>
  <si>
    <t>282601112</t>
  </si>
  <si>
    <t>Injektování vrtů vysokotlaké vzestupné s jednoduchým obturátorem tlakem přes 0,6 do 2 MPa</t>
  </si>
  <si>
    <t>hod</t>
  </si>
  <si>
    <t>1936440928</t>
  </si>
  <si>
    <t>Injektování s jednoduchým obturátorem nebo bez obturátoru vzestupné, tlakem přes 0,60 do 2,0 MPa</t>
  </si>
  <si>
    <t>40*0,5 "výplň pro kaverny"</t>
  </si>
  <si>
    <t>13</t>
  </si>
  <si>
    <t>M</t>
  </si>
  <si>
    <t>58521113</t>
  </si>
  <si>
    <t>cement portlandský CEM I 52,5MPa</t>
  </si>
  <si>
    <t>t</t>
  </si>
  <si>
    <t>1925617546</t>
  </si>
  <si>
    <t>(20*0,07)*3,150</t>
  </si>
  <si>
    <t>14</t>
  </si>
  <si>
    <t>282604112</t>
  </si>
  <si>
    <t>Injektování aktivovanými směsmi vysokotlaké vzestupné tlakem přes 0,6 do 2 MPa</t>
  </si>
  <si>
    <t>945076021</t>
  </si>
  <si>
    <t>Injektování aktivovanými směsmi vzestupné, tlakem přes 0,60 do 2,0 MPa</t>
  </si>
  <si>
    <t>2400*0,5 "klenba"</t>
  </si>
  <si>
    <t>15</t>
  </si>
  <si>
    <t>23521004</t>
  </si>
  <si>
    <t>pryskyřice opravná rychle tuhnoucí</t>
  </si>
  <si>
    <t>kg</t>
  </si>
  <si>
    <t>1209392560</t>
  </si>
  <si>
    <t>1,5*(1200*0,07)*120</t>
  </si>
  <si>
    <t>16</t>
  </si>
  <si>
    <t>291111111</t>
  </si>
  <si>
    <t>Podklad pro zpevněné plochy z kameniva drceného 0 až 63 mm</t>
  </si>
  <si>
    <t>330996501</t>
  </si>
  <si>
    <t>Podklad pro zpevněné plochy s rozprostřením a s hutněním z kameniva drceného frakce 0 - 63 mm</t>
  </si>
  <si>
    <t>100*4*0,3</t>
  </si>
  <si>
    <t>17</t>
  </si>
  <si>
    <t>291211111</t>
  </si>
  <si>
    <t>Zřízení plochy ze silničních panelů do lože tl 50 mm z kameniva</t>
  </si>
  <si>
    <t>304022106</t>
  </si>
  <si>
    <t>Zřízení zpevněné plochy ze silničních panelů osazených do lože tl. 50 mm z kameniva</t>
  </si>
  <si>
    <t>30*3</t>
  </si>
  <si>
    <t>18</t>
  </si>
  <si>
    <t>59381009</t>
  </si>
  <si>
    <t>panel silniční 3,00x1,00x0,15m</t>
  </si>
  <si>
    <t>-1418950439</t>
  </si>
  <si>
    <t>P</t>
  </si>
  <si>
    <t>Poznámka k položce:_x000d_
poplatek za opotřebení</t>
  </si>
  <si>
    <t>120*0,25 'Přepočtené koeficientem množství</t>
  </si>
  <si>
    <t>Ostatní konstrukce a práce, bourání</t>
  </si>
  <si>
    <t>19</t>
  </si>
  <si>
    <t>919726122</t>
  </si>
  <si>
    <t>Geotextilie pro ochranu, separaci a filtraci netkaná měrná hm přes 200 do 300 g/m2</t>
  </si>
  <si>
    <t>821364298</t>
  </si>
  <si>
    <t>Geotextilie netkaná pro ochranu, separaci nebo filtraci měrná hmotnost přes 200 do 300 g/m2</t>
  </si>
  <si>
    <t>20</t>
  </si>
  <si>
    <t>919726124</t>
  </si>
  <si>
    <t>Geotextilie pro ochranu, separaci a filtraci netkaná měrná hm přes 500 do 800 g/m2</t>
  </si>
  <si>
    <t>-16521321</t>
  </si>
  <si>
    <t>Geotextilie netkaná pro ochranu, separaci nebo filtraci měrná hmotnost přes 500 do 800 g/m2</t>
  </si>
  <si>
    <t>938131111</t>
  </si>
  <si>
    <t>Odstranění přebytečné zeminy (nánosů) u říms průčelního zdiva a křídel ručně</t>
  </si>
  <si>
    <t>715105698</t>
  </si>
  <si>
    <t>(12*0,5*0,2)*2 "římsy u portalu 1 a 2"</t>
  </si>
  <si>
    <t>22</t>
  </si>
  <si>
    <t>938902206</t>
  </si>
  <si>
    <t>Čištění příkopů ručně š dna přes 400 mm objem nánosu přes 0,30 do 0,50 m3/m</t>
  </si>
  <si>
    <t>m</t>
  </si>
  <si>
    <t>-141546978</t>
  </si>
  <si>
    <t>Čištění příkopů komunikací s odstraněním travnatého porostu nebo nánosu s naložením na dopravní prostředek nebo s přemístěním na hromady na vzdálenost do 20 m ručně při šířce dna přes 400 mm a objemu nánosu přes 0,30 do 0,50 m3/m</t>
  </si>
  <si>
    <t>6 "odtokový žlab portal 1"</t>
  </si>
  <si>
    <t>2*5 "odtokové žlaby ve stráni portal 1"</t>
  </si>
  <si>
    <t>5 "odtokový žlab portal 2"</t>
  </si>
  <si>
    <t>23</t>
  </si>
  <si>
    <t>939902141</t>
  </si>
  <si>
    <t>Práce železničním vozem plošinovým</t>
  </si>
  <si>
    <t>-2095464742</t>
  </si>
  <si>
    <t>Práce pojízdnými prostředky vůz železniční plošinový</t>
  </si>
  <si>
    <t>24</t>
  </si>
  <si>
    <t>941121111</t>
  </si>
  <si>
    <t>Montáž lešení řadového trubkového těžkého s podlahami zatížení do 300 kg/m2 š od 1,5 do 1,8 m v do 10 m</t>
  </si>
  <si>
    <t>1448836351</t>
  </si>
  <si>
    <t>Montáž lešení řadového trubkového těžkého pracovního s podlahami z fošen nebo dílců min. tl. 38 mm, s provozním zatížením tř. 4 do 300 kg/m2 šířky tř. W15 přes 1,5 do 1,8 m, výšky do 10 m</t>
  </si>
  <si>
    <t>2*(8*6) "čela u portalů"</t>
  </si>
  <si>
    <t>4*(3*8) "kužely a stěny pro odtok"</t>
  </si>
  <si>
    <t>25</t>
  </si>
  <si>
    <t>941121211</t>
  </si>
  <si>
    <t>Příplatek k lešení řadovému trubkovému těžkému s podlahami š 1,5 m v 10 m za první a ZKD den použití</t>
  </si>
  <si>
    <t>914191116</t>
  </si>
  <si>
    <t>Montáž lešení řadového trubkového těžkého pracovního s podlahami Příplatek za první a každý další den použití lešení k ceně -1111</t>
  </si>
  <si>
    <t>192*30</t>
  </si>
  <si>
    <t>26</t>
  </si>
  <si>
    <t>941121811</t>
  </si>
  <si>
    <t>Demontáž lešení řadového trubkového těžkého s podlahami zatížení do 300 kg/m2 š od 1,2 do 1,5 m v do 10 m</t>
  </si>
  <si>
    <t>-872482537</t>
  </si>
  <si>
    <t>Demontáž lešení řadového trubkového těžkého pracovního s podlahami z fošen nebo dílců min. tl. 38 mm, s provozním zatížením tř. 4 do 300 kg/m2 šířky tř. W15 přes 1,5 do 1,8 m, výšky do 10 m</t>
  </si>
  <si>
    <t>27</t>
  </si>
  <si>
    <t>946611111</t>
  </si>
  <si>
    <t>Montáž lešení pojízdného tunelového prostorového trubkového těžkého v do 6 m do 300 kg/m2 bez podlah</t>
  </si>
  <si>
    <t>-1125887350</t>
  </si>
  <si>
    <t>Pojízdné lešení železničních tunelů prostorové těžké pracovní bez podlah, s provozním zatížením tř. 4 do 300 kg/m2 trubkové montáž, výšky do 6 m</t>
  </si>
  <si>
    <t>300*9</t>
  </si>
  <si>
    <t>28</t>
  </si>
  <si>
    <t>946611211</t>
  </si>
  <si>
    <t>Příplatek k lešení pojízdnému prostorovému trubkovému těžkému v do 6 m za první a ZKD den použití</t>
  </si>
  <si>
    <t>-1403089990</t>
  </si>
  <si>
    <t>Pojízdné lešení železničních tunelů prostorové těžké pracovní bez podlah, s provozním zatížením tř. 4 do 300 kg/m2 trubkové Příplatek za první a každý další den použití lešení k ceně 946 61-1111</t>
  </si>
  <si>
    <t>2700*30</t>
  </si>
  <si>
    <t>29</t>
  </si>
  <si>
    <t>946611811</t>
  </si>
  <si>
    <t>Demontáž lešení pojízdného tunelového prostorového trubkového těžkého v 6 m do 300 kg/m2 bez podlah</t>
  </si>
  <si>
    <t>2090319465</t>
  </si>
  <si>
    <t>Pojízdné lešení železničních tunelů prostorové těžké pracovní bez podlah, s provozním zatížením tř. 4 do 300 kg/m2 trubkové demontáž, výšky do 6 m</t>
  </si>
  <si>
    <t>30</t>
  </si>
  <si>
    <t>952904141</t>
  </si>
  <si>
    <t>Čištění mostních objektů - pročištění odvodňovačů ve zdivu</t>
  </si>
  <si>
    <t>1896736590</t>
  </si>
  <si>
    <t>Čištění mostních objektů pročištění odvodňovačů ve zdivu</t>
  </si>
  <si>
    <t>50*0,5 "50 ks"</t>
  </si>
  <si>
    <t>31</t>
  </si>
  <si>
    <t>963071111</t>
  </si>
  <si>
    <t>Demontáž ocelových prvků mostů šroubovaných nebo svařovaných do 100 kg</t>
  </si>
  <si>
    <t>-1440197410</t>
  </si>
  <si>
    <t>80 "portal 2 odstranění ocelých prvků"</t>
  </si>
  <si>
    <t>32</t>
  </si>
  <si>
    <t>985121222</t>
  </si>
  <si>
    <t>Tryskání degradovaného betonu líce kleneb vodou pod tlakem přes 300 do 1250 barů</t>
  </si>
  <si>
    <t>665618523</t>
  </si>
  <si>
    <t>Tryskání degradovaného betonu líce kleneb a podhledů vodou pod tlakem přes 300 do 1 250 barů</t>
  </si>
  <si>
    <t>100 "očištění skály u vstupního portalu"</t>
  </si>
  <si>
    <t>33</t>
  </si>
  <si>
    <t>985132211</t>
  </si>
  <si>
    <t>Očištění ploch líce kleneb a podhledů sušeným křemičitým pískem</t>
  </si>
  <si>
    <t>-752322275</t>
  </si>
  <si>
    <t>Očištění ploch líce kleneb a podhledů tryskání pískem sušeným</t>
  </si>
  <si>
    <t>16*300 "očištění celé vnitřní konstrukce"</t>
  </si>
  <si>
    <t>34</t>
  </si>
  <si>
    <t>985142211</t>
  </si>
  <si>
    <t>Vysekání spojovací hmoty ze spár zdiva hl přes 40 mm dl do 6 m/m2</t>
  </si>
  <si>
    <t>1364077215</t>
  </si>
  <si>
    <t>Vysekání spojovací hmoty ze spár zdiva včetně vyčištění hloubky spáry přes 40 mm délky spáry na 1 m2 upravované plochy do 6 m</t>
  </si>
  <si>
    <t>4800*0,4 "40% vysekání"</t>
  </si>
  <si>
    <t>35</t>
  </si>
  <si>
    <t>985223210</t>
  </si>
  <si>
    <t>Přezdívání kamenného zdiva do aktivované malty do 1 m3</t>
  </si>
  <si>
    <t>-244410022</t>
  </si>
  <si>
    <t>Přezdívání zdiva do aktivované malty kamenného, objemu do 1 m3</t>
  </si>
  <si>
    <t>1,5 "portal 2"</t>
  </si>
  <si>
    <t>1 "výklenek"</t>
  </si>
  <si>
    <t>100*(0,1*0,2*0,4) "zazdění odvodňovačů"</t>
  </si>
  <si>
    <t>36</t>
  </si>
  <si>
    <t>58381086</t>
  </si>
  <si>
    <t>kámen lomový upravený štípaný (80, 40, 20 cm) pískovec</t>
  </si>
  <si>
    <t>1168807404</t>
  </si>
  <si>
    <t>3,3*2,4</t>
  </si>
  <si>
    <t>37</t>
  </si>
  <si>
    <t>985232111</t>
  </si>
  <si>
    <t>Hloubkové spárování zdiva aktivovanou maltou spára hl do 80 mm dl do 6 m/m2</t>
  </si>
  <si>
    <t>1095061997</t>
  </si>
  <si>
    <t>Hloubkové spárování zdiva hloubky přes 40 do 80 mm aktivovanou maltou délky spáry na 1 m2 upravované plochy do 6 m</t>
  </si>
  <si>
    <t>4800</t>
  </si>
  <si>
    <t>997</t>
  </si>
  <si>
    <t>Přesun sutě</t>
  </si>
  <si>
    <t>38</t>
  </si>
  <si>
    <t>997211511</t>
  </si>
  <si>
    <t>Vodorovná doprava suti po suchu na vzdálenost do 1 km</t>
  </si>
  <si>
    <t>702121897</t>
  </si>
  <si>
    <t>Vodorovná doprava suti nebo vybouraných hmot suti se složením a hrubým urovnáním, na vzdálenost do 1 km</t>
  </si>
  <si>
    <t>39</t>
  </si>
  <si>
    <t>997013841</t>
  </si>
  <si>
    <t>Poplatek za uložení na skládce (skládkovné) odpadu po otryskávání bez obsahu nebezpečných látek kód odpadu 12 01 17</t>
  </si>
  <si>
    <t>722315378</t>
  </si>
  <si>
    <t>Poplatek za uložení stavebního odpadu na skládce (skládkovné) odpadního materiálu po otryskávání bez obsahu nebezpečných látek zatříděného do Katalogu odpadů pod kódem 12 01 17</t>
  </si>
  <si>
    <t>239,616</t>
  </si>
  <si>
    <t>40</t>
  </si>
  <si>
    <t>997211529</t>
  </si>
  <si>
    <t>Příplatek ZKD 1 km u vodorovné dopravy vybouraných hmot</t>
  </si>
  <si>
    <t>2047003878</t>
  </si>
  <si>
    <t>Vodorovná doprava suti nebo vybouraných hmot vybouraných hmot se složením a hrubým urovnáním nebo s přeložením na jiný dopravní prostředek kromě lodi, na vzdálenost Příplatek k ceně za každý další i započatý 1 km přes 1 km</t>
  </si>
  <si>
    <t>603,729*14</t>
  </si>
  <si>
    <t>41</t>
  </si>
  <si>
    <t>997211611</t>
  </si>
  <si>
    <t>Nakládání suti na dopravní prostředky pro vodorovnou dopravu</t>
  </si>
  <si>
    <t>2119503816</t>
  </si>
  <si>
    <t>Nakládání suti nebo vybouraných hmot na dopravní prostředky pro vodorovnou dopravu suti</t>
  </si>
  <si>
    <t>42</t>
  </si>
  <si>
    <t>997241538</t>
  </si>
  <si>
    <t>Nakládání nebo překládání suti</t>
  </si>
  <si>
    <t>-2046623205</t>
  </si>
  <si>
    <t>Doprava vybouraných hmot, konstrukcí nebo suti nakládání nebo překládání suti</t>
  </si>
  <si>
    <t>998</t>
  </si>
  <si>
    <t>Přesun hmot</t>
  </si>
  <si>
    <t>43</t>
  </si>
  <si>
    <t>998212111</t>
  </si>
  <si>
    <t>Přesun hmot pro mosty zděné, monolitické betonové nebo ocelové v do 20 m</t>
  </si>
  <si>
    <t>-1773441919</t>
  </si>
  <si>
    <t>Přesun hmot pro mosty zděné, betonové monolitické, spřažené ocelobetonové nebo kovové vodorovná dopravní vzdálenost do 100 m výška mostu do 20 m</t>
  </si>
  <si>
    <t>44</t>
  </si>
  <si>
    <t>998212191</t>
  </si>
  <si>
    <t>Příplatek k přesunu hmot pro mosty zděné nebo monolitické za zvětšený přesun do 1000 m</t>
  </si>
  <si>
    <t>88254463</t>
  </si>
  <si>
    <t>Přesun hmot pro mosty zděné, betonové monolitické, spřažené ocelobetonové nebo kovové Příplatek k cenám za zvětšený přesun přes přes vymezenou největší dopravní vzdálenost do 1000 m</t>
  </si>
  <si>
    <t>45</t>
  </si>
  <si>
    <t>998226011</t>
  </si>
  <si>
    <t>Přesun hmot pro pozemní komunikace a letiště s krytem montovaným z ŽB dílců</t>
  </si>
  <si>
    <t>-46605362</t>
  </si>
  <si>
    <t>Přesun hmot pro pozemní komunikace a letiště s krytem montovaným ze silničních dílců ze železového nebo předpjatého betonu dopravní vzdálenost do 200 m jakékoliv délky objektu</t>
  </si>
  <si>
    <t>OST01</t>
  </si>
  <si>
    <t>Demontáže</t>
  </si>
  <si>
    <t>46</t>
  </si>
  <si>
    <t>7491171010</t>
  </si>
  <si>
    <t>Demontáže elektroinstalace stávajících trubkových rozvodů</t>
  </si>
  <si>
    <t>512</t>
  </si>
  <si>
    <t>-18742507</t>
  </si>
  <si>
    <t>47</t>
  </si>
  <si>
    <t>7492471010</t>
  </si>
  <si>
    <t>Demontáže kabelových vedení nn</t>
  </si>
  <si>
    <t>1663128618</t>
  </si>
  <si>
    <t>Demontáže kabelových vedení nn - demontáž ze zemní kynety, roštu, rozvaděče, trubky, chráničky apod.</t>
  </si>
  <si>
    <t>48</t>
  </si>
  <si>
    <t>7493173015</t>
  </si>
  <si>
    <t>Demontáž elektrovýzbroje osvětlovacích stožárů nosných konstrukcí pro osvětlení</t>
  </si>
  <si>
    <t>1926198271</t>
  </si>
  <si>
    <t>49</t>
  </si>
  <si>
    <t>7493174010</t>
  </si>
  <si>
    <t>Demontáž svítidel nástěnných, stropních nebo závěsných</t>
  </si>
  <si>
    <t>2011513378</t>
  </si>
  <si>
    <t>50</t>
  </si>
  <si>
    <t>7493175010</t>
  </si>
  <si>
    <t>Demontáž osvětlení rozvaděče</t>
  </si>
  <si>
    <t>-697904266</t>
  </si>
  <si>
    <t>51</t>
  </si>
  <si>
    <t>7499250520</t>
  </si>
  <si>
    <t>Vyhotovení výchozí revizní zprávy pro opravné práce pro objem investičních nákladů přes 500 000 do 1 000 000 Kč</t>
  </si>
  <si>
    <t>1289238405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</si>
  <si>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</si>
  <si>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52</t>
  </si>
  <si>
    <t>7499251020</t>
  </si>
  <si>
    <t>Provedení technické prohlídky a zkoušky na silnoproudém zařízení, zařízení TV, zařízení NS, transformoven, EPZ pro opravné práce pro objem investičních nákladů přes 500 000 do 1 000 000 Kč</t>
  </si>
  <si>
    <t>-816558011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</si>
  <si>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</si>
  <si>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53</t>
  </si>
  <si>
    <t>7499254010</t>
  </si>
  <si>
    <t>Měření intenzity osvětlení venkovních železničních prostranství</t>
  </si>
  <si>
    <t>-162200999</t>
  </si>
  <si>
    <t>Měření intenzity osvětlení venkovních železničních prostranství - měření intenzity umělého osvětlení v rozsahu tohoto SO dle ČSN EN 12464-1/2 včetně vyhotovení protokolu. Měrná jednotka je kus - tj. měření v místě rozpětí svítidel</t>
  </si>
  <si>
    <t>54</t>
  </si>
  <si>
    <t>7499451010</t>
  </si>
  <si>
    <t>Vydání průkazu způsobilosti pro funkční celek, provizorní stav</t>
  </si>
  <si>
    <t>1635164134</t>
  </si>
  <si>
    <t>Vydání průkazu způsobilosti pro funkční celek, provizorní stav - vyhotovení dokladu o silnoproudých zařízeních a vydání průkazu způsobilosti</t>
  </si>
  <si>
    <t>55</t>
  </si>
  <si>
    <t>7499554010</t>
  </si>
  <si>
    <t>Zkoušky vodičů a kabelů nn silových do 1 kV průřezu žíly do 300 mm2</t>
  </si>
  <si>
    <t>1183906345</t>
  </si>
  <si>
    <t>Zkoušky vodičů a kabelů nn silových do 1 kV průřezu žíly do 300 mm2 - měření kabelu, vodiče včetně vyhotovení protokolu</t>
  </si>
  <si>
    <t>OST02</t>
  </si>
  <si>
    <t>Elektromontáže</t>
  </si>
  <si>
    <t>56</t>
  </si>
  <si>
    <t>7491100500</t>
  </si>
  <si>
    <t>Trubková vedení Kovové elektroinstalační trubky 6042 ZNM pr.42 panc.se záv.</t>
  </si>
  <si>
    <t>-2005776013</t>
  </si>
  <si>
    <t>57</t>
  </si>
  <si>
    <t>7491151041</t>
  </si>
  <si>
    <t>Montáž trubek ohebných elektroinstalačních ochranných z tvrdého PE uložených pevně, průměru do 100 mm</t>
  </si>
  <si>
    <t>-1373226571</t>
  </si>
  <si>
    <t>Montáž trubek ohebných elektroinstalačních ochranných z tvrdého PE uložených pevně, průměru do 100 mm - včetně naznačení trasy, rozměření, řezání trubek, kladení, osazení, zajištění a upevnění</t>
  </si>
  <si>
    <t>58</t>
  </si>
  <si>
    <t>7491153021</t>
  </si>
  <si>
    <t>Montáž trubek kovových elektroinstalačních uložených volně nebo pevně závitových průměru do 42 mm</t>
  </si>
  <si>
    <t>-1007328204</t>
  </si>
  <si>
    <t>Montáž trubek kovových elektroinstalačních uložených volně nebo pevně závitových průměru do 42 mm - včetně naznačení trasy, rozměření, řezání trubek, kladení, osazení, zajištění a upevnění</t>
  </si>
  <si>
    <t>59</t>
  </si>
  <si>
    <t>7492751020</t>
  </si>
  <si>
    <t>Montáž ukončení kabelů nn v rozvaděči nebo na přístroji izolovaných s označením 2 - 5-ti žílových do 2,5 mm2</t>
  </si>
  <si>
    <t>1502192707</t>
  </si>
  <si>
    <t>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trubice, zakončení stínění apod.</t>
  </si>
  <si>
    <t>60</t>
  </si>
  <si>
    <t>7492751022</t>
  </si>
  <si>
    <t>Montáž ukončení kabelů nn v rozvaděči nebo na přístroji izolovaných s označením 2 - 5-ti žílových do 25 mm2</t>
  </si>
  <si>
    <t>1567252018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</si>
  <si>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</si>
  <si>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61</t>
  </si>
  <si>
    <t>7492400460</t>
  </si>
  <si>
    <t>Kabely, vodiče - vn Kabely nad 22kV Označovací štítek na kabel (100 ks)</t>
  </si>
  <si>
    <t>sada</t>
  </si>
  <si>
    <t>1173876462</t>
  </si>
  <si>
    <t>62</t>
  </si>
  <si>
    <t>7492756020</t>
  </si>
  <si>
    <t>Pomocné práce pro montáž kabelů montáž označovacího štítku na kabel</t>
  </si>
  <si>
    <t>-761181596</t>
  </si>
  <si>
    <t>63</t>
  </si>
  <si>
    <t>7493100540</t>
  </si>
  <si>
    <t>Venkovní osvětlení Výložníky pro osvětlovací stožáry PR6 -10/S Příruba na sloup RLH12 prům. 60 mm</t>
  </si>
  <si>
    <t>-637143404</t>
  </si>
  <si>
    <t>7493152010</t>
  </si>
  <si>
    <t>Montáž ocelových výložníků pro osvětlovací stožáry na sloup nebo stěnu výšky do 6 m jednoramenných</t>
  </si>
  <si>
    <t>-785877094</t>
  </si>
  <si>
    <t>Montáž ocelových výložníků pro osvětlovací stožáry na sloup nebo stěnu výšky do 6 m jednoramenných - včetně veškerého příslušenství a výstroje</t>
  </si>
  <si>
    <t>65</t>
  </si>
  <si>
    <t>7493100640</t>
  </si>
  <si>
    <t>Venkovní osvětlení Svítidla pro železnici LED svítidlo o příkonu do 25 W určené pro osvětlení venkovních prostor veřejnosti přístupných (nástupiště, přechody kolejiště) na ŽDC, difuzor z plochého tvrzeného skla IK 6 a vyšší</t>
  </si>
  <si>
    <t>1669319188</t>
  </si>
  <si>
    <t>66</t>
  </si>
  <si>
    <t>7493152520</t>
  </si>
  <si>
    <t>Montáž svítidla pro železnici na pevný stožár výšky do 6 m</t>
  </si>
  <si>
    <t>1112804987</t>
  </si>
  <si>
    <t>Montáž svítidla pro železnici na pevný stožár výšky do 6 m - kompletace a montáž včetně "superlife" světelného zdroje, elektronického předřadníku a připojení kabelu</t>
  </si>
  <si>
    <t>67</t>
  </si>
  <si>
    <t>7493102280</t>
  </si>
  <si>
    <t>Venkovní osvětlení Rozvaděče pro napájení veřejného osvětlení do 6ks 3-f větví</t>
  </si>
  <si>
    <t>-1682371455</t>
  </si>
  <si>
    <t>68</t>
  </si>
  <si>
    <t>7493156010</t>
  </si>
  <si>
    <t>Montáž rozvaděče pro napájení osvětlení železničních prostranství do 8 kusů 3-f vývodů</t>
  </si>
  <si>
    <t>331472717</t>
  </si>
  <si>
    <t>Montáž rozvaděče pro napájení osvětlení železničních prostranství do 8 kusů 3-f vývodů - do terénu nebo rozvodny včetně elektrovýzbroje</t>
  </si>
  <si>
    <t>69</t>
  </si>
  <si>
    <t>7494010068</t>
  </si>
  <si>
    <t>Přístroje pro spínání a ovládání Ovladače, signálky Ovladače BP tlačítko 1zap/1vyp 20A</t>
  </si>
  <si>
    <t>508635480</t>
  </si>
  <si>
    <t>70</t>
  </si>
  <si>
    <t>7494651010</t>
  </si>
  <si>
    <t>Montáž ovládacích tlačítek kompletních</t>
  </si>
  <si>
    <t>422156596</t>
  </si>
  <si>
    <t>71</t>
  </si>
  <si>
    <t>7492756040</t>
  </si>
  <si>
    <t>Pomocné práce pro montáž kabelů zatažení kabelů do chráničky do 4 kg/m</t>
  </si>
  <si>
    <t>-10854683</t>
  </si>
  <si>
    <t>72</t>
  </si>
  <si>
    <t>7491100210</t>
  </si>
  <si>
    <t>Trubková vedení Ohebné elektroinstalační trubky KOPOFLEX 75 rudá</t>
  </si>
  <si>
    <t>1291441292</t>
  </si>
  <si>
    <t>73</t>
  </si>
  <si>
    <t>201780254</t>
  </si>
  <si>
    <t>74</t>
  </si>
  <si>
    <t>7491201440</t>
  </si>
  <si>
    <t>Elektroinstalační materiál Elektroinstalační krabice a rozvodky Bez zapojení Krabice 8110 protipožární</t>
  </si>
  <si>
    <t>-76694660</t>
  </si>
  <si>
    <t>75</t>
  </si>
  <si>
    <t>7491252075</t>
  </si>
  <si>
    <t>Montáž krabic elektroinstalačních, rozvodek - bez zapojení rozvodky krabicové plastové bezhalogenové protipožární, do 5x16 mm2</t>
  </si>
  <si>
    <t>726812418</t>
  </si>
  <si>
    <t>Montáž krabic elektroinstalačních, rozvodek - bez zapojení rozvodky krabicové plastové bezhalogenové protipožární, do 5x16 mm2 - včetně zhotovení otvoru, IP65, odolnost min. E30</t>
  </si>
  <si>
    <t>76</t>
  </si>
  <si>
    <t>7492502640</t>
  </si>
  <si>
    <t>Kabely, vodiče, šňůry Cu - nn - bezhalogenové Kabel silový 2 a 3-žílový Retardující oheň (1-CHKE-R do 3x2,5mm2)</t>
  </si>
  <si>
    <t>1254855067</t>
  </si>
  <si>
    <t>77</t>
  </si>
  <si>
    <t>7492553010</t>
  </si>
  <si>
    <t>Montáž kabelů 2- a 3-žílových Cu do 16 mm2</t>
  </si>
  <si>
    <t>-980340333</t>
  </si>
  <si>
    <t>Montáž kabelů 2- a 3-žílových Cu do 16 mm2 - uložení do země, chráničky, na rošty, pod omítku apod.</t>
  </si>
  <si>
    <t>78</t>
  </si>
  <si>
    <t>7492502710</t>
  </si>
  <si>
    <t>Kabely, vodiče, šňůry Cu - nn - bezhalogenové Kabel silový 4 a 5-žílový - retardující oheň (1-CHKE-R 4/5x4mm2)</t>
  </si>
  <si>
    <t>-919185421</t>
  </si>
  <si>
    <t>79</t>
  </si>
  <si>
    <t>7492554010</t>
  </si>
  <si>
    <t>Montáž kabelů 4- a 5-žílových Cu do 16 mm2</t>
  </si>
  <si>
    <t>-45946485</t>
  </si>
  <si>
    <t>Montáž kabelů 4- a 5-žílových Cu do 16 mm2 - uložení do země, chráničky, na rošty, pod omítku apod.</t>
  </si>
  <si>
    <t>80</t>
  </si>
  <si>
    <t>7499751010</t>
  </si>
  <si>
    <t>Dokončovací práce na elektrickém zařízení</t>
  </si>
  <si>
    <t>-67655239</t>
  </si>
  <si>
    <t>Dokončovací práce na elektrickém zařízení - uvádění zařízení do provozu, drobné montážní práce v rozvaděčích, koordinaci se zhotoviteli souvisejících zařízení apod.</t>
  </si>
  <si>
    <t>OST03</t>
  </si>
  <si>
    <t>Ostatní</t>
  </si>
  <si>
    <t>81</t>
  </si>
  <si>
    <t>5915005030</t>
  </si>
  <si>
    <t>Hloubení rýh nebo jam ručně na železničním spodku třídy těžitelnosti I skupiny 3</t>
  </si>
  <si>
    <t>-376267856</t>
  </si>
  <si>
    <t>Hloubení rýh nebo jam ručně na železničním spodku třídy těžitelnosti I skupiny 3 Poznámka: 1. V cenách jsou započteny náklady na hloubení a uložení výzisku na terén nebo naložení na dopravní prostředek a uložení na úložišti.</t>
  </si>
  <si>
    <t>82</t>
  </si>
  <si>
    <t>5915007020</t>
  </si>
  <si>
    <t>Zásyp jam nebo rýh sypaninou na železničním spodku se zhutněním</t>
  </si>
  <si>
    <t>-529019453</t>
  </si>
  <si>
    <t>Zásyp jam nebo rýh sypaninou na železničním spodku se zhutněním Poznámka: 1. Ceny zásypu jam a rýh se zhutněním jsou určeny pro jakoukoliv míru zhutnění.</t>
  </si>
  <si>
    <t>83</t>
  </si>
  <si>
    <t>5915020010</t>
  </si>
  <si>
    <t>Povrchová úprava plochy železničního spodku</t>
  </si>
  <si>
    <t>-1945448315</t>
  </si>
  <si>
    <t>Povrchová úprava plochy železničního spodku Poznámka: 1. V cenách jsou započteny náklady na urovnání a úpravu ploch nebo skládek výzisku kameniva a zeminy s jejich případnou rekultivací.</t>
  </si>
  <si>
    <t>PSV</t>
  </si>
  <si>
    <t>Práce a dodávky PSV</t>
  </si>
  <si>
    <t>783</t>
  </si>
  <si>
    <t>Dokončovací práce - nátěry</t>
  </si>
  <si>
    <t>84</t>
  </si>
  <si>
    <t>783009401</t>
  </si>
  <si>
    <t>Bezpečnostní šrafování stěn nebo svislých ploch rovných</t>
  </si>
  <si>
    <t>-160115369</t>
  </si>
  <si>
    <t>300*0,3 "obnova bezpečnostního nátěru"</t>
  </si>
  <si>
    <t>2022/12/1.2/SO 01 - VON - Vedlejší ostatní náklady</t>
  </si>
  <si>
    <t>VRN - Vedlejší rozpočtové náklady</t>
  </si>
  <si>
    <t xml:space="preserve">    VRN3 - Zařízení staveniště</t>
  </si>
  <si>
    <t xml:space="preserve">    VRN6 - Územní vlivy</t>
  </si>
  <si>
    <t>VRN</t>
  </si>
  <si>
    <t>Vedlejší rozpočtové náklady</t>
  </si>
  <si>
    <t>022101021</t>
  </si>
  <si>
    <t>Geodetické práce Geodetické práce po ukončení opravy</t>
  </si>
  <si>
    <t>%</t>
  </si>
  <si>
    <t>587351780</t>
  </si>
  <si>
    <t>022121001</t>
  </si>
  <si>
    <t>Geodetické práce Diagnostika technické infrastruktury Vytýčení trasy inženýrských sítí</t>
  </si>
  <si>
    <t>-10187793</t>
  </si>
  <si>
    <t xml:space="preserve"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</si>
  <si>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023122001</t>
  </si>
  <si>
    <t>Projektové práce Projektová dokumentace - přípravné práce Projekt opravy zabezpečovacích, sdělovacích, elektrických zařízení</t>
  </si>
  <si>
    <t>-372909442</t>
  </si>
  <si>
    <t>Projektové práce Projektová dokumentace - přípravné práce Projekt opravy zabezpečovacích, sdělovacích, elektrických zařízení - V sazbě jsou započteny náklady na vyhotovení projektové dokumentace podle vyhlášky číslo 499/2006 Sb., a vyhlášky 146/2008 Sb., v rozsahu pro povolení stavby podle požadavku objednatele.</t>
  </si>
  <si>
    <t>023131011</t>
  </si>
  <si>
    <t>Projektové práce Dokumentace skutečného provedení zabezpečovacích, sdělovacích, elektrických zařízení</t>
  </si>
  <si>
    <t>848809271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</si>
  <si>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</si>
  <si>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031101001</t>
  </si>
  <si>
    <t>Zařízení a vybavení staveniště vyjma dále jmenované práce včetně opatření na ochranu sousedních pozemků, informační tabule, dopravního značení na staveništi aj. při velikosti nákladů do 1 mil. Kč</t>
  </si>
  <si>
    <t>-1611646093</t>
  </si>
  <si>
    <t>Poznámka k položce:_x000d_
Zahrnuje umělé pracovní osvětlení</t>
  </si>
  <si>
    <t>032104001</t>
  </si>
  <si>
    <t>Územní vlivy práce na těžce přístupných místech</t>
  </si>
  <si>
    <t>-440977059</t>
  </si>
  <si>
    <t>VRN3</t>
  </si>
  <si>
    <t>Zařízení staveniště</t>
  </si>
  <si>
    <t>030001000</t>
  </si>
  <si>
    <t>soubor</t>
  </si>
  <si>
    <t>CS ÚRS 2024 01</t>
  </si>
  <si>
    <t>1024</t>
  </si>
  <si>
    <t>-508183799</t>
  </si>
  <si>
    <t>031002000</t>
  </si>
  <si>
    <t>Související práce pro zařízení staveniště</t>
  </si>
  <si>
    <t>-1128003776</t>
  </si>
  <si>
    <t>032002000</t>
  </si>
  <si>
    <t>Vybavení staveniště</t>
  </si>
  <si>
    <t>-1522621973</t>
  </si>
  <si>
    <t>034002000</t>
  </si>
  <si>
    <t>Zabezpečení staveniště</t>
  </si>
  <si>
    <t>-119201682</t>
  </si>
  <si>
    <t>Poznámka k položce:_x000d_
zabezpečení prací po výluce</t>
  </si>
  <si>
    <t>034603000</t>
  </si>
  <si>
    <t>Alarm, strážní služba staveniště</t>
  </si>
  <si>
    <t>-450750797</t>
  </si>
  <si>
    <t>035002000</t>
  </si>
  <si>
    <t>Pronájmy ploch, objektů</t>
  </si>
  <si>
    <t>-575579514</t>
  </si>
  <si>
    <t>1 "pronájem pozemku pro příjezd k tunelu"</t>
  </si>
  <si>
    <t>039002000</t>
  </si>
  <si>
    <t>Zrušení zařízení staveniště</t>
  </si>
  <si>
    <t>122323363</t>
  </si>
  <si>
    <t>039203000</t>
  </si>
  <si>
    <t>Úprava terénu po zrušení zařízení staveniště</t>
  </si>
  <si>
    <t>2094167923</t>
  </si>
  <si>
    <t>VRN6</t>
  </si>
  <si>
    <t>Územní vlivy</t>
  </si>
  <si>
    <t>065002000</t>
  </si>
  <si>
    <t>Mimostaveništní doprava materiálů</t>
  </si>
  <si>
    <t>-605008161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</si>
</sst>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30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30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34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35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36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37</v>
      </c>
      <c r="E29" s="46"/>
      <c r="F29" s="31" t="s">
        <v>38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39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40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41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42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43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44</v>
      </c>
      <c r="U35" s="53"/>
      <c r="V35" s="53"/>
      <c r="W35" s="53"/>
      <c r="X35" s="55" t="s">
        <v>45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47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48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49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48</v>
      </c>
      <c r="AI60" s="41"/>
      <c r="AJ60" s="41"/>
      <c r="AK60" s="41"/>
      <c r="AL60" s="41"/>
      <c r="AM60" s="63" t="s">
        <v>49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50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51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48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49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48</v>
      </c>
      <c r="AI75" s="41"/>
      <c r="AJ75" s="41"/>
      <c r="AK75" s="41"/>
      <c r="AL75" s="41"/>
      <c r="AM75" s="63" t="s">
        <v>49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52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2022/12/Petrovice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Oprava Petrovického tunelu TU 1561 v km 73,421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21. 1. 2025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53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31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54</v>
      </c>
      <c r="D92" s="93"/>
      <c r="E92" s="93"/>
      <c r="F92" s="93"/>
      <c r="G92" s="93"/>
      <c r="H92" s="94"/>
      <c r="I92" s="95" t="s">
        <v>55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56</v>
      </c>
      <c r="AH92" s="93"/>
      <c r="AI92" s="93"/>
      <c r="AJ92" s="93"/>
      <c r="AK92" s="93"/>
      <c r="AL92" s="93"/>
      <c r="AM92" s="93"/>
      <c r="AN92" s="95" t="s">
        <v>57</v>
      </c>
      <c r="AO92" s="93"/>
      <c r="AP92" s="97"/>
      <c r="AQ92" s="98" t="s">
        <v>58</v>
      </c>
      <c r="AR92" s="43"/>
      <c r="AS92" s="99" t="s">
        <v>59</v>
      </c>
      <c r="AT92" s="100" t="s">
        <v>60</v>
      </c>
      <c r="AU92" s="100" t="s">
        <v>61</v>
      </c>
      <c r="AV92" s="100" t="s">
        <v>62</v>
      </c>
      <c r="AW92" s="100" t="s">
        <v>63</v>
      </c>
      <c r="AX92" s="100" t="s">
        <v>64</v>
      </c>
      <c r="AY92" s="100" t="s">
        <v>65</v>
      </c>
      <c r="AZ92" s="100" t="s">
        <v>66</v>
      </c>
      <c r="BA92" s="100" t="s">
        <v>67</v>
      </c>
      <c r="BB92" s="100" t="s">
        <v>68</v>
      </c>
      <c r="BC92" s="100" t="s">
        <v>69</v>
      </c>
      <c r="BD92" s="101" t="s">
        <v>70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71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72</v>
      </c>
      <c r="BT94" s="116" t="s">
        <v>73</v>
      </c>
      <c r="BU94" s="117" t="s">
        <v>74</v>
      </c>
      <c r="BV94" s="116" t="s">
        <v>75</v>
      </c>
      <c r="BW94" s="116" t="s">
        <v>5</v>
      </c>
      <c r="BX94" s="116" t="s">
        <v>76</v>
      </c>
      <c r="CL94" s="116" t="s">
        <v>1</v>
      </c>
    </row>
    <row r="95" s="7" customFormat="1" ht="24.75" customHeight="1">
      <c r="A95" s="7"/>
      <c r="B95" s="118"/>
      <c r="C95" s="119"/>
      <c r="D95" s="120" t="s">
        <v>77</v>
      </c>
      <c r="E95" s="120"/>
      <c r="F95" s="120"/>
      <c r="G95" s="120"/>
      <c r="H95" s="120"/>
      <c r="I95" s="121"/>
      <c r="J95" s="120" t="s">
        <v>78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ROUND(SUM(AG96:AG97),2)</f>
        <v>0</v>
      </c>
      <c r="AH95" s="121"/>
      <c r="AI95" s="121"/>
      <c r="AJ95" s="121"/>
      <c r="AK95" s="121"/>
      <c r="AL95" s="121"/>
      <c r="AM95" s="121"/>
      <c r="AN95" s="123">
        <f>SUM(AG95,AT95)</f>
        <v>0</v>
      </c>
      <c r="AO95" s="121"/>
      <c r="AP95" s="121"/>
      <c r="AQ95" s="124" t="s">
        <v>79</v>
      </c>
      <c r="AR95" s="125"/>
      <c r="AS95" s="126">
        <f>ROUND(SUM(AS96:AS97),2)</f>
        <v>0</v>
      </c>
      <c r="AT95" s="127">
        <f>ROUND(SUM(AV95:AW95),2)</f>
        <v>0</v>
      </c>
      <c r="AU95" s="128">
        <f>ROUND(SUM(AU96:AU97),5)</f>
        <v>0</v>
      </c>
      <c r="AV95" s="127">
        <f>ROUND(AZ95*L29,2)</f>
        <v>0</v>
      </c>
      <c r="AW95" s="127">
        <f>ROUND(BA95*L30,2)</f>
        <v>0</v>
      </c>
      <c r="AX95" s="127">
        <f>ROUND(BB95*L29,2)</f>
        <v>0</v>
      </c>
      <c r="AY95" s="127">
        <f>ROUND(BC95*L30,2)</f>
        <v>0</v>
      </c>
      <c r="AZ95" s="127">
        <f>ROUND(SUM(AZ96:AZ97),2)</f>
        <v>0</v>
      </c>
      <c r="BA95" s="127">
        <f>ROUND(SUM(BA96:BA97),2)</f>
        <v>0</v>
      </c>
      <c r="BB95" s="127">
        <f>ROUND(SUM(BB96:BB97),2)</f>
        <v>0</v>
      </c>
      <c r="BC95" s="127">
        <f>ROUND(SUM(BC96:BC97),2)</f>
        <v>0</v>
      </c>
      <c r="BD95" s="129">
        <f>ROUND(SUM(BD96:BD97),2)</f>
        <v>0</v>
      </c>
      <c r="BE95" s="7"/>
      <c r="BS95" s="130" t="s">
        <v>72</v>
      </c>
      <c r="BT95" s="130" t="s">
        <v>80</v>
      </c>
      <c r="BU95" s="130" t="s">
        <v>74</v>
      </c>
      <c r="BV95" s="130" t="s">
        <v>75</v>
      </c>
      <c r="BW95" s="130" t="s">
        <v>81</v>
      </c>
      <c r="BX95" s="130" t="s">
        <v>5</v>
      </c>
      <c r="CL95" s="130" t="s">
        <v>1</v>
      </c>
      <c r="CM95" s="130" t="s">
        <v>82</v>
      </c>
    </row>
    <row r="96" s="4" customFormat="1" ht="35.25" customHeight="1">
      <c r="A96" s="131" t="s">
        <v>83</v>
      </c>
      <c r="B96" s="69"/>
      <c r="C96" s="132"/>
      <c r="D96" s="132"/>
      <c r="E96" s="133" t="s">
        <v>84</v>
      </c>
      <c r="F96" s="133"/>
      <c r="G96" s="133"/>
      <c r="H96" s="133"/>
      <c r="I96" s="133"/>
      <c r="J96" s="132"/>
      <c r="K96" s="133" t="s">
        <v>85</v>
      </c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3"/>
      <c r="AF96" s="133"/>
      <c r="AG96" s="134">
        <f>'2022-12-1.1-SO 01 - stave...'!J32</f>
        <v>0</v>
      </c>
      <c r="AH96" s="132"/>
      <c r="AI96" s="132"/>
      <c r="AJ96" s="132"/>
      <c r="AK96" s="132"/>
      <c r="AL96" s="132"/>
      <c r="AM96" s="132"/>
      <c r="AN96" s="134">
        <f>SUM(AG96,AT96)</f>
        <v>0</v>
      </c>
      <c r="AO96" s="132"/>
      <c r="AP96" s="132"/>
      <c r="AQ96" s="135" t="s">
        <v>86</v>
      </c>
      <c r="AR96" s="71"/>
      <c r="AS96" s="136">
        <v>0</v>
      </c>
      <c r="AT96" s="137">
        <f>ROUND(SUM(AV96:AW96),2)</f>
        <v>0</v>
      </c>
      <c r="AU96" s="138">
        <f>'2022-12-1.1-SO 01 - stave...'!P131</f>
        <v>0</v>
      </c>
      <c r="AV96" s="137">
        <f>'2022-12-1.1-SO 01 - stave...'!J35</f>
        <v>0</v>
      </c>
      <c r="AW96" s="137">
        <f>'2022-12-1.1-SO 01 - stave...'!J36</f>
        <v>0</v>
      </c>
      <c r="AX96" s="137">
        <f>'2022-12-1.1-SO 01 - stave...'!J37</f>
        <v>0</v>
      </c>
      <c r="AY96" s="137">
        <f>'2022-12-1.1-SO 01 - stave...'!J38</f>
        <v>0</v>
      </c>
      <c r="AZ96" s="137">
        <f>'2022-12-1.1-SO 01 - stave...'!F35</f>
        <v>0</v>
      </c>
      <c r="BA96" s="137">
        <f>'2022-12-1.1-SO 01 - stave...'!F36</f>
        <v>0</v>
      </c>
      <c r="BB96" s="137">
        <f>'2022-12-1.1-SO 01 - stave...'!F37</f>
        <v>0</v>
      </c>
      <c r="BC96" s="137">
        <f>'2022-12-1.1-SO 01 - stave...'!F38</f>
        <v>0</v>
      </c>
      <c r="BD96" s="139">
        <f>'2022-12-1.1-SO 01 - stave...'!F39</f>
        <v>0</v>
      </c>
      <c r="BE96" s="4"/>
      <c r="BT96" s="140" t="s">
        <v>82</v>
      </c>
      <c r="BV96" s="140" t="s">
        <v>75</v>
      </c>
      <c r="BW96" s="140" t="s">
        <v>87</v>
      </c>
      <c r="BX96" s="140" t="s">
        <v>81</v>
      </c>
      <c r="CL96" s="140" t="s">
        <v>1</v>
      </c>
    </row>
    <row r="97" s="4" customFormat="1" ht="35.25" customHeight="1">
      <c r="A97" s="131" t="s">
        <v>83</v>
      </c>
      <c r="B97" s="69"/>
      <c r="C97" s="132"/>
      <c r="D97" s="132"/>
      <c r="E97" s="133" t="s">
        <v>88</v>
      </c>
      <c r="F97" s="133"/>
      <c r="G97" s="133"/>
      <c r="H97" s="133"/>
      <c r="I97" s="133"/>
      <c r="J97" s="132"/>
      <c r="K97" s="133" t="s">
        <v>89</v>
      </c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3"/>
      <c r="AF97" s="133"/>
      <c r="AG97" s="134">
        <f>'2022-12-1.2-SO 01 - VON -...'!J32</f>
        <v>0</v>
      </c>
      <c r="AH97" s="132"/>
      <c r="AI97" s="132"/>
      <c r="AJ97" s="132"/>
      <c r="AK97" s="132"/>
      <c r="AL97" s="132"/>
      <c r="AM97" s="132"/>
      <c r="AN97" s="134">
        <f>SUM(AG97,AT97)</f>
        <v>0</v>
      </c>
      <c r="AO97" s="132"/>
      <c r="AP97" s="132"/>
      <c r="AQ97" s="135" t="s">
        <v>86</v>
      </c>
      <c r="AR97" s="71"/>
      <c r="AS97" s="141">
        <v>0</v>
      </c>
      <c r="AT97" s="142">
        <f>ROUND(SUM(AV97:AW97),2)</f>
        <v>0</v>
      </c>
      <c r="AU97" s="143">
        <f>'2022-12-1.2-SO 01 - VON -...'!P123</f>
        <v>0</v>
      </c>
      <c r="AV97" s="142">
        <f>'2022-12-1.2-SO 01 - VON -...'!J35</f>
        <v>0</v>
      </c>
      <c r="AW97" s="142">
        <f>'2022-12-1.2-SO 01 - VON -...'!J36</f>
        <v>0</v>
      </c>
      <c r="AX97" s="142">
        <f>'2022-12-1.2-SO 01 - VON -...'!J37</f>
        <v>0</v>
      </c>
      <c r="AY97" s="142">
        <f>'2022-12-1.2-SO 01 - VON -...'!J38</f>
        <v>0</v>
      </c>
      <c r="AZ97" s="142">
        <f>'2022-12-1.2-SO 01 - VON -...'!F35</f>
        <v>0</v>
      </c>
      <c r="BA97" s="142">
        <f>'2022-12-1.2-SO 01 - VON -...'!F36</f>
        <v>0</v>
      </c>
      <c r="BB97" s="142">
        <f>'2022-12-1.2-SO 01 - VON -...'!F37</f>
        <v>0</v>
      </c>
      <c r="BC97" s="142">
        <f>'2022-12-1.2-SO 01 - VON -...'!F38</f>
        <v>0</v>
      </c>
      <c r="BD97" s="144">
        <f>'2022-12-1.2-SO 01 - VON -...'!F39</f>
        <v>0</v>
      </c>
      <c r="BE97" s="4"/>
      <c r="BT97" s="140" t="s">
        <v>82</v>
      </c>
      <c r="BV97" s="140" t="s">
        <v>75</v>
      </c>
      <c r="BW97" s="140" t="s">
        <v>90</v>
      </c>
      <c r="BX97" s="140" t="s">
        <v>81</v>
      </c>
      <c r="CL97" s="140" t="s">
        <v>1</v>
      </c>
    </row>
    <row r="98" s="2" customFormat="1" ht="30" customHeight="1">
      <c r="A98" s="37"/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L98" s="39"/>
      <c r="AM98" s="39"/>
      <c r="AN98" s="39"/>
      <c r="AO98" s="39"/>
      <c r="AP98" s="39"/>
      <c r="AQ98" s="39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  <row r="99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  <c r="Y99" s="66"/>
      <c r="Z99" s="66"/>
      <c r="AA99" s="66"/>
      <c r="AB99" s="66"/>
      <c r="AC99" s="66"/>
      <c r="AD99" s="66"/>
      <c r="AE99" s="66"/>
      <c r="AF99" s="66"/>
      <c r="AG99" s="66"/>
      <c r="AH99" s="66"/>
      <c r="AI99" s="66"/>
      <c r="AJ99" s="66"/>
      <c r="AK99" s="66"/>
      <c r="AL99" s="66"/>
      <c r="AM99" s="66"/>
      <c r="AN99" s="66"/>
      <c r="AO99" s="66"/>
      <c r="AP99" s="66"/>
      <c r="AQ99" s="66"/>
      <c r="AR99" s="43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</sheetData>
  <sheetProtection sheet="1" formatColumns="0" formatRows="0" objects="1" scenarios="1" spinCount="100000" saltValue="3imL8VkpeFkEinOAsww3BmMuofvfs/uiMg4wrzC4Sp0/OnWj48aDVlAMQGPhfRgpy7yLYWwp9hBe69rIkOxDHw==" hashValue="JWzEyHbVEY+0snxvD1YSI/jV8ZYHGi3BxRmisVvsiIk7iRKFkiVaGupoO+nkFyTtMqGqPf/cHmoEdbx6NOjr3Q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E96:I96"/>
    <mergeCell ref="K96:AF96"/>
    <mergeCell ref="AN97:AP97"/>
    <mergeCell ref="AG97:AM97"/>
    <mergeCell ref="E97:I97"/>
    <mergeCell ref="K97:AF97"/>
    <mergeCell ref="AG94:AM94"/>
    <mergeCell ref="AN94:AP94"/>
    <mergeCell ref="AR2:BE2"/>
  </mergeCells>
  <hyperlinks>
    <hyperlink ref="A96" location="'2022-12-1.1-SO 01 - stave...'!C2" display="/"/>
    <hyperlink ref="A97" location="'2022-12-1.2-SO 01 - VON -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87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s="1" customFormat="1" ht="24.96" customHeight="1">
      <c r="B4" s="19"/>
      <c r="D4" s="147" t="s">
        <v>91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Oprava Petrovického tunelu TU 1561 v km 73,421</v>
      </c>
      <c r="F7" s="149"/>
      <c r="G7" s="149"/>
      <c r="H7" s="149"/>
      <c r="L7" s="19"/>
    </row>
    <row r="8" s="1" customFormat="1" ht="12" customHeight="1">
      <c r="B8" s="19"/>
      <c r="D8" s="149" t="s">
        <v>92</v>
      </c>
      <c r="L8" s="19"/>
    </row>
    <row r="9" s="2" customFormat="1" ht="16.5" customHeight="1">
      <c r="A9" s="37"/>
      <c r="B9" s="43"/>
      <c r="C9" s="37"/>
      <c r="D9" s="37"/>
      <c r="E9" s="150" t="s">
        <v>93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94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95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21. 1. 2025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33</v>
      </c>
      <c r="E32" s="37"/>
      <c r="F32" s="37"/>
      <c r="G32" s="37"/>
      <c r="H32" s="37"/>
      <c r="I32" s="37"/>
      <c r="J32" s="159">
        <f>ROUND(J131,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35</v>
      </c>
      <c r="G34" s="37"/>
      <c r="H34" s="37"/>
      <c r="I34" s="160" t="s">
        <v>34</v>
      </c>
      <c r="J34" s="160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37</v>
      </c>
      <c r="E35" s="149" t="s">
        <v>38</v>
      </c>
      <c r="F35" s="162">
        <f>ROUND((SUM(BE131:BE362)),  2)</f>
        <v>0</v>
      </c>
      <c r="G35" s="37"/>
      <c r="H35" s="37"/>
      <c r="I35" s="163">
        <v>0.20999999999999999</v>
      </c>
      <c r="J35" s="162">
        <f>ROUND(((SUM(BE131:BE362))*I35),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39</v>
      </c>
      <c r="F36" s="162">
        <f>ROUND((SUM(BF131:BF362)),  2)</f>
        <v>0</v>
      </c>
      <c r="G36" s="37"/>
      <c r="H36" s="37"/>
      <c r="I36" s="163">
        <v>0.12</v>
      </c>
      <c r="J36" s="162">
        <f>ROUND(((SUM(BF131:BF362))*I36),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40</v>
      </c>
      <c r="F37" s="162">
        <f>ROUND((SUM(BG131:BG362)),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41</v>
      </c>
      <c r="F38" s="162">
        <f>ROUND((SUM(BH131:BH362)),  2)</f>
        <v>0</v>
      </c>
      <c r="G38" s="37"/>
      <c r="H38" s="37"/>
      <c r="I38" s="163">
        <v>0.12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42</v>
      </c>
      <c r="F39" s="162">
        <f>ROUND((SUM(BI131:BI362)),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43</v>
      </c>
      <c r="E41" s="166"/>
      <c r="F41" s="166"/>
      <c r="G41" s="167" t="s">
        <v>44</v>
      </c>
      <c r="H41" s="168" t="s">
        <v>45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Oprava Petrovického tunelu TU 1561 v km 73,421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92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93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94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2022/12/1.1/SO 01 - stavební část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21. 1. 2025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97</v>
      </c>
      <c r="D96" s="184"/>
      <c r="E96" s="184"/>
      <c r="F96" s="184"/>
      <c r="G96" s="184"/>
      <c r="H96" s="184"/>
      <c r="I96" s="184"/>
      <c r="J96" s="185" t="s">
        <v>98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99</v>
      </c>
      <c r="D98" s="39"/>
      <c r="E98" s="39"/>
      <c r="F98" s="39"/>
      <c r="G98" s="39"/>
      <c r="H98" s="39"/>
      <c r="I98" s="39"/>
      <c r="J98" s="109">
        <f>J131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100</v>
      </c>
    </row>
    <row r="99" s="9" customFormat="1" ht="24.96" customHeight="1">
      <c r="A99" s="9"/>
      <c r="B99" s="187"/>
      <c r="C99" s="188"/>
      <c r="D99" s="189" t="s">
        <v>101</v>
      </c>
      <c r="E99" s="190"/>
      <c r="F99" s="190"/>
      <c r="G99" s="190"/>
      <c r="H99" s="190"/>
      <c r="I99" s="190"/>
      <c r="J99" s="191">
        <f>J132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102</v>
      </c>
      <c r="E100" s="195"/>
      <c r="F100" s="195"/>
      <c r="G100" s="195"/>
      <c r="H100" s="195"/>
      <c r="I100" s="195"/>
      <c r="J100" s="196">
        <f>J133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103</v>
      </c>
      <c r="E101" s="195"/>
      <c r="F101" s="195"/>
      <c r="G101" s="195"/>
      <c r="H101" s="195"/>
      <c r="I101" s="195"/>
      <c r="J101" s="196">
        <f>J161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32"/>
      <c r="D102" s="194" t="s">
        <v>104</v>
      </c>
      <c r="E102" s="195"/>
      <c r="F102" s="195"/>
      <c r="G102" s="195"/>
      <c r="H102" s="195"/>
      <c r="I102" s="195"/>
      <c r="J102" s="196">
        <f>J190</f>
        <v>0</v>
      </c>
      <c r="K102" s="132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32"/>
      <c r="D103" s="194" t="s">
        <v>105</v>
      </c>
      <c r="E103" s="195"/>
      <c r="F103" s="195"/>
      <c r="G103" s="195"/>
      <c r="H103" s="195"/>
      <c r="I103" s="195"/>
      <c r="J103" s="196">
        <f>J259</f>
        <v>0</v>
      </c>
      <c r="K103" s="132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32"/>
      <c r="D104" s="194" t="s">
        <v>106</v>
      </c>
      <c r="E104" s="195"/>
      <c r="F104" s="195"/>
      <c r="G104" s="195"/>
      <c r="H104" s="195"/>
      <c r="I104" s="195"/>
      <c r="J104" s="196">
        <f>J272</f>
        <v>0</v>
      </c>
      <c r="K104" s="132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7"/>
      <c r="C105" s="188"/>
      <c r="D105" s="189" t="s">
        <v>107</v>
      </c>
      <c r="E105" s="190"/>
      <c r="F105" s="190"/>
      <c r="G105" s="190"/>
      <c r="H105" s="190"/>
      <c r="I105" s="190"/>
      <c r="J105" s="191">
        <f>J279</f>
        <v>0</v>
      </c>
      <c r="K105" s="188"/>
      <c r="L105" s="192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87"/>
      <c r="C106" s="188"/>
      <c r="D106" s="189" t="s">
        <v>108</v>
      </c>
      <c r="E106" s="190"/>
      <c r="F106" s="190"/>
      <c r="G106" s="190"/>
      <c r="H106" s="190"/>
      <c r="I106" s="190"/>
      <c r="J106" s="191">
        <f>J300</f>
        <v>0</v>
      </c>
      <c r="K106" s="188"/>
      <c r="L106" s="192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87"/>
      <c r="C107" s="188"/>
      <c r="D107" s="189" t="s">
        <v>109</v>
      </c>
      <c r="E107" s="190"/>
      <c r="F107" s="190"/>
      <c r="G107" s="190"/>
      <c r="H107" s="190"/>
      <c r="I107" s="190"/>
      <c r="J107" s="191">
        <f>J351</f>
        <v>0</v>
      </c>
      <c r="K107" s="188"/>
      <c r="L107" s="192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87"/>
      <c r="C108" s="188"/>
      <c r="D108" s="189" t="s">
        <v>110</v>
      </c>
      <c r="E108" s="190"/>
      <c r="F108" s="190"/>
      <c r="G108" s="190"/>
      <c r="H108" s="190"/>
      <c r="I108" s="190"/>
      <c r="J108" s="191">
        <f>J358</f>
        <v>0</v>
      </c>
      <c r="K108" s="188"/>
      <c r="L108" s="192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93"/>
      <c r="C109" s="132"/>
      <c r="D109" s="194" t="s">
        <v>111</v>
      </c>
      <c r="E109" s="195"/>
      <c r="F109" s="195"/>
      <c r="G109" s="195"/>
      <c r="H109" s="195"/>
      <c r="I109" s="195"/>
      <c r="J109" s="196">
        <f>J359</f>
        <v>0</v>
      </c>
      <c r="K109" s="132"/>
      <c r="L109" s="19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5" s="2" customFormat="1" ht="6.96" customHeight="1">
      <c r="A115" s="37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4.96" customHeight="1">
      <c r="A116" s="37"/>
      <c r="B116" s="38"/>
      <c r="C116" s="22" t="s">
        <v>112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16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182" t="str">
        <f>E7</f>
        <v>Oprava Petrovického tunelu TU 1561 v km 73,421</v>
      </c>
      <c r="F119" s="31"/>
      <c r="G119" s="31"/>
      <c r="H119" s="31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" customFormat="1" ht="12" customHeight="1">
      <c r="B120" s="20"/>
      <c r="C120" s="31" t="s">
        <v>92</v>
      </c>
      <c r="D120" s="21"/>
      <c r="E120" s="21"/>
      <c r="F120" s="21"/>
      <c r="G120" s="21"/>
      <c r="H120" s="21"/>
      <c r="I120" s="21"/>
      <c r="J120" s="21"/>
      <c r="K120" s="21"/>
      <c r="L120" s="19"/>
    </row>
    <row r="121" s="2" customFormat="1" ht="16.5" customHeight="1">
      <c r="A121" s="37"/>
      <c r="B121" s="38"/>
      <c r="C121" s="39"/>
      <c r="D121" s="39"/>
      <c r="E121" s="182" t="s">
        <v>93</v>
      </c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94</v>
      </c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6.5" customHeight="1">
      <c r="A123" s="37"/>
      <c r="B123" s="38"/>
      <c r="C123" s="39"/>
      <c r="D123" s="39"/>
      <c r="E123" s="75" t="str">
        <f>E11</f>
        <v>2022/12/1.1/SO 01 - stavební část</v>
      </c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20</v>
      </c>
      <c r="D125" s="39"/>
      <c r="E125" s="39"/>
      <c r="F125" s="26" t="str">
        <f>F14</f>
        <v xml:space="preserve"> </v>
      </c>
      <c r="G125" s="39"/>
      <c r="H125" s="39"/>
      <c r="I125" s="31" t="s">
        <v>22</v>
      </c>
      <c r="J125" s="78" t="str">
        <f>IF(J14="","",J14)</f>
        <v>21. 1. 2025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24</v>
      </c>
      <c r="D127" s="39"/>
      <c r="E127" s="39"/>
      <c r="F127" s="26" t="str">
        <f>E17</f>
        <v xml:space="preserve"> </v>
      </c>
      <c r="G127" s="39"/>
      <c r="H127" s="39"/>
      <c r="I127" s="31" t="s">
        <v>29</v>
      </c>
      <c r="J127" s="35" t="str">
        <f>E23</f>
        <v xml:space="preserve"> 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5.15" customHeight="1">
      <c r="A128" s="37"/>
      <c r="B128" s="38"/>
      <c r="C128" s="31" t="s">
        <v>27</v>
      </c>
      <c r="D128" s="39"/>
      <c r="E128" s="39"/>
      <c r="F128" s="26" t="str">
        <f>IF(E20="","",E20)</f>
        <v>Vyplň údaj</v>
      </c>
      <c r="G128" s="39"/>
      <c r="H128" s="39"/>
      <c r="I128" s="31" t="s">
        <v>31</v>
      </c>
      <c r="J128" s="35" t="str">
        <f>E26</f>
        <v xml:space="preserve"> </v>
      </c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0.32" customHeight="1">
      <c r="A129" s="37"/>
      <c r="B129" s="38"/>
      <c r="C129" s="39"/>
      <c r="D129" s="39"/>
      <c r="E129" s="39"/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11" customFormat="1" ht="29.28" customHeight="1">
      <c r="A130" s="198"/>
      <c r="B130" s="199"/>
      <c r="C130" s="200" t="s">
        <v>113</v>
      </c>
      <c r="D130" s="201" t="s">
        <v>58</v>
      </c>
      <c r="E130" s="201" t="s">
        <v>54</v>
      </c>
      <c r="F130" s="201" t="s">
        <v>55</v>
      </c>
      <c r="G130" s="201" t="s">
        <v>114</v>
      </c>
      <c r="H130" s="201" t="s">
        <v>115</v>
      </c>
      <c r="I130" s="201" t="s">
        <v>116</v>
      </c>
      <c r="J130" s="201" t="s">
        <v>98</v>
      </c>
      <c r="K130" s="202" t="s">
        <v>117</v>
      </c>
      <c r="L130" s="203"/>
      <c r="M130" s="99" t="s">
        <v>1</v>
      </c>
      <c r="N130" s="100" t="s">
        <v>37</v>
      </c>
      <c r="O130" s="100" t="s">
        <v>118</v>
      </c>
      <c r="P130" s="100" t="s">
        <v>119</v>
      </c>
      <c r="Q130" s="100" t="s">
        <v>120</v>
      </c>
      <c r="R130" s="100" t="s">
        <v>121</v>
      </c>
      <c r="S130" s="100" t="s">
        <v>122</v>
      </c>
      <c r="T130" s="101" t="s">
        <v>123</v>
      </c>
      <c r="U130" s="198"/>
      <c r="V130" s="198"/>
      <c r="W130" s="198"/>
      <c r="X130" s="198"/>
      <c r="Y130" s="198"/>
      <c r="Z130" s="198"/>
      <c r="AA130" s="198"/>
      <c r="AB130" s="198"/>
      <c r="AC130" s="198"/>
      <c r="AD130" s="198"/>
      <c r="AE130" s="198"/>
    </row>
    <row r="131" s="2" customFormat="1" ht="22.8" customHeight="1">
      <c r="A131" s="37"/>
      <c r="B131" s="38"/>
      <c r="C131" s="106" t="s">
        <v>124</v>
      </c>
      <c r="D131" s="39"/>
      <c r="E131" s="39"/>
      <c r="F131" s="39"/>
      <c r="G131" s="39"/>
      <c r="H131" s="39"/>
      <c r="I131" s="39"/>
      <c r="J131" s="204">
        <f>BK131</f>
        <v>0</v>
      </c>
      <c r="K131" s="39"/>
      <c r="L131" s="43"/>
      <c r="M131" s="102"/>
      <c r="N131" s="205"/>
      <c r="O131" s="103"/>
      <c r="P131" s="206">
        <f>P132+P279+P300+P351+P358</f>
        <v>0</v>
      </c>
      <c r="Q131" s="103"/>
      <c r="R131" s="206">
        <f>R132+R279+R300+R351+R358</f>
        <v>734.30817585199998</v>
      </c>
      <c r="S131" s="103"/>
      <c r="T131" s="207">
        <f>T132+T279+T300+T351+T358</f>
        <v>603.72849999999994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72</v>
      </c>
      <c r="AU131" s="16" t="s">
        <v>100</v>
      </c>
      <c r="BK131" s="208">
        <f>BK132+BK279+BK300+BK351+BK358</f>
        <v>0</v>
      </c>
    </row>
    <row r="132" s="12" customFormat="1" ht="25.92" customHeight="1">
      <c r="A132" s="12"/>
      <c r="B132" s="209"/>
      <c r="C132" s="210"/>
      <c r="D132" s="211" t="s">
        <v>72</v>
      </c>
      <c r="E132" s="212" t="s">
        <v>125</v>
      </c>
      <c r="F132" s="212" t="s">
        <v>126</v>
      </c>
      <c r="G132" s="210"/>
      <c r="H132" s="210"/>
      <c r="I132" s="213"/>
      <c r="J132" s="214">
        <f>BK132</f>
        <v>0</v>
      </c>
      <c r="K132" s="210"/>
      <c r="L132" s="215"/>
      <c r="M132" s="216"/>
      <c r="N132" s="217"/>
      <c r="O132" s="217"/>
      <c r="P132" s="218">
        <f>P133+P161+P190+P259+P272</f>
        <v>0</v>
      </c>
      <c r="Q132" s="217"/>
      <c r="R132" s="218">
        <f>R133+R161+R190+R259+R272</f>
        <v>734.28891585199995</v>
      </c>
      <c r="S132" s="217"/>
      <c r="T132" s="219">
        <f>T133+T161+T190+T259+T272</f>
        <v>603.72849999999994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0" t="s">
        <v>80</v>
      </c>
      <c r="AT132" s="221" t="s">
        <v>72</v>
      </c>
      <c r="AU132" s="221" t="s">
        <v>73</v>
      </c>
      <c r="AY132" s="220" t="s">
        <v>127</v>
      </c>
      <c r="BK132" s="222">
        <f>BK133+BK161+BK190+BK259+BK272</f>
        <v>0</v>
      </c>
    </row>
    <row r="133" s="12" customFormat="1" ht="22.8" customHeight="1">
      <c r="A133" s="12"/>
      <c r="B133" s="209"/>
      <c r="C133" s="210"/>
      <c r="D133" s="211" t="s">
        <v>72</v>
      </c>
      <c r="E133" s="223" t="s">
        <v>80</v>
      </c>
      <c r="F133" s="223" t="s">
        <v>128</v>
      </c>
      <c r="G133" s="210"/>
      <c r="H133" s="210"/>
      <c r="I133" s="213"/>
      <c r="J133" s="224">
        <f>BK133</f>
        <v>0</v>
      </c>
      <c r="K133" s="210"/>
      <c r="L133" s="215"/>
      <c r="M133" s="216"/>
      <c r="N133" s="217"/>
      <c r="O133" s="217"/>
      <c r="P133" s="218">
        <f>SUM(P134:P160)</f>
        <v>0</v>
      </c>
      <c r="Q133" s="217"/>
      <c r="R133" s="218">
        <f>SUM(R134:R160)</f>
        <v>0</v>
      </c>
      <c r="S133" s="217"/>
      <c r="T133" s="219">
        <f>SUM(T134:T160)</f>
        <v>261.80599999999998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0" t="s">
        <v>80</v>
      </c>
      <c r="AT133" s="221" t="s">
        <v>72</v>
      </c>
      <c r="AU133" s="221" t="s">
        <v>80</v>
      </c>
      <c r="AY133" s="220" t="s">
        <v>127</v>
      </c>
      <c r="BK133" s="222">
        <f>SUM(BK134:BK160)</f>
        <v>0</v>
      </c>
    </row>
    <row r="134" s="2" customFormat="1" ht="21.75" customHeight="1">
      <c r="A134" s="37"/>
      <c r="B134" s="38"/>
      <c r="C134" s="225" t="s">
        <v>80</v>
      </c>
      <c r="D134" s="225" t="s">
        <v>129</v>
      </c>
      <c r="E134" s="226" t="s">
        <v>130</v>
      </c>
      <c r="F134" s="227" t="s">
        <v>131</v>
      </c>
      <c r="G134" s="228" t="s">
        <v>132</v>
      </c>
      <c r="H134" s="229">
        <v>15</v>
      </c>
      <c r="I134" s="230"/>
      <c r="J134" s="231">
        <f>ROUND(I134*H134,2)</f>
        <v>0</v>
      </c>
      <c r="K134" s="227" t="s">
        <v>133</v>
      </c>
      <c r="L134" s="43"/>
      <c r="M134" s="232" t="s">
        <v>1</v>
      </c>
      <c r="N134" s="233" t="s">
        <v>38</v>
      </c>
      <c r="O134" s="90"/>
      <c r="P134" s="234">
        <f>O134*H134</f>
        <v>0</v>
      </c>
      <c r="Q134" s="234">
        <v>0</v>
      </c>
      <c r="R134" s="234">
        <f>Q134*H134</f>
        <v>0</v>
      </c>
      <c r="S134" s="234">
        <v>0</v>
      </c>
      <c r="T134" s="235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6" t="s">
        <v>134</v>
      </c>
      <c r="AT134" s="236" t="s">
        <v>129</v>
      </c>
      <c r="AU134" s="236" t="s">
        <v>82</v>
      </c>
      <c r="AY134" s="16" t="s">
        <v>127</v>
      </c>
      <c r="BE134" s="237">
        <f>IF(N134="základní",J134,0)</f>
        <v>0</v>
      </c>
      <c r="BF134" s="237">
        <f>IF(N134="snížená",J134,0)</f>
        <v>0</v>
      </c>
      <c r="BG134" s="237">
        <f>IF(N134="zákl. přenesená",J134,0)</f>
        <v>0</v>
      </c>
      <c r="BH134" s="237">
        <f>IF(N134="sníž. přenesená",J134,0)</f>
        <v>0</v>
      </c>
      <c r="BI134" s="237">
        <f>IF(N134="nulová",J134,0)</f>
        <v>0</v>
      </c>
      <c r="BJ134" s="16" t="s">
        <v>80</v>
      </c>
      <c r="BK134" s="237">
        <f>ROUND(I134*H134,2)</f>
        <v>0</v>
      </c>
      <c r="BL134" s="16" t="s">
        <v>134</v>
      </c>
      <c r="BM134" s="236" t="s">
        <v>135</v>
      </c>
    </row>
    <row r="135" s="2" customFormat="1">
      <c r="A135" s="37"/>
      <c r="B135" s="38"/>
      <c r="C135" s="39"/>
      <c r="D135" s="238" t="s">
        <v>136</v>
      </c>
      <c r="E135" s="39"/>
      <c r="F135" s="239" t="s">
        <v>137</v>
      </c>
      <c r="G135" s="39"/>
      <c r="H135" s="39"/>
      <c r="I135" s="240"/>
      <c r="J135" s="39"/>
      <c r="K135" s="39"/>
      <c r="L135" s="43"/>
      <c r="M135" s="241"/>
      <c r="N135" s="242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136</v>
      </c>
      <c r="AU135" s="16" t="s">
        <v>82</v>
      </c>
    </row>
    <row r="136" s="13" customFormat="1">
      <c r="A136" s="13"/>
      <c r="B136" s="243"/>
      <c r="C136" s="244"/>
      <c r="D136" s="238" t="s">
        <v>138</v>
      </c>
      <c r="E136" s="245" t="s">
        <v>1</v>
      </c>
      <c r="F136" s="246" t="s">
        <v>139</v>
      </c>
      <c r="G136" s="244"/>
      <c r="H136" s="247">
        <v>15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3" t="s">
        <v>138</v>
      </c>
      <c r="AU136" s="253" t="s">
        <v>82</v>
      </c>
      <c r="AV136" s="13" t="s">
        <v>82</v>
      </c>
      <c r="AW136" s="13" t="s">
        <v>30</v>
      </c>
      <c r="AX136" s="13" t="s">
        <v>80</v>
      </c>
      <c r="AY136" s="253" t="s">
        <v>127</v>
      </c>
    </row>
    <row r="137" s="2" customFormat="1" ht="16.5" customHeight="1">
      <c r="A137" s="37"/>
      <c r="B137" s="38"/>
      <c r="C137" s="225" t="s">
        <v>82</v>
      </c>
      <c r="D137" s="225" t="s">
        <v>129</v>
      </c>
      <c r="E137" s="226" t="s">
        <v>140</v>
      </c>
      <c r="F137" s="227" t="s">
        <v>141</v>
      </c>
      <c r="G137" s="228" t="s">
        <v>142</v>
      </c>
      <c r="H137" s="229">
        <v>90</v>
      </c>
      <c r="I137" s="230"/>
      <c r="J137" s="231">
        <f>ROUND(I137*H137,2)</f>
        <v>0</v>
      </c>
      <c r="K137" s="227" t="s">
        <v>133</v>
      </c>
      <c r="L137" s="43"/>
      <c r="M137" s="232" t="s">
        <v>1</v>
      </c>
      <c r="N137" s="233" t="s">
        <v>38</v>
      </c>
      <c r="O137" s="90"/>
      <c r="P137" s="234">
        <f>O137*H137</f>
        <v>0</v>
      </c>
      <c r="Q137" s="234">
        <v>0</v>
      </c>
      <c r="R137" s="234">
        <f>Q137*H137</f>
        <v>0</v>
      </c>
      <c r="S137" s="234">
        <v>0.35499999999999998</v>
      </c>
      <c r="T137" s="235">
        <f>S137*H137</f>
        <v>31.949999999999999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6" t="s">
        <v>134</v>
      </c>
      <c r="AT137" s="236" t="s">
        <v>129</v>
      </c>
      <c r="AU137" s="236" t="s">
        <v>82</v>
      </c>
      <c r="AY137" s="16" t="s">
        <v>127</v>
      </c>
      <c r="BE137" s="237">
        <f>IF(N137="základní",J137,0)</f>
        <v>0</v>
      </c>
      <c r="BF137" s="237">
        <f>IF(N137="snížená",J137,0)</f>
        <v>0</v>
      </c>
      <c r="BG137" s="237">
        <f>IF(N137="zákl. přenesená",J137,0)</f>
        <v>0</v>
      </c>
      <c r="BH137" s="237">
        <f>IF(N137="sníž. přenesená",J137,0)</f>
        <v>0</v>
      </c>
      <c r="BI137" s="237">
        <f>IF(N137="nulová",J137,0)</f>
        <v>0</v>
      </c>
      <c r="BJ137" s="16" t="s">
        <v>80</v>
      </c>
      <c r="BK137" s="237">
        <f>ROUND(I137*H137,2)</f>
        <v>0</v>
      </c>
      <c r="BL137" s="16" t="s">
        <v>134</v>
      </c>
      <c r="BM137" s="236" t="s">
        <v>143</v>
      </c>
    </row>
    <row r="138" s="2" customFormat="1">
      <c r="A138" s="37"/>
      <c r="B138" s="38"/>
      <c r="C138" s="39"/>
      <c r="D138" s="238" t="s">
        <v>136</v>
      </c>
      <c r="E138" s="39"/>
      <c r="F138" s="239" t="s">
        <v>144</v>
      </c>
      <c r="G138" s="39"/>
      <c r="H138" s="39"/>
      <c r="I138" s="240"/>
      <c r="J138" s="39"/>
      <c r="K138" s="39"/>
      <c r="L138" s="43"/>
      <c r="M138" s="241"/>
      <c r="N138" s="242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136</v>
      </c>
      <c r="AU138" s="16" t="s">
        <v>82</v>
      </c>
    </row>
    <row r="139" s="2" customFormat="1" ht="24.15" customHeight="1">
      <c r="A139" s="37"/>
      <c r="B139" s="38"/>
      <c r="C139" s="225" t="s">
        <v>145</v>
      </c>
      <c r="D139" s="225" t="s">
        <v>129</v>
      </c>
      <c r="E139" s="226" t="s">
        <v>146</v>
      </c>
      <c r="F139" s="227" t="s">
        <v>147</v>
      </c>
      <c r="G139" s="228" t="s">
        <v>148</v>
      </c>
      <c r="H139" s="229">
        <v>120</v>
      </c>
      <c r="I139" s="230"/>
      <c r="J139" s="231">
        <f>ROUND(I139*H139,2)</f>
        <v>0</v>
      </c>
      <c r="K139" s="227" t="s">
        <v>133</v>
      </c>
      <c r="L139" s="43"/>
      <c r="M139" s="232" t="s">
        <v>1</v>
      </c>
      <c r="N139" s="233" t="s">
        <v>38</v>
      </c>
      <c r="O139" s="90"/>
      <c r="P139" s="234">
        <f>O139*H139</f>
        <v>0</v>
      </c>
      <c r="Q139" s="234">
        <v>0</v>
      </c>
      <c r="R139" s="234">
        <f>Q139*H139</f>
        <v>0</v>
      </c>
      <c r="S139" s="234">
        <v>1.8999999999999999</v>
      </c>
      <c r="T139" s="235">
        <f>S139*H139</f>
        <v>228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6" t="s">
        <v>134</v>
      </c>
      <c r="AT139" s="236" t="s">
        <v>129</v>
      </c>
      <c r="AU139" s="236" t="s">
        <v>82</v>
      </c>
      <c r="AY139" s="16" t="s">
        <v>127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6" t="s">
        <v>80</v>
      </c>
      <c r="BK139" s="237">
        <f>ROUND(I139*H139,2)</f>
        <v>0</v>
      </c>
      <c r="BL139" s="16" t="s">
        <v>134</v>
      </c>
      <c r="BM139" s="236" t="s">
        <v>149</v>
      </c>
    </row>
    <row r="140" s="2" customFormat="1">
      <c r="A140" s="37"/>
      <c r="B140" s="38"/>
      <c r="C140" s="39"/>
      <c r="D140" s="238" t="s">
        <v>136</v>
      </c>
      <c r="E140" s="39"/>
      <c r="F140" s="239" t="s">
        <v>150</v>
      </c>
      <c r="G140" s="39"/>
      <c r="H140" s="39"/>
      <c r="I140" s="240"/>
      <c r="J140" s="39"/>
      <c r="K140" s="39"/>
      <c r="L140" s="43"/>
      <c r="M140" s="241"/>
      <c r="N140" s="242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136</v>
      </c>
      <c r="AU140" s="16" t="s">
        <v>82</v>
      </c>
    </row>
    <row r="141" s="2" customFormat="1" ht="16.5" customHeight="1">
      <c r="A141" s="37"/>
      <c r="B141" s="38"/>
      <c r="C141" s="225" t="s">
        <v>134</v>
      </c>
      <c r="D141" s="225" t="s">
        <v>129</v>
      </c>
      <c r="E141" s="226" t="s">
        <v>151</v>
      </c>
      <c r="F141" s="227" t="s">
        <v>152</v>
      </c>
      <c r="G141" s="228" t="s">
        <v>142</v>
      </c>
      <c r="H141" s="229">
        <v>2320</v>
      </c>
      <c r="I141" s="230"/>
      <c r="J141" s="231">
        <f>ROUND(I141*H141,2)</f>
        <v>0</v>
      </c>
      <c r="K141" s="227" t="s">
        <v>133</v>
      </c>
      <c r="L141" s="43"/>
      <c r="M141" s="232" t="s">
        <v>1</v>
      </c>
      <c r="N141" s="233" t="s">
        <v>38</v>
      </c>
      <c r="O141" s="90"/>
      <c r="P141" s="234">
        <f>O141*H141</f>
        <v>0</v>
      </c>
      <c r="Q141" s="234">
        <v>0</v>
      </c>
      <c r="R141" s="234">
        <f>Q141*H141</f>
        <v>0</v>
      </c>
      <c r="S141" s="234">
        <v>0.00080000000000000004</v>
      </c>
      <c r="T141" s="235">
        <f>S141*H141</f>
        <v>1.8560000000000001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6" t="s">
        <v>134</v>
      </c>
      <c r="AT141" s="236" t="s">
        <v>129</v>
      </c>
      <c r="AU141" s="236" t="s">
        <v>82</v>
      </c>
      <c r="AY141" s="16" t="s">
        <v>127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6" t="s">
        <v>80</v>
      </c>
      <c r="BK141" s="237">
        <f>ROUND(I141*H141,2)</f>
        <v>0</v>
      </c>
      <c r="BL141" s="16" t="s">
        <v>134</v>
      </c>
      <c r="BM141" s="236" t="s">
        <v>153</v>
      </c>
    </row>
    <row r="142" s="2" customFormat="1">
      <c r="A142" s="37"/>
      <c r="B142" s="38"/>
      <c r="C142" s="39"/>
      <c r="D142" s="238" t="s">
        <v>136</v>
      </c>
      <c r="E142" s="39"/>
      <c r="F142" s="239" t="s">
        <v>154</v>
      </c>
      <c r="G142" s="39"/>
      <c r="H142" s="39"/>
      <c r="I142" s="240"/>
      <c r="J142" s="39"/>
      <c r="K142" s="39"/>
      <c r="L142" s="43"/>
      <c r="M142" s="241"/>
      <c r="N142" s="242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136</v>
      </c>
      <c r="AU142" s="16" t="s">
        <v>82</v>
      </c>
    </row>
    <row r="143" s="13" customFormat="1">
      <c r="A143" s="13"/>
      <c r="B143" s="243"/>
      <c r="C143" s="244"/>
      <c r="D143" s="238" t="s">
        <v>138</v>
      </c>
      <c r="E143" s="245" t="s">
        <v>1</v>
      </c>
      <c r="F143" s="246" t="s">
        <v>155</v>
      </c>
      <c r="G143" s="244"/>
      <c r="H143" s="247">
        <v>400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3" t="s">
        <v>138</v>
      </c>
      <c r="AU143" s="253" t="s">
        <v>82</v>
      </c>
      <c r="AV143" s="13" t="s">
        <v>82</v>
      </c>
      <c r="AW143" s="13" t="s">
        <v>30</v>
      </c>
      <c r="AX143" s="13" t="s">
        <v>73</v>
      </c>
      <c r="AY143" s="253" t="s">
        <v>127</v>
      </c>
    </row>
    <row r="144" s="13" customFormat="1">
      <c r="A144" s="13"/>
      <c r="B144" s="243"/>
      <c r="C144" s="244"/>
      <c r="D144" s="238" t="s">
        <v>138</v>
      </c>
      <c r="E144" s="245" t="s">
        <v>1</v>
      </c>
      <c r="F144" s="246" t="s">
        <v>156</v>
      </c>
      <c r="G144" s="244"/>
      <c r="H144" s="247">
        <v>1800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3" t="s">
        <v>138</v>
      </c>
      <c r="AU144" s="253" t="s">
        <v>82</v>
      </c>
      <c r="AV144" s="13" t="s">
        <v>82</v>
      </c>
      <c r="AW144" s="13" t="s">
        <v>30</v>
      </c>
      <c r="AX144" s="13" t="s">
        <v>73</v>
      </c>
      <c r="AY144" s="253" t="s">
        <v>127</v>
      </c>
    </row>
    <row r="145" s="13" customFormat="1">
      <c r="A145" s="13"/>
      <c r="B145" s="243"/>
      <c r="C145" s="244"/>
      <c r="D145" s="238" t="s">
        <v>138</v>
      </c>
      <c r="E145" s="245" t="s">
        <v>1</v>
      </c>
      <c r="F145" s="246" t="s">
        <v>157</v>
      </c>
      <c r="G145" s="244"/>
      <c r="H145" s="247">
        <v>72</v>
      </c>
      <c r="I145" s="248"/>
      <c r="J145" s="244"/>
      <c r="K145" s="244"/>
      <c r="L145" s="249"/>
      <c r="M145" s="250"/>
      <c r="N145" s="251"/>
      <c r="O145" s="251"/>
      <c r="P145" s="251"/>
      <c r="Q145" s="251"/>
      <c r="R145" s="251"/>
      <c r="S145" s="251"/>
      <c r="T145" s="25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3" t="s">
        <v>138</v>
      </c>
      <c r="AU145" s="253" t="s">
        <v>82</v>
      </c>
      <c r="AV145" s="13" t="s">
        <v>82</v>
      </c>
      <c r="AW145" s="13" t="s">
        <v>30</v>
      </c>
      <c r="AX145" s="13" t="s">
        <v>73</v>
      </c>
      <c r="AY145" s="253" t="s">
        <v>127</v>
      </c>
    </row>
    <row r="146" s="13" customFormat="1">
      <c r="A146" s="13"/>
      <c r="B146" s="243"/>
      <c r="C146" s="244"/>
      <c r="D146" s="238" t="s">
        <v>138</v>
      </c>
      <c r="E146" s="245" t="s">
        <v>1</v>
      </c>
      <c r="F146" s="246" t="s">
        <v>158</v>
      </c>
      <c r="G146" s="244"/>
      <c r="H146" s="247">
        <v>48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3" t="s">
        <v>138</v>
      </c>
      <c r="AU146" s="253" t="s">
        <v>82</v>
      </c>
      <c r="AV146" s="13" t="s">
        <v>82</v>
      </c>
      <c r="AW146" s="13" t="s">
        <v>30</v>
      </c>
      <c r="AX146" s="13" t="s">
        <v>73</v>
      </c>
      <c r="AY146" s="253" t="s">
        <v>127</v>
      </c>
    </row>
    <row r="147" s="14" customFormat="1">
      <c r="A147" s="14"/>
      <c r="B147" s="254"/>
      <c r="C147" s="255"/>
      <c r="D147" s="238" t="s">
        <v>138</v>
      </c>
      <c r="E147" s="256" t="s">
        <v>1</v>
      </c>
      <c r="F147" s="257" t="s">
        <v>159</v>
      </c>
      <c r="G147" s="255"/>
      <c r="H147" s="258">
        <v>2320</v>
      </c>
      <c r="I147" s="259"/>
      <c r="J147" s="255"/>
      <c r="K147" s="255"/>
      <c r="L147" s="260"/>
      <c r="M147" s="261"/>
      <c r="N147" s="262"/>
      <c r="O147" s="262"/>
      <c r="P147" s="262"/>
      <c r="Q147" s="262"/>
      <c r="R147" s="262"/>
      <c r="S147" s="262"/>
      <c r="T147" s="26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4" t="s">
        <v>138</v>
      </c>
      <c r="AU147" s="264" t="s">
        <v>82</v>
      </c>
      <c r="AV147" s="14" t="s">
        <v>134</v>
      </c>
      <c r="AW147" s="14" t="s">
        <v>30</v>
      </c>
      <c r="AX147" s="14" t="s">
        <v>80</v>
      </c>
      <c r="AY147" s="264" t="s">
        <v>127</v>
      </c>
    </row>
    <row r="148" s="2" customFormat="1" ht="37.8" customHeight="1">
      <c r="A148" s="37"/>
      <c r="B148" s="38"/>
      <c r="C148" s="225" t="s">
        <v>160</v>
      </c>
      <c r="D148" s="225" t="s">
        <v>129</v>
      </c>
      <c r="E148" s="226" t="s">
        <v>161</v>
      </c>
      <c r="F148" s="227" t="s">
        <v>162</v>
      </c>
      <c r="G148" s="228" t="s">
        <v>148</v>
      </c>
      <c r="H148" s="229">
        <v>120</v>
      </c>
      <c r="I148" s="230"/>
      <c r="J148" s="231">
        <f>ROUND(I148*H148,2)</f>
        <v>0</v>
      </c>
      <c r="K148" s="227" t="s">
        <v>133</v>
      </c>
      <c r="L148" s="43"/>
      <c r="M148" s="232" t="s">
        <v>1</v>
      </c>
      <c r="N148" s="233" t="s">
        <v>38</v>
      </c>
      <c r="O148" s="90"/>
      <c r="P148" s="234">
        <f>O148*H148</f>
        <v>0</v>
      </c>
      <c r="Q148" s="234">
        <v>0</v>
      </c>
      <c r="R148" s="234">
        <f>Q148*H148</f>
        <v>0</v>
      </c>
      <c r="S148" s="234">
        <v>0</v>
      </c>
      <c r="T148" s="23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6" t="s">
        <v>134</v>
      </c>
      <c r="AT148" s="236" t="s">
        <v>129</v>
      </c>
      <c r="AU148" s="236" t="s">
        <v>82</v>
      </c>
      <c r="AY148" s="16" t="s">
        <v>127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6" t="s">
        <v>80</v>
      </c>
      <c r="BK148" s="237">
        <f>ROUND(I148*H148,2)</f>
        <v>0</v>
      </c>
      <c r="BL148" s="16" t="s">
        <v>134</v>
      </c>
      <c r="BM148" s="236" t="s">
        <v>163</v>
      </c>
    </row>
    <row r="149" s="2" customFormat="1">
      <c r="A149" s="37"/>
      <c r="B149" s="38"/>
      <c r="C149" s="39"/>
      <c r="D149" s="238" t="s">
        <v>136</v>
      </c>
      <c r="E149" s="39"/>
      <c r="F149" s="239" t="s">
        <v>164</v>
      </c>
      <c r="G149" s="39"/>
      <c r="H149" s="39"/>
      <c r="I149" s="240"/>
      <c r="J149" s="39"/>
      <c r="K149" s="39"/>
      <c r="L149" s="43"/>
      <c r="M149" s="241"/>
      <c r="N149" s="242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136</v>
      </c>
      <c r="AU149" s="16" t="s">
        <v>82</v>
      </c>
    </row>
    <row r="150" s="2" customFormat="1" ht="37.8" customHeight="1">
      <c r="A150" s="37"/>
      <c r="B150" s="38"/>
      <c r="C150" s="225" t="s">
        <v>165</v>
      </c>
      <c r="D150" s="225" t="s">
        <v>129</v>
      </c>
      <c r="E150" s="226" t="s">
        <v>166</v>
      </c>
      <c r="F150" s="227" t="s">
        <v>167</v>
      </c>
      <c r="G150" s="228" t="s">
        <v>148</v>
      </c>
      <c r="H150" s="229">
        <v>120</v>
      </c>
      <c r="I150" s="230"/>
      <c r="J150" s="231">
        <f>ROUND(I150*H150,2)</f>
        <v>0</v>
      </c>
      <c r="K150" s="227" t="s">
        <v>133</v>
      </c>
      <c r="L150" s="43"/>
      <c r="M150" s="232" t="s">
        <v>1</v>
      </c>
      <c r="N150" s="233" t="s">
        <v>38</v>
      </c>
      <c r="O150" s="90"/>
      <c r="P150" s="234">
        <f>O150*H150</f>
        <v>0</v>
      </c>
      <c r="Q150" s="234">
        <v>0</v>
      </c>
      <c r="R150" s="234">
        <f>Q150*H150</f>
        <v>0</v>
      </c>
      <c r="S150" s="234">
        <v>0</v>
      </c>
      <c r="T150" s="235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6" t="s">
        <v>134</v>
      </c>
      <c r="AT150" s="236" t="s">
        <v>129</v>
      </c>
      <c r="AU150" s="236" t="s">
        <v>82</v>
      </c>
      <c r="AY150" s="16" t="s">
        <v>127</v>
      </c>
      <c r="BE150" s="237">
        <f>IF(N150="základní",J150,0)</f>
        <v>0</v>
      </c>
      <c r="BF150" s="237">
        <f>IF(N150="snížená",J150,0)</f>
        <v>0</v>
      </c>
      <c r="BG150" s="237">
        <f>IF(N150="zákl. přenesená",J150,0)</f>
        <v>0</v>
      </c>
      <c r="BH150" s="237">
        <f>IF(N150="sníž. přenesená",J150,0)</f>
        <v>0</v>
      </c>
      <c r="BI150" s="237">
        <f>IF(N150="nulová",J150,0)</f>
        <v>0</v>
      </c>
      <c r="BJ150" s="16" t="s">
        <v>80</v>
      </c>
      <c r="BK150" s="237">
        <f>ROUND(I150*H150,2)</f>
        <v>0</v>
      </c>
      <c r="BL150" s="16" t="s">
        <v>134</v>
      </c>
      <c r="BM150" s="236" t="s">
        <v>168</v>
      </c>
    </row>
    <row r="151" s="2" customFormat="1">
      <c r="A151" s="37"/>
      <c r="B151" s="38"/>
      <c r="C151" s="39"/>
      <c r="D151" s="238" t="s">
        <v>136</v>
      </c>
      <c r="E151" s="39"/>
      <c r="F151" s="239" t="s">
        <v>169</v>
      </c>
      <c r="G151" s="39"/>
      <c r="H151" s="39"/>
      <c r="I151" s="240"/>
      <c r="J151" s="39"/>
      <c r="K151" s="39"/>
      <c r="L151" s="43"/>
      <c r="M151" s="241"/>
      <c r="N151" s="242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136</v>
      </c>
      <c r="AU151" s="16" t="s">
        <v>82</v>
      </c>
    </row>
    <row r="152" s="2" customFormat="1" ht="16.5" customHeight="1">
      <c r="A152" s="37"/>
      <c r="B152" s="38"/>
      <c r="C152" s="225" t="s">
        <v>170</v>
      </c>
      <c r="D152" s="225" t="s">
        <v>129</v>
      </c>
      <c r="E152" s="226" t="s">
        <v>171</v>
      </c>
      <c r="F152" s="227" t="s">
        <v>172</v>
      </c>
      <c r="G152" s="228" t="s">
        <v>148</v>
      </c>
      <c r="H152" s="229">
        <v>120</v>
      </c>
      <c r="I152" s="230"/>
      <c r="J152" s="231">
        <f>ROUND(I152*H152,2)</f>
        <v>0</v>
      </c>
      <c r="K152" s="227" t="s">
        <v>133</v>
      </c>
      <c r="L152" s="43"/>
      <c r="M152" s="232" t="s">
        <v>1</v>
      </c>
      <c r="N152" s="233" t="s">
        <v>38</v>
      </c>
      <c r="O152" s="90"/>
      <c r="P152" s="234">
        <f>O152*H152</f>
        <v>0</v>
      </c>
      <c r="Q152" s="234">
        <v>0</v>
      </c>
      <c r="R152" s="234">
        <f>Q152*H152</f>
        <v>0</v>
      </c>
      <c r="S152" s="234">
        <v>0</v>
      </c>
      <c r="T152" s="235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6" t="s">
        <v>134</v>
      </c>
      <c r="AT152" s="236" t="s">
        <v>129</v>
      </c>
      <c r="AU152" s="236" t="s">
        <v>82</v>
      </c>
      <c r="AY152" s="16" t="s">
        <v>127</v>
      </c>
      <c r="BE152" s="237">
        <f>IF(N152="základní",J152,0)</f>
        <v>0</v>
      </c>
      <c r="BF152" s="237">
        <f>IF(N152="snížená",J152,0)</f>
        <v>0</v>
      </c>
      <c r="BG152" s="237">
        <f>IF(N152="zákl. přenesená",J152,0)</f>
        <v>0</v>
      </c>
      <c r="BH152" s="237">
        <f>IF(N152="sníž. přenesená",J152,0)</f>
        <v>0</v>
      </c>
      <c r="BI152" s="237">
        <f>IF(N152="nulová",J152,0)</f>
        <v>0</v>
      </c>
      <c r="BJ152" s="16" t="s">
        <v>80</v>
      </c>
      <c r="BK152" s="237">
        <f>ROUND(I152*H152,2)</f>
        <v>0</v>
      </c>
      <c r="BL152" s="16" t="s">
        <v>134</v>
      </c>
      <c r="BM152" s="236" t="s">
        <v>173</v>
      </c>
    </row>
    <row r="153" s="2" customFormat="1">
      <c r="A153" s="37"/>
      <c r="B153" s="38"/>
      <c r="C153" s="39"/>
      <c r="D153" s="238" t="s">
        <v>136</v>
      </c>
      <c r="E153" s="39"/>
      <c r="F153" s="239" t="s">
        <v>174</v>
      </c>
      <c r="G153" s="39"/>
      <c r="H153" s="39"/>
      <c r="I153" s="240"/>
      <c r="J153" s="39"/>
      <c r="K153" s="39"/>
      <c r="L153" s="43"/>
      <c r="M153" s="241"/>
      <c r="N153" s="242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136</v>
      </c>
      <c r="AU153" s="16" t="s">
        <v>82</v>
      </c>
    </row>
    <row r="154" s="2" customFormat="1" ht="24.15" customHeight="1">
      <c r="A154" s="37"/>
      <c r="B154" s="38"/>
      <c r="C154" s="225" t="s">
        <v>175</v>
      </c>
      <c r="D154" s="225" t="s">
        <v>129</v>
      </c>
      <c r="E154" s="226" t="s">
        <v>176</v>
      </c>
      <c r="F154" s="227" t="s">
        <v>177</v>
      </c>
      <c r="G154" s="228" t="s">
        <v>142</v>
      </c>
      <c r="H154" s="229">
        <v>400</v>
      </c>
      <c r="I154" s="230"/>
      <c r="J154" s="231">
        <f>ROUND(I154*H154,2)</f>
        <v>0</v>
      </c>
      <c r="K154" s="227" t="s">
        <v>133</v>
      </c>
      <c r="L154" s="43"/>
      <c r="M154" s="232" t="s">
        <v>1</v>
      </c>
      <c r="N154" s="233" t="s">
        <v>38</v>
      </c>
      <c r="O154" s="90"/>
      <c r="P154" s="234">
        <f>O154*H154</f>
        <v>0</v>
      </c>
      <c r="Q154" s="234">
        <v>0</v>
      </c>
      <c r="R154" s="234">
        <f>Q154*H154</f>
        <v>0</v>
      </c>
      <c r="S154" s="234">
        <v>0</v>
      </c>
      <c r="T154" s="235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6" t="s">
        <v>134</v>
      </c>
      <c r="AT154" s="236" t="s">
        <v>129</v>
      </c>
      <c r="AU154" s="236" t="s">
        <v>82</v>
      </c>
      <c r="AY154" s="16" t="s">
        <v>127</v>
      </c>
      <c r="BE154" s="237">
        <f>IF(N154="základní",J154,0)</f>
        <v>0</v>
      </c>
      <c r="BF154" s="237">
        <f>IF(N154="snížená",J154,0)</f>
        <v>0</v>
      </c>
      <c r="BG154" s="237">
        <f>IF(N154="zákl. přenesená",J154,0)</f>
        <v>0</v>
      </c>
      <c r="BH154" s="237">
        <f>IF(N154="sníž. přenesená",J154,0)</f>
        <v>0</v>
      </c>
      <c r="BI154" s="237">
        <f>IF(N154="nulová",J154,0)</f>
        <v>0</v>
      </c>
      <c r="BJ154" s="16" t="s">
        <v>80</v>
      </c>
      <c r="BK154" s="237">
        <f>ROUND(I154*H154,2)</f>
        <v>0</v>
      </c>
      <c r="BL154" s="16" t="s">
        <v>134</v>
      </c>
      <c r="BM154" s="236" t="s">
        <v>178</v>
      </c>
    </row>
    <row r="155" s="2" customFormat="1">
      <c r="A155" s="37"/>
      <c r="B155" s="38"/>
      <c r="C155" s="39"/>
      <c r="D155" s="238" t="s">
        <v>136</v>
      </c>
      <c r="E155" s="39"/>
      <c r="F155" s="239" t="s">
        <v>179</v>
      </c>
      <c r="G155" s="39"/>
      <c r="H155" s="39"/>
      <c r="I155" s="240"/>
      <c r="J155" s="39"/>
      <c r="K155" s="39"/>
      <c r="L155" s="43"/>
      <c r="M155" s="241"/>
      <c r="N155" s="242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136</v>
      </c>
      <c r="AU155" s="16" t="s">
        <v>82</v>
      </c>
    </row>
    <row r="156" s="13" customFormat="1">
      <c r="A156" s="13"/>
      <c r="B156" s="243"/>
      <c r="C156" s="244"/>
      <c r="D156" s="238" t="s">
        <v>138</v>
      </c>
      <c r="E156" s="245" t="s">
        <v>1</v>
      </c>
      <c r="F156" s="246" t="s">
        <v>180</v>
      </c>
      <c r="G156" s="244"/>
      <c r="H156" s="247">
        <v>400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3" t="s">
        <v>138</v>
      </c>
      <c r="AU156" s="253" t="s">
        <v>82</v>
      </c>
      <c r="AV156" s="13" t="s">
        <v>82</v>
      </c>
      <c r="AW156" s="13" t="s">
        <v>30</v>
      </c>
      <c r="AX156" s="13" t="s">
        <v>80</v>
      </c>
      <c r="AY156" s="253" t="s">
        <v>127</v>
      </c>
    </row>
    <row r="157" s="2" customFormat="1" ht="24.15" customHeight="1">
      <c r="A157" s="37"/>
      <c r="B157" s="38"/>
      <c r="C157" s="225" t="s">
        <v>181</v>
      </c>
      <c r="D157" s="225" t="s">
        <v>129</v>
      </c>
      <c r="E157" s="226" t="s">
        <v>182</v>
      </c>
      <c r="F157" s="227" t="s">
        <v>183</v>
      </c>
      <c r="G157" s="228" t="s">
        <v>142</v>
      </c>
      <c r="H157" s="229">
        <v>300</v>
      </c>
      <c r="I157" s="230"/>
      <c r="J157" s="231">
        <f>ROUND(I157*H157,2)</f>
        <v>0</v>
      </c>
      <c r="K157" s="227" t="s">
        <v>184</v>
      </c>
      <c r="L157" s="43"/>
      <c r="M157" s="232" t="s">
        <v>1</v>
      </c>
      <c r="N157" s="233" t="s">
        <v>38</v>
      </c>
      <c r="O157" s="90"/>
      <c r="P157" s="234">
        <f>O157*H157</f>
        <v>0</v>
      </c>
      <c r="Q157" s="234">
        <v>0</v>
      </c>
      <c r="R157" s="234">
        <f>Q157*H157</f>
        <v>0</v>
      </c>
      <c r="S157" s="234">
        <v>0</v>
      </c>
      <c r="T157" s="235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6" t="s">
        <v>134</v>
      </c>
      <c r="AT157" s="236" t="s">
        <v>129</v>
      </c>
      <c r="AU157" s="236" t="s">
        <v>82</v>
      </c>
      <c r="AY157" s="16" t="s">
        <v>127</v>
      </c>
      <c r="BE157" s="237">
        <f>IF(N157="základní",J157,0)</f>
        <v>0</v>
      </c>
      <c r="BF157" s="237">
        <f>IF(N157="snížená",J157,0)</f>
        <v>0</v>
      </c>
      <c r="BG157" s="237">
        <f>IF(N157="zákl. přenesená",J157,0)</f>
        <v>0</v>
      </c>
      <c r="BH157" s="237">
        <f>IF(N157="sníž. přenesená",J157,0)</f>
        <v>0</v>
      </c>
      <c r="BI157" s="237">
        <f>IF(N157="nulová",J157,0)</f>
        <v>0</v>
      </c>
      <c r="BJ157" s="16" t="s">
        <v>80</v>
      </c>
      <c r="BK157" s="237">
        <f>ROUND(I157*H157,2)</f>
        <v>0</v>
      </c>
      <c r="BL157" s="16" t="s">
        <v>134</v>
      </c>
      <c r="BM157" s="236" t="s">
        <v>185</v>
      </c>
    </row>
    <row r="158" s="2" customFormat="1">
      <c r="A158" s="37"/>
      <c r="B158" s="38"/>
      <c r="C158" s="39"/>
      <c r="D158" s="238" t="s">
        <v>136</v>
      </c>
      <c r="E158" s="39"/>
      <c r="F158" s="239" t="s">
        <v>183</v>
      </c>
      <c r="G158" s="39"/>
      <c r="H158" s="39"/>
      <c r="I158" s="240"/>
      <c r="J158" s="39"/>
      <c r="K158" s="39"/>
      <c r="L158" s="43"/>
      <c r="M158" s="241"/>
      <c r="N158" s="242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136</v>
      </c>
      <c r="AU158" s="16" t="s">
        <v>82</v>
      </c>
    </row>
    <row r="159" s="2" customFormat="1" ht="24.15" customHeight="1">
      <c r="A159" s="37"/>
      <c r="B159" s="38"/>
      <c r="C159" s="225" t="s">
        <v>186</v>
      </c>
      <c r="D159" s="225" t="s">
        <v>129</v>
      </c>
      <c r="E159" s="226" t="s">
        <v>187</v>
      </c>
      <c r="F159" s="227" t="s">
        <v>188</v>
      </c>
      <c r="G159" s="228" t="s">
        <v>142</v>
      </c>
      <c r="H159" s="229">
        <v>300</v>
      </c>
      <c r="I159" s="230"/>
      <c r="J159" s="231">
        <f>ROUND(I159*H159,2)</f>
        <v>0</v>
      </c>
      <c r="K159" s="227" t="s">
        <v>133</v>
      </c>
      <c r="L159" s="43"/>
      <c r="M159" s="232" t="s">
        <v>1</v>
      </c>
      <c r="N159" s="233" t="s">
        <v>38</v>
      </c>
      <c r="O159" s="90"/>
      <c r="P159" s="234">
        <f>O159*H159</f>
        <v>0</v>
      </c>
      <c r="Q159" s="234">
        <v>0</v>
      </c>
      <c r="R159" s="234">
        <f>Q159*H159</f>
        <v>0</v>
      </c>
      <c r="S159" s="234">
        <v>0</v>
      </c>
      <c r="T159" s="235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6" t="s">
        <v>189</v>
      </c>
      <c r="AT159" s="236" t="s">
        <v>129</v>
      </c>
      <c r="AU159" s="236" t="s">
        <v>82</v>
      </c>
      <c r="AY159" s="16" t="s">
        <v>127</v>
      </c>
      <c r="BE159" s="237">
        <f>IF(N159="základní",J159,0)</f>
        <v>0</v>
      </c>
      <c r="BF159" s="237">
        <f>IF(N159="snížená",J159,0)</f>
        <v>0</v>
      </c>
      <c r="BG159" s="237">
        <f>IF(N159="zákl. přenesená",J159,0)</f>
        <v>0</v>
      </c>
      <c r="BH159" s="237">
        <f>IF(N159="sníž. přenesená",J159,0)</f>
        <v>0</v>
      </c>
      <c r="BI159" s="237">
        <f>IF(N159="nulová",J159,0)</f>
        <v>0</v>
      </c>
      <c r="BJ159" s="16" t="s">
        <v>80</v>
      </c>
      <c r="BK159" s="237">
        <f>ROUND(I159*H159,2)</f>
        <v>0</v>
      </c>
      <c r="BL159" s="16" t="s">
        <v>189</v>
      </c>
      <c r="BM159" s="236" t="s">
        <v>190</v>
      </c>
    </row>
    <row r="160" s="2" customFormat="1">
      <c r="A160" s="37"/>
      <c r="B160" s="38"/>
      <c r="C160" s="39"/>
      <c r="D160" s="238" t="s">
        <v>136</v>
      </c>
      <c r="E160" s="39"/>
      <c r="F160" s="239" t="s">
        <v>191</v>
      </c>
      <c r="G160" s="39"/>
      <c r="H160" s="39"/>
      <c r="I160" s="240"/>
      <c r="J160" s="39"/>
      <c r="K160" s="39"/>
      <c r="L160" s="43"/>
      <c r="M160" s="241"/>
      <c r="N160" s="242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136</v>
      </c>
      <c r="AU160" s="16" t="s">
        <v>82</v>
      </c>
    </row>
    <row r="161" s="12" customFormat="1" ht="22.8" customHeight="1">
      <c r="A161" s="12"/>
      <c r="B161" s="209"/>
      <c r="C161" s="210"/>
      <c r="D161" s="211" t="s">
        <v>72</v>
      </c>
      <c r="E161" s="223" t="s">
        <v>82</v>
      </c>
      <c r="F161" s="223" t="s">
        <v>192</v>
      </c>
      <c r="G161" s="210"/>
      <c r="H161" s="210"/>
      <c r="I161" s="213"/>
      <c r="J161" s="224">
        <f>BK161</f>
        <v>0</v>
      </c>
      <c r="K161" s="210"/>
      <c r="L161" s="215"/>
      <c r="M161" s="216"/>
      <c r="N161" s="217"/>
      <c r="O161" s="217"/>
      <c r="P161" s="218">
        <f>SUM(P162:P189)</f>
        <v>0</v>
      </c>
      <c r="Q161" s="217"/>
      <c r="R161" s="218">
        <f>SUM(R162:R189)</f>
        <v>295.35634085200002</v>
      </c>
      <c r="S161" s="217"/>
      <c r="T161" s="219">
        <f>SUM(T162:T189)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20" t="s">
        <v>80</v>
      </c>
      <c r="AT161" s="221" t="s">
        <v>72</v>
      </c>
      <c r="AU161" s="221" t="s">
        <v>80</v>
      </c>
      <c r="AY161" s="220" t="s">
        <v>127</v>
      </c>
      <c r="BK161" s="222">
        <f>SUM(BK162:BK189)</f>
        <v>0</v>
      </c>
    </row>
    <row r="162" s="2" customFormat="1" ht="21.75" customHeight="1">
      <c r="A162" s="37"/>
      <c r="B162" s="38"/>
      <c r="C162" s="225" t="s">
        <v>193</v>
      </c>
      <c r="D162" s="225" t="s">
        <v>129</v>
      </c>
      <c r="E162" s="226" t="s">
        <v>194</v>
      </c>
      <c r="F162" s="227" t="s">
        <v>195</v>
      </c>
      <c r="G162" s="228" t="s">
        <v>132</v>
      </c>
      <c r="H162" s="229">
        <v>2440</v>
      </c>
      <c r="I162" s="230"/>
      <c r="J162" s="231">
        <f>ROUND(I162*H162,2)</f>
        <v>0</v>
      </c>
      <c r="K162" s="227" t="s">
        <v>133</v>
      </c>
      <c r="L162" s="43"/>
      <c r="M162" s="232" t="s">
        <v>1</v>
      </c>
      <c r="N162" s="233" t="s">
        <v>38</v>
      </c>
      <c r="O162" s="90"/>
      <c r="P162" s="234">
        <f>O162*H162</f>
        <v>0</v>
      </c>
      <c r="Q162" s="234">
        <v>0.00027875270000000003</v>
      </c>
      <c r="R162" s="234">
        <f>Q162*H162</f>
        <v>0.68015658800000012</v>
      </c>
      <c r="S162" s="234">
        <v>0</v>
      </c>
      <c r="T162" s="235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6" t="s">
        <v>134</v>
      </c>
      <c r="AT162" s="236" t="s">
        <v>129</v>
      </c>
      <c r="AU162" s="236" t="s">
        <v>82</v>
      </c>
      <c r="AY162" s="16" t="s">
        <v>127</v>
      </c>
      <c r="BE162" s="237">
        <f>IF(N162="základní",J162,0)</f>
        <v>0</v>
      </c>
      <c r="BF162" s="237">
        <f>IF(N162="snížená",J162,0)</f>
        <v>0</v>
      </c>
      <c r="BG162" s="237">
        <f>IF(N162="zákl. přenesená",J162,0)</f>
        <v>0</v>
      </c>
      <c r="BH162" s="237">
        <f>IF(N162="sníž. přenesená",J162,0)</f>
        <v>0</v>
      </c>
      <c r="BI162" s="237">
        <f>IF(N162="nulová",J162,0)</f>
        <v>0</v>
      </c>
      <c r="BJ162" s="16" t="s">
        <v>80</v>
      </c>
      <c r="BK162" s="237">
        <f>ROUND(I162*H162,2)</f>
        <v>0</v>
      </c>
      <c r="BL162" s="16" t="s">
        <v>134</v>
      </c>
      <c r="BM162" s="236" t="s">
        <v>196</v>
      </c>
    </row>
    <row r="163" s="2" customFormat="1">
      <c r="A163" s="37"/>
      <c r="B163" s="38"/>
      <c r="C163" s="39"/>
      <c r="D163" s="238" t="s">
        <v>136</v>
      </c>
      <c r="E163" s="39"/>
      <c r="F163" s="239" t="s">
        <v>197</v>
      </c>
      <c r="G163" s="39"/>
      <c r="H163" s="39"/>
      <c r="I163" s="240"/>
      <c r="J163" s="39"/>
      <c r="K163" s="39"/>
      <c r="L163" s="43"/>
      <c r="M163" s="241"/>
      <c r="N163" s="242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136</v>
      </c>
      <c r="AU163" s="16" t="s">
        <v>82</v>
      </c>
    </row>
    <row r="164" s="13" customFormat="1">
      <c r="A164" s="13"/>
      <c r="B164" s="243"/>
      <c r="C164" s="244"/>
      <c r="D164" s="238" t="s">
        <v>138</v>
      </c>
      <c r="E164" s="245" t="s">
        <v>1</v>
      </c>
      <c r="F164" s="246" t="s">
        <v>198</v>
      </c>
      <c r="G164" s="244"/>
      <c r="H164" s="247">
        <v>2400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3" t="s">
        <v>138</v>
      </c>
      <c r="AU164" s="253" t="s">
        <v>82</v>
      </c>
      <c r="AV164" s="13" t="s">
        <v>82</v>
      </c>
      <c r="AW164" s="13" t="s">
        <v>30</v>
      </c>
      <c r="AX164" s="13" t="s">
        <v>73</v>
      </c>
      <c r="AY164" s="253" t="s">
        <v>127</v>
      </c>
    </row>
    <row r="165" s="13" customFormat="1">
      <c r="A165" s="13"/>
      <c r="B165" s="243"/>
      <c r="C165" s="244"/>
      <c r="D165" s="238" t="s">
        <v>138</v>
      </c>
      <c r="E165" s="245" t="s">
        <v>1</v>
      </c>
      <c r="F165" s="246" t="s">
        <v>199</v>
      </c>
      <c r="G165" s="244"/>
      <c r="H165" s="247">
        <v>40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3" t="s">
        <v>138</v>
      </c>
      <c r="AU165" s="253" t="s">
        <v>82</v>
      </c>
      <c r="AV165" s="13" t="s">
        <v>82</v>
      </c>
      <c r="AW165" s="13" t="s">
        <v>30</v>
      </c>
      <c r="AX165" s="13" t="s">
        <v>73</v>
      </c>
      <c r="AY165" s="253" t="s">
        <v>127</v>
      </c>
    </row>
    <row r="166" s="14" customFormat="1">
      <c r="A166" s="14"/>
      <c r="B166" s="254"/>
      <c r="C166" s="255"/>
      <c r="D166" s="238" t="s">
        <v>138</v>
      </c>
      <c r="E166" s="256" t="s">
        <v>1</v>
      </c>
      <c r="F166" s="257" t="s">
        <v>159</v>
      </c>
      <c r="G166" s="255"/>
      <c r="H166" s="258">
        <v>2440</v>
      </c>
      <c r="I166" s="259"/>
      <c r="J166" s="255"/>
      <c r="K166" s="255"/>
      <c r="L166" s="260"/>
      <c r="M166" s="261"/>
      <c r="N166" s="262"/>
      <c r="O166" s="262"/>
      <c r="P166" s="262"/>
      <c r="Q166" s="262"/>
      <c r="R166" s="262"/>
      <c r="S166" s="262"/>
      <c r="T166" s="26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4" t="s">
        <v>138</v>
      </c>
      <c r="AU166" s="264" t="s">
        <v>82</v>
      </c>
      <c r="AV166" s="14" t="s">
        <v>134</v>
      </c>
      <c r="AW166" s="14" t="s">
        <v>30</v>
      </c>
      <c r="AX166" s="14" t="s">
        <v>80</v>
      </c>
      <c r="AY166" s="264" t="s">
        <v>127</v>
      </c>
    </row>
    <row r="167" s="2" customFormat="1" ht="33" customHeight="1">
      <c r="A167" s="37"/>
      <c r="B167" s="38"/>
      <c r="C167" s="225" t="s">
        <v>8</v>
      </c>
      <c r="D167" s="225" t="s">
        <v>129</v>
      </c>
      <c r="E167" s="226" t="s">
        <v>200</v>
      </c>
      <c r="F167" s="227" t="s">
        <v>201</v>
      </c>
      <c r="G167" s="228" t="s">
        <v>202</v>
      </c>
      <c r="H167" s="229">
        <v>20</v>
      </c>
      <c r="I167" s="230"/>
      <c r="J167" s="231">
        <f>ROUND(I167*H167,2)</f>
        <v>0</v>
      </c>
      <c r="K167" s="227" t="s">
        <v>133</v>
      </c>
      <c r="L167" s="43"/>
      <c r="M167" s="232" t="s">
        <v>1</v>
      </c>
      <c r="N167" s="233" t="s">
        <v>38</v>
      </c>
      <c r="O167" s="90"/>
      <c r="P167" s="234">
        <f>O167*H167</f>
        <v>0</v>
      </c>
      <c r="Q167" s="234">
        <v>3.5765200000000001E-05</v>
      </c>
      <c r="R167" s="234">
        <f>Q167*H167</f>
        <v>0.00071530400000000005</v>
      </c>
      <c r="S167" s="234">
        <v>0</v>
      </c>
      <c r="T167" s="235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6" t="s">
        <v>134</v>
      </c>
      <c r="AT167" s="236" t="s">
        <v>129</v>
      </c>
      <c r="AU167" s="236" t="s">
        <v>82</v>
      </c>
      <c r="AY167" s="16" t="s">
        <v>127</v>
      </c>
      <c r="BE167" s="237">
        <f>IF(N167="základní",J167,0)</f>
        <v>0</v>
      </c>
      <c r="BF167" s="237">
        <f>IF(N167="snížená",J167,0)</f>
        <v>0</v>
      </c>
      <c r="BG167" s="237">
        <f>IF(N167="zákl. přenesená",J167,0)</f>
        <v>0</v>
      </c>
      <c r="BH167" s="237">
        <f>IF(N167="sníž. přenesená",J167,0)</f>
        <v>0</v>
      </c>
      <c r="BI167" s="237">
        <f>IF(N167="nulová",J167,0)</f>
        <v>0</v>
      </c>
      <c r="BJ167" s="16" t="s">
        <v>80</v>
      </c>
      <c r="BK167" s="237">
        <f>ROUND(I167*H167,2)</f>
        <v>0</v>
      </c>
      <c r="BL167" s="16" t="s">
        <v>134</v>
      </c>
      <c r="BM167" s="236" t="s">
        <v>203</v>
      </c>
    </row>
    <row r="168" s="2" customFormat="1">
      <c r="A168" s="37"/>
      <c r="B168" s="38"/>
      <c r="C168" s="39"/>
      <c r="D168" s="238" t="s">
        <v>136</v>
      </c>
      <c r="E168" s="39"/>
      <c r="F168" s="239" t="s">
        <v>204</v>
      </c>
      <c r="G168" s="39"/>
      <c r="H168" s="39"/>
      <c r="I168" s="240"/>
      <c r="J168" s="39"/>
      <c r="K168" s="39"/>
      <c r="L168" s="43"/>
      <c r="M168" s="241"/>
      <c r="N168" s="242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136</v>
      </c>
      <c r="AU168" s="16" t="s">
        <v>82</v>
      </c>
    </row>
    <row r="169" s="13" customFormat="1">
      <c r="A169" s="13"/>
      <c r="B169" s="243"/>
      <c r="C169" s="244"/>
      <c r="D169" s="238" t="s">
        <v>138</v>
      </c>
      <c r="E169" s="245" t="s">
        <v>1</v>
      </c>
      <c r="F169" s="246" t="s">
        <v>205</v>
      </c>
      <c r="G169" s="244"/>
      <c r="H169" s="247">
        <v>20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3" t="s">
        <v>138</v>
      </c>
      <c r="AU169" s="253" t="s">
        <v>82</v>
      </c>
      <c r="AV169" s="13" t="s">
        <v>82</v>
      </c>
      <c r="AW169" s="13" t="s">
        <v>30</v>
      </c>
      <c r="AX169" s="13" t="s">
        <v>73</v>
      </c>
      <c r="AY169" s="253" t="s">
        <v>127</v>
      </c>
    </row>
    <row r="170" s="14" customFormat="1">
      <c r="A170" s="14"/>
      <c r="B170" s="254"/>
      <c r="C170" s="255"/>
      <c r="D170" s="238" t="s">
        <v>138</v>
      </c>
      <c r="E170" s="256" t="s">
        <v>1</v>
      </c>
      <c r="F170" s="257" t="s">
        <v>159</v>
      </c>
      <c r="G170" s="255"/>
      <c r="H170" s="258">
        <v>20</v>
      </c>
      <c r="I170" s="259"/>
      <c r="J170" s="255"/>
      <c r="K170" s="255"/>
      <c r="L170" s="260"/>
      <c r="M170" s="261"/>
      <c r="N170" s="262"/>
      <c r="O170" s="262"/>
      <c r="P170" s="262"/>
      <c r="Q170" s="262"/>
      <c r="R170" s="262"/>
      <c r="S170" s="262"/>
      <c r="T170" s="26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4" t="s">
        <v>138</v>
      </c>
      <c r="AU170" s="264" t="s">
        <v>82</v>
      </c>
      <c r="AV170" s="14" t="s">
        <v>134</v>
      </c>
      <c r="AW170" s="14" t="s">
        <v>30</v>
      </c>
      <c r="AX170" s="14" t="s">
        <v>80</v>
      </c>
      <c r="AY170" s="264" t="s">
        <v>127</v>
      </c>
    </row>
    <row r="171" s="2" customFormat="1" ht="16.5" customHeight="1">
      <c r="A171" s="37"/>
      <c r="B171" s="38"/>
      <c r="C171" s="265" t="s">
        <v>206</v>
      </c>
      <c r="D171" s="265" t="s">
        <v>207</v>
      </c>
      <c r="E171" s="266" t="s">
        <v>208</v>
      </c>
      <c r="F171" s="267" t="s">
        <v>209</v>
      </c>
      <c r="G171" s="268" t="s">
        <v>210</v>
      </c>
      <c r="H171" s="269">
        <v>4.4100000000000001</v>
      </c>
      <c r="I171" s="270"/>
      <c r="J171" s="271">
        <f>ROUND(I171*H171,2)</f>
        <v>0</v>
      </c>
      <c r="K171" s="267" t="s">
        <v>133</v>
      </c>
      <c r="L171" s="272"/>
      <c r="M171" s="273" t="s">
        <v>1</v>
      </c>
      <c r="N171" s="274" t="s">
        <v>38</v>
      </c>
      <c r="O171" s="90"/>
      <c r="P171" s="234">
        <f>O171*H171</f>
        <v>0</v>
      </c>
      <c r="Q171" s="234">
        <v>1</v>
      </c>
      <c r="R171" s="234">
        <f>Q171*H171</f>
        <v>4.4100000000000001</v>
      </c>
      <c r="S171" s="234">
        <v>0</v>
      </c>
      <c r="T171" s="235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6" t="s">
        <v>175</v>
      </c>
      <c r="AT171" s="236" t="s">
        <v>207</v>
      </c>
      <c r="AU171" s="236" t="s">
        <v>82</v>
      </c>
      <c r="AY171" s="16" t="s">
        <v>127</v>
      </c>
      <c r="BE171" s="237">
        <f>IF(N171="základní",J171,0)</f>
        <v>0</v>
      </c>
      <c r="BF171" s="237">
        <f>IF(N171="snížená",J171,0)</f>
        <v>0</v>
      </c>
      <c r="BG171" s="237">
        <f>IF(N171="zákl. přenesená",J171,0)</f>
        <v>0</v>
      </c>
      <c r="BH171" s="237">
        <f>IF(N171="sníž. přenesená",J171,0)</f>
        <v>0</v>
      </c>
      <c r="BI171" s="237">
        <f>IF(N171="nulová",J171,0)</f>
        <v>0</v>
      </c>
      <c r="BJ171" s="16" t="s">
        <v>80</v>
      </c>
      <c r="BK171" s="237">
        <f>ROUND(I171*H171,2)</f>
        <v>0</v>
      </c>
      <c r="BL171" s="16" t="s">
        <v>134</v>
      </c>
      <c r="BM171" s="236" t="s">
        <v>211</v>
      </c>
    </row>
    <row r="172" s="2" customFormat="1">
      <c r="A172" s="37"/>
      <c r="B172" s="38"/>
      <c r="C172" s="39"/>
      <c r="D172" s="238" t="s">
        <v>136</v>
      </c>
      <c r="E172" s="39"/>
      <c r="F172" s="239" t="s">
        <v>209</v>
      </c>
      <c r="G172" s="39"/>
      <c r="H172" s="39"/>
      <c r="I172" s="240"/>
      <c r="J172" s="39"/>
      <c r="K172" s="39"/>
      <c r="L172" s="43"/>
      <c r="M172" s="241"/>
      <c r="N172" s="242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136</v>
      </c>
      <c r="AU172" s="16" t="s">
        <v>82</v>
      </c>
    </row>
    <row r="173" s="13" customFormat="1">
      <c r="A173" s="13"/>
      <c r="B173" s="243"/>
      <c r="C173" s="244"/>
      <c r="D173" s="238" t="s">
        <v>138</v>
      </c>
      <c r="E173" s="245" t="s">
        <v>1</v>
      </c>
      <c r="F173" s="246" t="s">
        <v>212</v>
      </c>
      <c r="G173" s="244"/>
      <c r="H173" s="247">
        <v>4.4100000000000001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3" t="s">
        <v>138</v>
      </c>
      <c r="AU173" s="253" t="s">
        <v>82</v>
      </c>
      <c r="AV173" s="13" t="s">
        <v>82</v>
      </c>
      <c r="AW173" s="13" t="s">
        <v>30</v>
      </c>
      <c r="AX173" s="13" t="s">
        <v>80</v>
      </c>
      <c r="AY173" s="253" t="s">
        <v>127</v>
      </c>
    </row>
    <row r="174" s="2" customFormat="1" ht="24.15" customHeight="1">
      <c r="A174" s="37"/>
      <c r="B174" s="38"/>
      <c r="C174" s="225" t="s">
        <v>213</v>
      </c>
      <c r="D174" s="225" t="s">
        <v>129</v>
      </c>
      <c r="E174" s="226" t="s">
        <v>214</v>
      </c>
      <c r="F174" s="227" t="s">
        <v>215</v>
      </c>
      <c r="G174" s="228" t="s">
        <v>202</v>
      </c>
      <c r="H174" s="229">
        <v>1200</v>
      </c>
      <c r="I174" s="230"/>
      <c r="J174" s="231">
        <f>ROUND(I174*H174,2)</f>
        <v>0</v>
      </c>
      <c r="K174" s="227" t="s">
        <v>133</v>
      </c>
      <c r="L174" s="43"/>
      <c r="M174" s="232" t="s">
        <v>1</v>
      </c>
      <c r="N174" s="233" t="s">
        <v>38</v>
      </c>
      <c r="O174" s="90"/>
      <c r="P174" s="234">
        <f>O174*H174</f>
        <v>0</v>
      </c>
      <c r="Q174" s="234">
        <v>6.2890800000000004E-05</v>
      </c>
      <c r="R174" s="234">
        <f>Q174*H174</f>
        <v>0.075468960000000002</v>
      </c>
      <c r="S174" s="234">
        <v>0</v>
      </c>
      <c r="T174" s="235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6" t="s">
        <v>134</v>
      </c>
      <c r="AT174" s="236" t="s">
        <v>129</v>
      </c>
      <c r="AU174" s="236" t="s">
        <v>82</v>
      </c>
      <c r="AY174" s="16" t="s">
        <v>127</v>
      </c>
      <c r="BE174" s="237">
        <f>IF(N174="základní",J174,0)</f>
        <v>0</v>
      </c>
      <c r="BF174" s="237">
        <f>IF(N174="snížená",J174,0)</f>
        <v>0</v>
      </c>
      <c r="BG174" s="237">
        <f>IF(N174="zákl. přenesená",J174,0)</f>
        <v>0</v>
      </c>
      <c r="BH174" s="237">
        <f>IF(N174="sníž. přenesená",J174,0)</f>
        <v>0</v>
      </c>
      <c r="BI174" s="237">
        <f>IF(N174="nulová",J174,0)</f>
        <v>0</v>
      </c>
      <c r="BJ174" s="16" t="s">
        <v>80</v>
      </c>
      <c r="BK174" s="237">
        <f>ROUND(I174*H174,2)</f>
        <v>0</v>
      </c>
      <c r="BL174" s="16" t="s">
        <v>134</v>
      </c>
      <c r="BM174" s="236" t="s">
        <v>216</v>
      </c>
    </row>
    <row r="175" s="2" customFormat="1">
      <c r="A175" s="37"/>
      <c r="B175" s="38"/>
      <c r="C175" s="39"/>
      <c r="D175" s="238" t="s">
        <v>136</v>
      </c>
      <c r="E175" s="39"/>
      <c r="F175" s="239" t="s">
        <v>217</v>
      </c>
      <c r="G175" s="39"/>
      <c r="H175" s="39"/>
      <c r="I175" s="240"/>
      <c r="J175" s="39"/>
      <c r="K175" s="39"/>
      <c r="L175" s="43"/>
      <c r="M175" s="241"/>
      <c r="N175" s="242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136</v>
      </c>
      <c r="AU175" s="16" t="s">
        <v>82</v>
      </c>
    </row>
    <row r="176" s="13" customFormat="1">
      <c r="A176" s="13"/>
      <c r="B176" s="243"/>
      <c r="C176" s="244"/>
      <c r="D176" s="238" t="s">
        <v>138</v>
      </c>
      <c r="E176" s="245" t="s">
        <v>1</v>
      </c>
      <c r="F176" s="246" t="s">
        <v>218</v>
      </c>
      <c r="G176" s="244"/>
      <c r="H176" s="247">
        <v>1200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3" t="s">
        <v>138</v>
      </c>
      <c r="AU176" s="253" t="s">
        <v>82</v>
      </c>
      <c r="AV176" s="13" t="s">
        <v>82</v>
      </c>
      <c r="AW176" s="13" t="s">
        <v>30</v>
      </c>
      <c r="AX176" s="13" t="s">
        <v>80</v>
      </c>
      <c r="AY176" s="253" t="s">
        <v>127</v>
      </c>
    </row>
    <row r="177" s="2" customFormat="1" ht="16.5" customHeight="1">
      <c r="A177" s="37"/>
      <c r="B177" s="38"/>
      <c r="C177" s="265" t="s">
        <v>219</v>
      </c>
      <c r="D177" s="265" t="s">
        <v>207</v>
      </c>
      <c r="E177" s="266" t="s">
        <v>220</v>
      </c>
      <c r="F177" s="267" t="s">
        <v>221</v>
      </c>
      <c r="G177" s="268" t="s">
        <v>222</v>
      </c>
      <c r="H177" s="269">
        <v>15120</v>
      </c>
      <c r="I177" s="270"/>
      <c r="J177" s="271">
        <f>ROUND(I177*H177,2)</f>
        <v>0</v>
      </c>
      <c r="K177" s="267" t="s">
        <v>133</v>
      </c>
      <c r="L177" s="272"/>
      <c r="M177" s="273" t="s">
        <v>1</v>
      </c>
      <c r="N177" s="274" t="s">
        <v>38</v>
      </c>
      <c r="O177" s="90"/>
      <c r="P177" s="234">
        <f>O177*H177</f>
        <v>0</v>
      </c>
      <c r="Q177" s="234">
        <v>0.001</v>
      </c>
      <c r="R177" s="234">
        <f>Q177*H177</f>
        <v>15.120000000000001</v>
      </c>
      <c r="S177" s="234">
        <v>0</v>
      </c>
      <c r="T177" s="235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6" t="s">
        <v>175</v>
      </c>
      <c r="AT177" s="236" t="s">
        <v>207</v>
      </c>
      <c r="AU177" s="236" t="s">
        <v>82</v>
      </c>
      <c r="AY177" s="16" t="s">
        <v>127</v>
      </c>
      <c r="BE177" s="237">
        <f>IF(N177="základní",J177,0)</f>
        <v>0</v>
      </c>
      <c r="BF177" s="237">
        <f>IF(N177="snížená",J177,0)</f>
        <v>0</v>
      </c>
      <c r="BG177" s="237">
        <f>IF(N177="zákl. přenesená",J177,0)</f>
        <v>0</v>
      </c>
      <c r="BH177" s="237">
        <f>IF(N177="sníž. přenesená",J177,0)</f>
        <v>0</v>
      </c>
      <c r="BI177" s="237">
        <f>IF(N177="nulová",J177,0)</f>
        <v>0</v>
      </c>
      <c r="BJ177" s="16" t="s">
        <v>80</v>
      </c>
      <c r="BK177" s="237">
        <f>ROUND(I177*H177,2)</f>
        <v>0</v>
      </c>
      <c r="BL177" s="16" t="s">
        <v>134</v>
      </c>
      <c r="BM177" s="236" t="s">
        <v>223</v>
      </c>
    </row>
    <row r="178" s="2" customFormat="1">
      <c r="A178" s="37"/>
      <c r="B178" s="38"/>
      <c r="C178" s="39"/>
      <c r="D178" s="238" t="s">
        <v>136</v>
      </c>
      <c r="E178" s="39"/>
      <c r="F178" s="239" t="s">
        <v>221</v>
      </c>
      <c r="G178" s="39"/>
      <c r="H178" s="39"/>
      <c r="I178" s="240"/>
      <c r="J178" s="39"/>
      <c r="K178" s="39"/>
      <c r="L178" s="43"/>
      <c r="M178" s="241"/>
      <c r="N178" s="242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136</v>
      </c>
      <c r="AU178" s="16" t="s">
        <v>82</v>
      </c>
    </row>
    <row r="179" s="13" customFormat="1">
      <c r="A179" s="13"/>
      <c r="B179" s="243"/>
      <c r="C179" s="244"/>
      <c r="D179" s="238" t="s">
        <v>138</v>
      </c>
      <c r="E179" s="245" t="s">
        <v>1</v>
      </c>
      <c r="F179" s="246" t="s">
        <v>224</v>
      </c>
      <c r="G179" s="244"/>
      <c r="H179" s="247">
        <v>15120</v>
      </c>
      <c r="I179" s="248"/>
      <c r="J179" s="244"/>
      <c r="K179" s="244"/>
      <c r="L179" s="249"/>
      <c r="M179" s="250"/>
      <c r="N179" s="251"/>
      <c r="O179" s="251"/>
      <c r="P179" s="251"/>
      <c r="Q179" s="251"/>
      <c r="R179" s="251"/>
      <c r="S179" s="251"/>
      <c r="T179" s="25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3" t="s">
        <v>138</v>
      </c>
      <c r="AU179" s="253" t="s">
        <v>82</v>
      </c>
      <c r="AV179" s="13" t="s">
        <v>82</v>
      </c>
      <c r="AW179" s="13" t="s">
        <v>30</v>
      </c>
      <c r="AX179" s="13" t="s">
        <v>80</v>
      </c>
      <c r="AY179" s="253" t="s">
        <v>127</v>
      </c>
    </row>
    <row r="180" s="2" customFormat="1" ht="24.15" customHeight="1">
      <c r="A180" s="37"/>
      <c r="B180" s="38"/>
      <c r="C180" s="225" t="s">
        <v>225</v>
      </c>
      <c r="D180" s="225" t="s">
        <v>129</v>
      </c>
      <c r="E180" s="226" t="s">
        <v>226</v>
      </c>
      <c r="F180" s="227" t="s">
        <v>227</v>
      </c>
      <c r="G180" s="228" t="s">
        <v>148</v>
      </c>
      <c r="H180" s="229">
        <v>120</v>
      </c>
      <c r="I180" s="230"/>
      <c r="J180" s="231">
        <f>ROUND(I180*H180,2)</f>
        <v>0</v>
      </c>
      <c r="K180" s="227" t="s">
        <v>133</v>
      </c>
      <c r="L180" s="43"/>
      <c r="M180" s="232" t="s">
        <v>1</v>
      </c>
      <c r="N180" s="233" t="s">
        <v>38</v>
      </c>
      <c r="O180" s="90"/>
      <c r="P180" s="234">
        <f>O180*H180</f>
        <v>0</v>
      </c>
      <c r="Q180" s="234">
        <v>1.9312499999999999</v>
      </c>
      <c r="R180" s="234">
        <f>Q180*H180</f>
        <v>231.75</v>
      </c>
      <c r="S180" s="234">
        <v>0</v>
      </c>
      <c r="T180" s="235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6" t="s">
        <v>134</v>
      </c>
      <c r="AT180" s="236" t="s">
        <v>129</v>
      </c>
      <c r="AU180" s="236" t="s">
        <v>82</v>
      </c>
      <c r="AY180" s="16" t="s">
        <v>127</v>
      </c>
      <c r="BE180" s="237">
        <f>IF(N180="základní",J180,0)</f>
        <v>0</v>
      </c>
      <c r="BF180" s="237">
        <f>IF(N180="snížená",J180,0)</f>
        <v>0</v>
      </c>
      <c r="BG180" s="237">
        <f>IF(N180="zákl. přenesená",J180,0)</f>
        <v>0</v>
      </c>
      <c r="BH180" s="237">
        <f>IF(N180="sníž. přenesená",J180,0)</f>
        <v>0</v>
      </c>
      <c r="BI180" s="237">
        <f>IF(N180="nulová",J180,0)</f>
        <v>0</v>
      </c>
      <c r="BJ180" s="16" t="s">
        <v>80</v>
      </c>
      <c r="BK180" s="237">
        <f>ROUND(I180*H180,2)</f>
        <v>0</v>
      </c>
      <c r="BL180" s="16" t="s">
        <v>134</v>
      </c>
      <c r="BM180" s="236" t="s">
        <v>228</v>
      </c>
    </row>
    <row r="181" s="2" customFormat="1">
      <c r="A181" s="37"/>
      <c r="B181" s="38"/>
      <c r="C181" s="39"/>
      <c r="D181" s="238" t="s">
        <v>136</v>
      </c>
      <c r="E181" s="39"/>
      <c r="F181" s="239" t="s">
        <v>229</v>
      </c>
      <c r="G181" s="39"/>
      <c r="H181" s="39"/>
      <c r="I181" s="240"/>
      <c r="J181" s="39"/>
      <c r="K181" s="39"/>
      <c r="L181" s="43"/>
      <c r="M181" s="241"/>
      <c r="N181" s="242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136</v>
      </c>
      <c r="AU181" s="16" t="s">
        <v>82</v>
      </c>
    </row>
    <row r="182" s="13" customFormat="1">
      <c r="A182" s="13"/>
      <c r="B182" s="243"/>
      <c r="C182" s="244"/>
      <c r="D182" s="238" t="s">
        <v>138</v>
      </c>
      <c r="E182" s="245" t="s">
        <v>1</v>
      </c>
      <c r="F182" s="246" t="s">
        <v>230</v>
      </c>
      <c r="G182" s="244"/>
      <c r="H182" s="247">
        <v>120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3" t="s">
        <v>138</v>
      </c>
      <c r="AU182" s="253" t="s">
        <v>82</v>
      </c>
      <c r="AV182" s="13" t="s">
        <v>82</v>
      </c>
      <c r="AW182" s="13" t="s">
        <v>30</v>
      </c>
      <c r="AX182" s="13" t="s">
        <v>80</v>
      </c>
      <c r="AY182" s="253" t="s">
        <v>127</v>
      </c>
    </row>
    <row r="183" s="2" customFormat="1" ht="24.15" customHeight="1">
      <c r="A183" s="37"/>
      <c r="B183" s="38"/>
      <c r="C183" s="225" t="s">
        <v>231</v>
      </c>
      <c r="D183" s="225" t="s">
        <v>129</v>
      </c>
      <c r="E183" s="226" t="s">
        <v>232</v>
      </c>
      <c r="F183" s="227" t="s">
        <v>233</v>
      </c>
      <c r="G183" s="228" t="s">
        <v>142</v>
      </c>
      <c r="H183" s="229">
        <v>90</v>
      </c>
      <c r="I183" s="230"/>
      <c r="J183" s="231">
        <f>ROUND(I183*H183,2)</f>
        <v>0</v>
      </c>
      <c r="K183" s="227" t="s">
        <v>133</v>
      </c>
      <c r="L183" s="43"/>
      <c r="M183" s="232" t="s">
        <v>1</v>
      </c>
      <c r="N183" s="233" t="s">
        <v>38</v>
      </c>
      <c r="O183" s="90"/>
      <c r="P183" s="234">
        <f>O183*H183</f>
        <v>0</v>
      </c>
      <c r="Q183" s="234">
        <v>0.108</v>
      </c>
      <c r="R183" s="234">
        <f>Q183*H183</f>
        <v>9.7200000000000006</v>
      </c>
      <c r="S183" s="234">
        <v>0</v>
      </c>
      <c r="T183" s="235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6" t="s">
        <v>134</v>
      </c>
      <c r="AT183" s="236" t="s">
        <v>129</v>
      </c>
      <c r="AU183" s="236" t="s">
        <v>82</v>
      </c>
      <c r="AY183" s="16" t="s">
        <v>127</v>
      </c>
      <c r="BE183" s="237">
        <f>IF(N183="základní",J183,0)</f>
        <v>0</v>
      </c>
      <c r="BF183" s="237">
        <f>IF(N183="snížená",J183,0)</f>
        <v>0</v>
      </c>
      <c r="BG183" s="237">
        <f>IF(N183="zákl. přenesená",J183,0)</f>
        <v>0</v>
      </c>
      <c r="BH183" s="237">
        <f>IF(N183="sníž. přenesená",J183,0)</f>
        <v>0</v>
      </c>
      <c r="BI183" s="237">
        <f>IF(N183="nulová",J183,0)</f>
        <v>0</v>
      </c>
      <c r="BJ183" s="16" t="s">
        <v>80</v>
      </c>
      <c r="BK183" s="237">
        <f>ROUND(I183*H183,2)</f>
        <v>0</v>
      </c>
      <c r="BL183" s="16" t="s">
        <v>134</v>
      </c>
      <c r="BM183" s="236" t="s">
        <v>234</v>
      </c>
    </row>
    <row r="184" s="2" customFormat="1">
      <c r="A184" s="37"/>
      <c r="B184" s="38"/>
      <c r="C184" s="39"/>
      <c r="D184" s="238" t="s">
        <v>136</v>
      </c>
      <c r="E184" s="39"/>
      <c r="F184" s="239" t="s">
        <v>235</v>
      </c>
      <c r="G184" s="39"/>
      <c r="H184" s="39"/>
      <c r="I184" s="240"/>
      <c r="J184" s="39"/>
      <c r="K184" s="39"/>
      <c r="L184" s="43"/>
      <c r="M184" s="241"/>
      <c r="N184" s="242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136</v>
      </c>
      <c r="AU184" s="16" t="s">
        <v>82</v>
      </c>
    </row>
    <row r="185" s="13" customFormat="1">
      <c r="A185" s="13"/>
      <c r="B185" s="243"/>
      <c r="C185" s="244"/>
      <c r="D185" s="238" t="s">
        <v>138</v>
      </c>
      <c r="E185" s="245" t="s">
        <v>1</v>
      </c>
      <c r="F185" s="246" t="s">
        <v>236</v>
      </c>
      <c r="G185" s="244"/>
      <c r="H185" s="247">
        <v>90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3" t="s">
        <v>138</v>
      </c>
      <c r="AU185" s="253" t="s">
        <v>82</v>
      </c>
      <c r="AV185" s="13" t="s">
        <v>82</v>
      </c>
      <c r="AW185" s="13" t="s">
        <v>30</v>
      </c>
      <c r="AX185" s="13" t="s">
        <v>80</v>
      </c>
      <c r="AY185" s="253" t="s">
        <v>127</v>
      </c>
    </row>
    <row r="186" s="2" customFormat="1" ht="16.5" customHeight="1">
      <c r="A186" s="37"/>
      <c r="B186" s="38"/>
      <c r="C186" s="265" t="s">
        <v>237</v>
      </c>
      <c r="D186" s="265" t="s">
        <v>207</v>
      </c>
      <c r="E186" s="266" t="s">
        <v>238</v>
      </c>
      <c r="F186" s="267" t="s">
        <v>239</v>
      </c>
      <c r="G186" s="268" t="s">
        <v>132</v>
      </c>
      <c r="H186" s="269">
        <v>30</v>
      </c>
      <c r="I186" s="270"/>
      <c r="J186" s="271">
        <f>ROUND(I186*H186,2)</f>
        <v>0</v>
      </c>
      <c r="K186" s="267" t="s">
        <v>133</v>
      </c>
      <c r="L186" s="272"/>
      <c r="M186" s="273" t="s">
        <v>1</v>
      </c>
      <c r="N186" s="274" t="s">
        <v>38</v>
      </c>
      <c r="O186" s="90"/>
      <c r="P186" s="234">
        <f>O186*H186</f>
        <v>0</v>
      </c>
      <c r="Q186" s="234">
        <v>1.1200000000000001</v>
      </c>
      <c r="R186" s="234">
        <f>Q186*H186</f>
        <v>33.600000000000001</v>
      </c>
      <c r="S186" s="234">
        <v>0</v>
      </c>
      <c r="T186" s="235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6" t="s">
        <v>175</v>
      </c>
      <c r="AT186" s="236" t="s">
        <v>207</v>
      </c>
      <c r="AU186" s="236" t="s">
        <v>82</v>
      </c>
      <c r="AY186" s="16" t="s">
        <v>127</v>
      </c>
      <c r="BE186" s="237">
        <f>IF(N186="základní",J186,0)</f>
        <v>0</v>
      </c>
      <c r="BF186" s="237">
        <f>IF(N186="snížená",J186,0)</f>
        <v>0</v>
      </c>
      <c r="BG186" s="237">
        <f>IF(N186="zákl. přenesená",J186,0)</f>
        <v>0</v>
      </c>
      <c r="BH186" s="237">
        <f>IF(N186="sníž. přenesená",J186,0)</f>
        <v>0</v>
      </c>
      <c r="BI186" s="237">
        <f>IF(N186="nulová",J186,0)</f>
        <v>0</v>
      </c>
      <c r="BJ186" s="16" t="s">
        <v>80</v>
      </c>
      <c r="BK186" s="237">
        <f>ROUND(I186*H186,2)</f>
        <v>0</v>
      </c>
      <c r="BL186" s="16" t="s">
        <v>134</v>
      </c>
      <c r="BM186" s="236" t="s">
        <v>240</v>
      </c>
    </row>
    <row r="187" s="2" customFormat="1">
      <c r="A187" s="37"/>
      <c r="B187" s="38"/>
      <c r="C187" s="39"/>
      <c r="D187" s="238" t="s">
        <v>136</v>
      </c>
      <c r="E187" s="39"/>
      <c r="F187" s="239" t="s">
        <v>239</v>
      </c>
      <c r="G187" s="39"/>
      <c r="H187" s="39"/>
      <c r="I187" s="240"/>
      <c r="J187" s="39"/>
      <c r="K187" s="39"/>
      <c r="L187" s="43"/>
      <c r="M187" s="241"/>
      <c r="N187" s="242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136</v>
      </c>
      <c r="AU187" s="16" t="s">
        <v>82</v>
      </c>
    </row>
    <row r="188" s="2" customFormat="1">
      <c r="A188" s="37"/>
      <c r="B188" s="38"/>
      <c r="C188" s="39"/>
      <c r="D188" s="238" t="s">
        <v>241</v>
      </c>
      <c r="E188" s="39"/>
      <c r="F188" s="275" t="s">
        <v>242</v>
      </c>
      <c r="G188" s="39"/>
      <c r="H188" s="39"/>
      <c r="I188" s="240"/>
      <c r="J188" s="39"/>
      <c r="K188" s="39"/>
      <c r="L188" s="43"/>
      <c r="M188" s="241"/>
      <c r="N188" s="242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241</v>
      </c>
      <c r="AU188" s="16" t="s">
        <v>82</v>
      </c>
    </row>
    <row r="189" s="13" customFormat="1">
      <c r="A189" s="13"/>
      <c r="B189" s="243"/>
      <c r="C189" s="244"/>
      <c r="D189" s="238" t="s">
        <v>138</v>
      </c>
      <c r="E189" s="244"/>
      <c r="F189" s="246" t="s">
        <v>243</v>
      </c>
      <c r="G189" s="244"/>
      <c r="H189" s="247">
        <v>30</v>
      </c>
      <c r="I189" s="248"/>
      <c r="J189" s="244"/>
      <c r="K189" s="244"/>
      <c r="L189" s="249"/>
      <c r="M189" s="250"/>
      <c r="N189" s="251"/>
      <c r="O189" s="251"/>
      <c r="P189" s="251"/>
      <c r="Q189" s="251"/>
      <c r="R189" s="251"/>
      <c r="S189" s="251"/>
      <c r="T189" s="25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3" t="s">
        <v>138</v>
      </c>
      <c r="AU189" s="253" t="s">
        <v>82</v>
      </c>
      <c r="AV189" s="13" t="s">
        <v>82</v>
      </c>
      <c r="AW189" s="13" t="s">
        <v>4</v>
      </c>
      <c r="AX189" s="13" t="s">
        <v>80</v>
      </c>
      <c r="AY189" s="253" t="s">
        <v>127</v>
      </c>
    </row>
    <row r="190" s="12" customFormat="1" ht="22.8" customHeight="1">
      <c r="A190" s="12"/>
      <c r="B190" s="209"/>
      <c r="C190" s="210"/>
      <c r="D190" s="211" t="s">
        <v>72</v>
      </c>
      <c r="E190" s="223" t="s">
        <v>181</v>
      </c>
      <c r="F190" s="223" t="s">
        <v>244</v>
      </c>
      <c r="G190" s="210"/>
      <c r="H190" s="210"/>
      <c r="I190" s="213"/>
      <c r="J190" s="224">
        <f>BK190</f>
        <v>0</v>
      </c>
      <c r="K190" s="210"/>
      <c r="L190" s="215"/>
      <c r="M190" s="216"/>
      <c r="N190" s="217"/>
      <c r="O190" s="217"/>
      <c r="P190" s="218">
        <f>SUM(P191:P258)</f>
        <v>0</v>
      </c>
      <c r="Q190" s="217"/>
      <c r="R190" s="218">
        <f>SUM(R191:R258)</f>
        <v>438.93257499999999</v>
      </c>
      <c r="S190" s="217"/>
      <c r="T190" s="219">
        <f>SUM(T191:T258)</f>
        <v>341.92250000000001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20" t="s">
        <v>80</v>
      </c>
      <c r="AT190" s="221" t="s">
        <v>72</v>
      </c>
      <c r="AU190" s="221" t="s">
        <v>80</v>
      </c>
      <c r="AY190" s="220" t="s">
        <v>127</v>
      </c>
      <c r="BK190" s="222">
        <f>SUM(BK191:BK258)</f>
        <v>0</v>
      </c>
    </row>
    <row r="191" s="2" customFormat="1" ht="24.15" customHeight="1">
      <c r="A191" s="37"/>
      <c r="B191" s="38"/>
      <c r="C191" s="225" t="s">
        <v>245</v>
      </c>
      <c r="D191" s="225" t="s">
        <v>129</v>
      </c>
      <c r="E191" s="226" t="s">
        <v>246</v>
      </c>
      <c r="F191" s="227" t="s">
        <v>247</v>
      </c>
      <c r="G191" s="228" t="s">
        <v>142</v>
      </c>
      <c r="H191" s="229">
        <v>400</v>
      </c>
      <c r="I191" s="230"/>
      <c r="J191" s="231">
        <f>ROUND(I191*H191,2)</f>
        <v>0</v>
      </c>
      <c r="K191" s="227" t="s">
        <v>133</v>
      </c>
      <c r="L191" s="43"/>
      <c r="M191" s="232" t="s">
        <v>1</v>
      </c>
      <c r="N191" s="233" t="s">
        <v>38</v>
      </c>
      <c r="O191" s="90"/>
      <c r="P191" s="234">
        <f>O191*H191</f>
        <v>0</v>
      </c>
      <c r="Q191" s="234">
        <v>0.00046749999999999998</v>
      </c>
      <c r="R191" s="234">
        <f>Q191*H191</f>
        <v>0.187</v>
      </c>
      <c r="S191" s="234">
        <v>0</v>
      </c>
      <c r="T191" s="235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6" t="s">
        <v>134</v>
      </c>
      <c r="AT191" s="236" t="s">
        <v>129</v>
      </c>
      <c r="AU191" s="236" t="s">
        <v>82</v>
      </c>
      <c r="AY191" s="16" t="s">
        <v>127</v>
      </c>
      <c r="BE191" s="237">
        <f>IF(N191="základní",J191,0)</f>
        <v>0</v>
      </c>
      <c r="BF191" s="237">
        <f>IF(N191="snížená",J191,0)</f>
        <v>0</v>
      </c>
      <c r="BG191" s="237">
        <f>IF(N191="zákl. přenesená",J191,0)</f>
        <v>0</v>
      </c>
      <c r="BH191" s="237">
        <f>IF(N191="sníž. přenesená",J191,0)</f>
        <v>0</v>
      </c>
      <c r="BI191" s="237">
        <f>IF(N191="nulová",J191,0)</f>
        <v>0</v>
      </c>
      <c r="BJ191" s="16" t="s">
        <v>80</v>
      </c>
      <c r="BK191" s="237">
        <f>ROUND(I191*H191,2)</f>
        <v>0</v>
      </c>
      <c r="BL191" s="16" t="s">
        <v>134</v>
      </c>
      <c r="BM191" s="236" t="s">
        <v>248</v>
      </c>
    </row>
    <row r="192" s="2" customFormat="1">
      <c r="A192" s="37"/>
      <c r="B192" s="38"/>
      <c r="C192" s="39"/>
      <c r="D192" s="238" t="s">
        <v>136</v>
      </c>
      <c r="E192" s="39"/>
      <c r="F192" s="239" t="s">
        <v>249</v>
      </c>
      <c r="G192" s="39"/>
      <c r="H192" s="39"/>
      <c r="I192" s="240"/>
      <c r="J192" s="39"/>
      <c r="K192" s="39"/>
      <c r="L192" s="43"/>
      <c r="M192" s="241"/>
      <c r="N192" s="242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136</v>
      </c>
      <c r="AU192" s="16" t="s">
        <v>82</v>
      </c>
    </row>
    <row r="193" s="13" customFormat="1">
      <c r="A193" s="13"/>
      <c r="B193" s="243"/>
      <c r="C193" s="244"/>
      <c r="D193" s="238" t="s">
        <v>138</v>
      </c>
      <c r="E193" s="245" t="s">
        <v>1</v>
      </c>
      <c r="F193" s="246" t="s">
        <v>155</v>
      </c>
      <c r="G193" s="244"/>
      <c r="H193" s="247">
        <v>400</v>
      </c>
      <c r="I193" s="248"/>
      <c r="J193" s="244"/>
      <c r="K193" s="244"/>
      <c r="L193" s="249"/>
      <c r="M193" s="250"/>
      <c r="N193" s="251"/>
      <c r="O193" s="251"/>
      <c r="P193" s="251"/>
      <c r="Q193" s="251"/>
      <c r="R193" s="251"/>
      <c r="S193" s="251"/>
      <c r="T193" s="25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3" t="s">
        <v>138</v>
      </c>
      <c r="AU193" s="253" t="s">
        <v>82</v>
      </c>
      <c r="AV193" s="13" t="s">
        <v>82</v>
      </c>
      <c r="AW193" s="13" t="s">
        <v>30</v>
      </c>
      <c r="AX193" s="13" t="s">
        <v>80</v>
      </c>
      <c r="AY193" s="253" t="s">
        <v>127</v>
      </c>
    </row>
    <row r="194" s="2" customFormat="1" ht="24.15" customHeight="1">
      <c r="A194" s="37"/>
      <c r="B194" s="38"/>
      <c r="C194" s="225" t="s">
        <v>250</v>
      </c>
      <c r="D194" s="225" t="s">
        <v>129</v>
      </c>
      <c r="E194" s="226" t="s">
        <v>251</v>
      </c>
      <c r="F194" s="227" t="s">
        <v>252</v>
      </c>
      <c r="G194" s="228" t="s">
        <v>142</v>
      </c>
      <c r="H194" s="229">
        <v>1920</v>
      </c>
      <c r="I194" s="230"/>
      <c r="J194" s="231">
        <f>ROUND(I194*H194,2)</f>
        <v>0</v>
      </c>
      <c r="K194" s="227" t="s">
        <v>133</v>
      </c>
      <c r="L194" s="43"/>
      <c r="M194" s="232" t="s">
        <v>1</v>
      </c>
      <c r="N194" s="233" t="s">
        <v>38</v>
      </c>
      <c r="O194" s="90"/>
      <c r="P194" s="234">
        <f>O194*H194</f>
        <v>0</v>
      </c>
      <c r="Q194" s="234">
        <v>0.0010175</v>
      </c>
      <c r="R194" s="234">
        <f>Q194*H194</f>
        <v>1.9536</v>
      </c>
      <c r="S194" s="234">
        <v>0</v>
      </c>
      <c r="T194" s="235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6" t="s">
        <v>134</v>
      </c>
      <c r="AT194" s="236" t="s">
        <v>129</v>
      </c>
      <c r="AU194" s="236" t="s">
        <v>82</v>
      </c>
      <c r="AY194" s="16" t="s">
        <v>127</v>
      </c>
      <c r="BE194" s="237">
        <f>IF(N194="základní",J194,0)</f>
        <v>0</v>
      </c>
      <c r="BF194" s="237">
        <f>IF(N194="snížená",J194,0)</f>
        <v>0</v>
      </c>
      <c r="BG194" s="237">
        <f>IF(N194="zákl. přenesená",J194,0)</f>
        <v>0</v>
      </c>
      <c r="BH194" s="237">
        <f>IF(N194="sníž. přenesená",J194,0)</f>
        <v>0</v>
      </c>
      <c r="BI194" s="237">
        <f>IF(N194="nulová",J194,0)</f>
        <v>0</v>
      </c>
      <c r="BJ194" s="16" t="s">
        <v>80</v>
      </c>
      <c r="BK194" s="237">
        <f>ROUND(I194*H194,2)</f>
        <v>0</v>
      </c>
      <c r="BL194" s="16" t="s">
        <v>134</v>
      </c>
      <c r="BM194" s="236" t="s">
        <v>253</v>
      </c>
    </row>
    <row r="195" s="2" customFormat="1">
      <c r="A195" s="37"/>
      <c r="B195" s="38"/>
      <c r="C195" s="39"/>
      <c r="D195" s="238" t="s">
        <v>136</v>
      </c>
      <c r="E195" s="39"/>
      <c r="F195" s="239" t="s">
        <v>254</v>
      </c>
      <c r="G195" s="39"/>
      <c r="H195" s="39"/>
      <c r="I195" s="240"/>
      <c r="J195" s="39"/>
      <c r="K195" s="39"/>
      <c r="L195" s="43"/>
      <c r="M195" s="241"/>
      <c r="N195" s="242"/>
      <c r="O195" s="90"/>
      <c r="P195" s="90"/>
      <c r="Q195" s="90"/>
      <c r="R195" s="90"/>
      <c r="S195" s="90"/>
      <c r="T195" s="91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136</v>
      </c>
      <c r="AU195" s="16" t="s">
        <v>82</v>
      </c>
    </row>
    <row r="196" s="13" customFormat="1">
      <c r="A196" s="13"/>
      <c r="B196" s="243"/>
      <c r="C196" s="244"/>
      <c r="D196" s="238" t="s">
        <v>138</v>
      </c>
      <c r="E196" s="245" t="s">
        <v>1</v>
      </c>
      <c r="F196" s="246" t="s">
        <v>156</v>
      </c>
      <c r="G196" s="244"/>
      <c r="H196" s="247">
        <v>1800</v>
      </c>
      <c r="I196" s="248"/>
      <c r="J196" s="244"/>
      <c r="K196" s="244"/>
      <c r="L196" s="249"/>
      <c r="M196" s="250"/>
      <c r="N196" s="251"/>
      <c r="O196" s="251"/>
      <c r="P196" s="251"/>
      <c r="Q196" s="251"/>
      <c r="R196" s="251"/>
      <c r="S196" s="251"/>
      <c r="T196" s="25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3" t="s">
        <v>138</v>
      </c>
      <c r="AU196" s="253" t="s">
        <v>82</v>
      </c>
      <c r="AV196" s="13" t="s">
        <v>82</v>
      </c>
      <c r="AW196" s="13" t="s">
        <v>30</v>
      </c>
      <c r="AX196" s="13" t="s">
        <v>73</v>
      </c>
      <c r="AY196" s="253" t="s">
        <v>127</v>
      </c>
    </row>
    <row r="197" s="13" customFormat="1">
      <c r="A197" s="13"/>
      <c r="B197" s="243"/>
      <c r="C197" s="244"/>
      <c r="D197" s="238" t="s">
        <v>138</v>
      </c>
      <c r="E197" s="245" t="s">
        <v>1</v>
      </c>
      <c r="F197" s="246" t="s">
        <v>157</v>
      </c>
      <c r="G197" s="244"/>
      <c r="H197" s="247">
        <v>72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3" t="s">
        <v>138</v>
      </c>
      <c r="AU197" s="253" t="s">
        <v>82</v>
      </c>
      <c r="AV197" s="13" t="s">
        <v>82</v>
      </c>
      <c r="AW197" s="13" t="s">
        <v>30</v>
      </c>
      <c r="AX197" s="13" t="s">
        <v>73</v>
      </c>
      <c r="AY197" s="253" t="s">
        <v>127</v>
      </c>
    </row>
    <row r="198" s="13" customFormat="1">
      <c r="A198" s="13"/>
      <c r="B198" s="243"/>
      <c r="C198" s="244"/>
      <c r="D198" s="238" t="s">
        <v>138</v>
      </c>
      <c r="E198" s="245" t="s">
        <v>1</v>
      </c>
      <c r="F198" s="246" t="s">
        <v>158</v>
      </c>
      <c r="G198" s="244"/>
      <c r="H198" s="247">
        <v>48</v>
      </c>
      <c r="I198" s="248"/>
      <c r="J198" s="244"/>
      <c r="K198" s="244"/>
      <c r="L198" s="249"/>
      <c r="M198" s="250"/>
      <c r="N198" s="251"/>
      <c r="O198" s="251"/>
      <c r="P198" s="251"/>
      <c r="Q198" s="251"/>
      <c r="R198" s="251"/>
      <c r="S198" s="251"/>
      <c r="T198" s="25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3" t="s">
        <v>138</v>
      </c>
      <c r="AU198" s="253" t="s">
        <v>82</v>
      </c>
      <c r="AV198" s="13" t="s">
        <v>82</v>
      </c>
      <c r="AW198" s="13" t="s">
        <v>30</v>
      </c>
      <c r="AX198" s="13" t="s">
        <v>73</v>
      </c>
      <c r="AY198" s="253" t="s">
        <v>127</v>
      </c>
    </row>
    <row r="199" s="14" customFormat="1">
      <c r="A199" s="14"/>
      <c r="B199" s="254"/>
      <c r="C199" s="255"/>
      <c r="D199" s="238" t="s">
        <v>138</v>
      </c>
      <c r="E199" s="256" t="s">
        <v>1</v>
      </c>
      <c r="F199" s="257" t="s">
        <v>159</v>
      </c>
      <c r="G199" s="255"/>
      <c r="H199" s="258">
        <v>1920</v>
      </c>
      <c r="I199" s="259"/>
      <c r="J199" s="255"/>
      <c r="K199" s="255"/>
      <c r="L199" s="260"/>
      <c r="M199" s="261"/>
      <c r="N199" s="262"/>
      <c r="O199" s="262"/>
      <c r="P199" s="262"/>
      <c r="Q199" s="262"/>
      <c r="R199" s="262"/>
      <c r="S199" s="262"/>
      <c r="T199" s="26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4" t="s">
        <v>138</v>
      </c>
      <c r="AU199" s="264" t="s">
        <v>82</v>
      </c>
      <c r="AV199" s="14" t="s">
        <v>134</v>
      </c>
      <c r="AW199" s="14" t="s">
        <v>30</v>
      </c>
      <c r="AX199" s="14" t="s">
        <v>80</v>
      </c>
      <c r="AY199" s="264" t="s">
        <v>127</v>
      </c>
    </row>
    <row r="200" s="2" customFormat="1" ht="24.15" customHeight="1">
      <c r="A200" s="37"/>
      <c r="B200" s="38"/>
      <c r="C200" s="225" t="s">
        <v>7</v>
      </c>
      <c r="D200" s="225" t="s">
        <v>129</v>
      </c>
      <c r="E200" s="226" t="s">
        <v>255</v>
      </c>
      <c r="F200" s="227" t="s">
        <v>256</v>
      </c>
      <c r="G200" s="228" t="s">
        <v>148</v>
      </c>
      <c r="H200" s="229">
        <v>2.3999999999999999</v>
      </c>
      <c r="I200" s="230"/>
      <c r="J200" s="231">
        <f>ROUND(I200*H200,2)</f>
        <v>0</v>
      </c>
      <c r="K200" s="227" t="s">
        <v>133</v>
      </c>
      <c r="L200" s="43"/>
      <c r="M200" s="232" t="s">
        <v>1</v>
      </c>
      <c r="N200" s="233" t="s">
        <v>38</v>
      </c>
      <c r="O200" s="90"/>
      <c r="P200" s="234">
        <f>O200*H200</f>
        <v>0</v>
      </c>
      <c r="Q200" s="234">
        <v>0</v>
      </c>
      <c r="R200" s="234">
        <f>Q200*H200</f>
        <v>0</v>
      </c>
      <c r="S200" s="234">
        <v>1.8</v>
      </c>
      <c r="T200" s="235">
        <f>S200*H200</f>
        <v>4.3200000000000003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6" t="s">
        <v>134</v>
      </c>
      <c r="AT200" s="236" t="s">
        <v>129</v>
      </c>
      <c r="AU200" s="236" t="s">
        <v>82</v>
      </c>
      <c r="AY200" s="16" t="s">
        <v>127</v>
      </c>
      <c r="BE200" s="237">
        <f>IF(N200="základní",J200,0)</f>
        <v>0</v>
      </c>
      <c r="BF200" s="237">
        <f>IF(N200="snížená",J200,0)</f>
        <v>0</v>
      </c>
      <c r="BG200" s="237">
        <f>IF(N200="zákl. přenesená",J200,0)</f>
        <v>0</v>
      </c>
      <c r="BH200" s="237">
        <f>IF(N200="sníž. přenesená",J200,0)</f>
        <v>0</v>
      </c>
      <c r="BI200" s="237">
        <f>IF(N200="nulová",J200,0)</f>
        <v>0</v>
      </c>
      <c r="BJ200" s="16" t="s">
        <v>80</v>
      </c>
      <c r="BK200" s="237">
        <f>ROUND(I200*H200,2)</f>
        <v>0</v>
      </c>
      <c r="BL200" s="16" t="s">
        <v>134</v>
      </c>
      <c r="BM200" s="236" t="s">
        <v>257</v>
      </c>
    </row>
    <row r="201" s="2" customFormat="1">
      <c r="A201" s="37"/>
      <c r="B201" s="38"/>
      <c r="C201" s="39"/>
      <c r="D201" s="238" t="s">
        <v>136</v>
      </c>
      <c r="E201" s="39"/>
      <c r="F201" s="239" t="s">
        <v>256</v>
      </c>
      <c r="G201" s="39"/>
      <c r="H201" s="39"/>
      <c r="I201" s="240"/>
      <c r="J201" s="39"/>
      <c r="K201" s="39"/>
      <c r="L201" s="43"/>
      <c r="M201" s="241"/>
      <c r="N201" s="242"/>
      <c r="O201" s="90"/>
      <c r="P201" s="90"/>
      <c r="Q201" s="90"/>
      <c r="R201" s="90"/>
      <c r="S201" s="90"/>
      <c r="T201" s="91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136</v>
      </c>
      <c r="AU201" s="16" t="s">
        <v>82</v>
      </c>
    </row>
    <row r="202" s="13" customFormat="1">
      <c r="A202" s="13"/>
      <c r="B202" s="243"/>
      <c r="C202" s="244"/>
      <c r="D202" s="238" t="s">
        <v>138</v>
      </c>
      <c r="E202" s="245" t="s">
        <v>1</v>
      </c>
      <c r="F202" s="246" t="s">
        <v>258</v>
      </c>
      <c r="G202" s="244"/>
      <c r="H202" s="247">
        <v>2.3999999999999999</v>
      </c>
      <c r="I202" s="248"/>
      <c r="J202" s="244"/>
      <c r="K202" s="244"/>
      <c r="L202" s="249"/>
      <c r="M202" s="250"/>
      <c r="N202" s="251"/>
      <c r="O202" s="251"/>
      <c r="P202" s="251"/>
      <c r="Q202" s="251"/>
      <c r="R202" s="251"/>
      <c r="S202" s="251"/>
      <c r="T202" s="25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3" t="s">
        <v>138</v>
      </c>
      <c r="AU202" s="253" t="s">
        <v>82</v>
      </c>
      <c r="AV202" s="13" t="s">
        <v>82</v>
      </c>
      <c r="AW202" s="13" t="s">
        <v>30</v>
      </c>
      <c r="AX202" s="13" t="s">
        <v>80</v>
      </c>
      <c r="AY202" s="253" t="s">
        <v>127</v>
      </c>
    </row>
    <row r="203" s="2" customFormat="1" ht="24.15" customHeight="1">
      <c r="A203" s="37"/>
      <c r="B203" s="38"/>
      <c r="C203" s="225" t="s">
        <v>259</v>
      </c>
      <c r="D203" s="225" t="s">
        <v>129</v>
      </c>
      <c r="E203" s="226" t="s">
        <v>260</v>
      </c>
      <c r="F203" s="227" t="s">
        <v>261</v>
      </c>
      <c r="G203" s="228" t="s">
        <v>262</v>
      </c>
      <c r="H203" s="229">
        <v>21</v>
      </c>
      <c r="I203" s="230"/>
      <c r="J203" s="231">
        <f>ROUND(I203*H203,2)</f>
        <v>0</v>
      </c>
      <c r="K203" s="227" t="s">
        <v>133</v>
      </c>
      <c r="L203" s="43"/>
      <c r="M203" s="232" t="s">
        <v>1</v>
      </c>
      <c r="N203" s="233" t="s">
        <v>38</v>
      </c>
      <c r="O203" s="90"/>
      <c r="P203" s="234">
        <f>O203*H203</f>
        <v>0</v>
      </c>
      <c r="Q203" s="234">
        <v>0</v>
      </c>
      <c r="R203" s="234">
        <f>Q203*H203</f>
        <v>0</v>
      </c>
      <c r="S203" s="234">
        <v>0.32400000000000001</v>
      </c>
      <c r="T203" s="235">
        <f>S203*H203</f>
        <v>6.8040000000000003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6" t="s">
        <v>134</v>
      </c>
      <c r="AT203" s="236" t="s">
        <v>129</v>
      </c>
      <c r="AU203" s="236" t="s">
        <v>82</v>
      </c>
      <c r="AY203" s="16" t="s">
        <v>127</v>
      </c>
      <c r="BE203" s="237">
        <f>IF(N203="základní",J203,0)</f>
        <v>0</v>
      </c>
      <c r="BF203" s="237">
        <f>IF(N203="snížená",J203,0)</f>
        <v>0</v>
      </c>
      <c r="BG203" s="237">
        <f>IF(N203="zákl. přenesená",J203,0)</f>
        <v>0</v>
      </c>
      <c r="BH203" s="237">
        <f>IF(N203="sníž. přenesená",J203,0)</f>
        <v>0</v>
      </c>
      <c r="BI203" s="237">
        <f>IF(N203="nulová",J203,0)</f>
        <v>0</v>
      </c>
      <c r="BJ203" s="16" t="s">
        <v>80</v>
      </c>
      <c r="BK203" s="237">
        <f>ROUND(I203*H203,2)</f>
        <v>0</v>
      </c>
      <c r="BL203" s="16" t="s">
        <v>134</v>
      </c>
      <c r="BM203" s="236" t="s">
        <v>263</v>
      </c>
    </row>
    <row r="204" s="2" customFormat="1">
      <c r="A204" s="37"/>
      <c r="B204" s="38"/>
      <c r="C204" s="39"/>
      <c r="D204" s="238" t="s">
        <v>136</v>
      </c>
      <c r="E204" s="39"/>
      <c r="F204" s="239" t="s">
        <v>264</v>
      </c>
      <c r="G204" s="39"/>
      <c r="H204" s="39"/>
      <c r="I204" s="240"/>
      <c r="J204" s="39"/>
      <c r="K204" s="39"/>
      <c r="L204" s="43"/>
      <c r="M204" s="241"/>
      <c r="N204" s="242"/>
      <c r="O204" s="90"/>
      <c r="P204" s="90"/>
      <c r="Q204" s="90"/>
      <c r="R204" s="90"/>
      <c r="S204" s="90"/>
      <c r="T204" s="91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136</v>
      </c>
      <c r="AU204" s="16" t="s">
        <v>82</v>
      </c>
    </row>
    <row r="205" s="13" customFormat="1">
      <c r="A205" s="13"/>
      <c r="B205" s="243"/>
      <c r="C205" s="244"/>
      <c r="D205" s="238" t="s">
        <v>138</v>
      </c>
      <c r="E205" s="245" t="s">
        <v>1</v>
      </c>
      <c r="F205" s="246" t="s">
        <v>265</v>
      </c>
      <c r="G205" s="244"/>
      <c r="H205" s="247">
        <v>6</v>
      </c>
      <c r="I205" s="248"/>
      <c r="J205" s="244"/>
      <c r="K205" s="244"/>
      <c r="L205" s="249"/>
      <c r="M205" s="250"/>
      <c r="N205" s="251"/>
      <c r="O205" s="251"/>
      <c r="P205" s="251"/>
      <c r="Q205" s="251"/>
      <c r="R205" s="251"/>
      <c r="S205" s="251"/>
      <c r="T205" s="25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3" t="s">
        <v>138</v>
      </c>
      <c r="AU205" s="253" t="s">
        <v>82</v>
      </c>
      <c r="AV205" s="13" t="s">
        <v>82</v>
      </c>
      <c r="AW205" s="13" t="s">
        <v>30</v>
      </c>
      <c r="AX205" s="13" t="s">
        <v>73</v>
      </c>
      <c r="AY205" s="253" t="s">
        <v>127</v>
      </c>
    </row>
    <row r="206" s="13" customFormat="1">
      <c r="A206" s="13"/>
      <c r="B206" s="243"/>
      <c r="C206" s="244"/>
      <c r="D206" s="238" t="s">
        <v>138</v>
      </c>
      <c r="E206" s="245" t="s">
        <v>1</v>
      </c>
      <c r="F206" s="246" t="s">
        <v>266</v>
      </c>
      <c r="G206" s="244"/>
      <c r="H206" s="247">
        <v>10</v>
      </c>
      <c r="I206" s="248"/>
      <c r="J206" s="244"/>
      <c r="K206" s="244"/>
      <c r="L206" s="249"/>
      <c r="M206" s="250"/>
      <c r="N206" s="251"/>
      <c r="O206" s="251"/>
      <c r="P206" s="251"/>
      <c r="Q206" s="251"/>
      <c r="R206" s="251"/>
      <c r="S206" s="251"/>
      <c r="T206" s="25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3" t="s">
        <v>138</v>
      </c>
      <c r="AU206" s="253" t="s">
        <v>82</v>
      </c>
      <c r="AV206" s="13" t="s">
        <v>82</v>
      </c>
      <c r="AW206" s="13" t="s">
        <v>30</v>
      </c>
      <c r="AX206" s="13" t="s">
        <v>73</v>
      </c>
      <c r="AY206" s="253" t="s">
        <v>127</v>
      </c>
    </row>
    <row r="207" s="13" customFormat="1">
      <c r="A207" s="13"/>
      <c r="B207" s="243"/>
      <c r="C207" s="244"/>
      <c r="D207" s="238" t="s">
        <v>138</v>
      </c>
      <c r="E207" s="245" t="s">
        <v>1</v>
      </c>
      <c r="F207" s="246" t="s">
        <v>267</v>
      </c>
      <c r="G207" s="244"/>
      <c r="H207" s="247">
        <v>5</v>
      </c>
      <c r="I207" s="248"/>
      <c r="J207" s="244"/>
      <c r="K207" s="244"/>
      <c r="L207" s="249"/>
      <c r="M207" s="250"/>
      <c r="N207" s="251"/>
      <c r="O207" s="251"/>
      <c r="P207" s="251"/>
      <c r="Q207" s="251"/>
      <c r="R207" s="251"/>
      <c r="S207" s="251"/>
      <c r="T207" s="25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3" t="s">
        <v>138</v>
      </c>
      <c r="AU207" s="253" t="s">
        <v>82</v>
      </c>
      <c r="AV207" s="13" t="s">
        <v>82</v>
      </c>
      <c r="AW207" s="13" t="s">
        <v>30</v>
      </c>
      <c r="AX207" s="13" t="s">
        <v>73</v>
      </c>
      <c r="AY207" s="253" t="s">
        <v>127</v>
      </c>
    </row>
    <row r="208" s="14" customFormat="1">
      <c r="A208" s="14"/>
      <c r="B208" s="254"/>
      <c r="C208" s="255"/>
      <c r="D208" s="238" t="s">
        <v>138</v>
      </c>
      <c r="E208" s="256" t="s">
        <v>1</v>
      </c>
      <c r="F208" s="257" t="s">
        <v>159</v>
      </c>
      <c r="G208" s="255"/>
      <c r="H208" s="258">
        <v>21</v>
      </c>
      <c r="I208" s="259"/>
      <c r="J208" s="255"/>
      <c r="K208" s="255"/>
      <c r="L208" s="260"/>
      <c r="M208" s="261"/>
      <c r="N208" s="262"/>
      <c r="O208" s="262"/>
      <c r="P208" s="262"/>
      <c r="Q208" s="262"/>
      <c r="R208" s="262"/>
      <c r="S208" s="262"/>
      <c r="T208" s="26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4" t="s">
        <v>138</v>
      </c>
      <c r="AU208" s="264" t="s">
        <v>82</v>
      </c>
      <c r="AV208" s="14" t="s">
        <v>134</v>
      </c>
      <c r="AW208" s="14" t="s">
        <v>30</v>
      </c>
      <c r="AX208" s="14" t="s">
        <v>80</v>
      </c>
      <c r="AY208" s="264" t="s">
        <v>127</v>
      </c>
    </row>
    <row r="209" s="2" customFormat="1" ht="16.5" customHeight="1">
      <c r="A209" s="37"/>
      <c r="B209" s="38"/>
      <c r="C209" s="225" t="s">
        <v>268</v>
      </c>
      <c r="D209" s="225" t="s">
        <v>129</v>
      </c>
      <c r="E209" s="226" t="s">
        <v>269</v>
      </c>
      <c r="F209" s="227" t="s">
        <v>270</v>
      </c>
      <c r="G209" s="228" t="s">
        <v>202</v>
      </c>
      <c r="H209" s="229">
        <v>56</v>
      </c>
      <c r="I209" s="230"/>
      <c r="J209" s="231">
        <f>ROUND(I209*H209,2)</f>
        <v>0</v>
      </c>
      <c r="K209" s="227" t="s">
        <v>133</v>
      </c>
      <c r="L209" s="43"/>
      <c r="M209" s="232" t="s">
        <v>1</v>
      </c>
      <c r="N209" s="233" t="s">
        <v>38</v>
      </c>
      <c r="O209" s="90"/>
      <c r="P209" s="234">
        <f>O209*H209</f>
        <v>0</v>
      </c>
      <c r="Q209" s="234">
        <v>0</v>
      </c>
      <c r="R209" s="234">
        <f>Q209*H209</f>
        <v>0</v>
      </c>
      <c r="S209" s="234">
        <v>0</v>
      </c>
      <c r="T209" s="235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6" t="s">
        <v>134</v>
      </c>
      <c r="AT209" s="236" t="s">
        <v>129</v>
      </c>
      <c r="AU209" s="236" t="s">
        <v>82</v>
      </c>
      <c r="AY209" s="16" t="s">
        <v>127</v>
      </c>
      <c r="BE209" s="237">
        <f>IF(N209="základní",J209,0)</f>
        <v>0</v>
      </c>
      <c r="BF209" s="237">
        <f>IF(N209="snížená",J209,0)</f>
        <v>0</v>
      </c>
      <c r="BG209" s="237">
        <f>IF(N209="zákl. přenesená",J209,0)</f>
        <v>0</v>
      </c>
      <c r="BH209" s="237">
        <f>IF(N209="sníž. přenesená",J209,0)</f>
        <v>0</v>
      </c>
      <c r="BI209" s="237">
        <f>IF(N209="nulová",J209,0)</f>
        <v>0</v>
      </c>
      <c r="BJ209" s="16" t="s">
        <v>80</v>
      </c>
      <c r="BK209" s="237">
        <f>ROUND(I209*H209,2)</f>
        <v>0</v>
      </c>
      <c r="BL209" s="16" t="s">
        <v>134</v>
      </c>
      <c r="BM209" s="236" t="s">
        <v>271</v>
      </c>
    </row>
    <row r="210" s="2" customFormat="1">
      <c r="A210" s="37"/>
      <c r="B210" s="38"/>
      <c r="C210" s="39"/>
      <c r="D210" s="238" t="s">
        <v>136</v>
      </c>
      <c r="E210" s="39"/>
      <c r="F210" s="239" t="s">
        <v>272</v>
      </c>
      <c r="G210" s="39"/>
      <c r="H210" s="39"/>
      <c r="I210" s="240"/>
      <c r="J210" s="39"/>
      <c r="K210" s="39"/>
      <c r="L210" s="43"/>
      <c r="M210" s="241"/>
      <c r="N210" s="242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136</v>
      </c>
      <c r="AU210" s="16" t="s">
        <v>82</v>
      </c>
    </row>
    <row r="211" s="2" customFormat="1" ht="37.8" customHeight="1">
      <c r="A211" s="37"/>
      <c r="B211" s="38"/>
      <c r="C211" s="225" t="s">
        <v>273</v>
      </c>
      <c r="D211" s="225" t="s">
        <v>129</v>
      </c>
      <c r="E211" s="226" t="s">
        <v>274</v>
      </c>
      <c r="F211" s="227" t="s">
        <v>275</v>
      </c>
      <c r="G211" s="228" t="s">
        <v>142</v>
      </c>
      <c r="H211" s="229">
        <v>192</v>
      </c>
      <c r="I211" s="230"/>
      <c r="J211" s="231">
        <f>ROUND(I211*H211,2)</f>
        <v>0</v>
      </c>
      <c r="K211" s="227" t="s">
        <v>133</v>
      </c>
      <c r="L211" s="43"/>
      <c r="M211" s="232" t="s">
        <v>1</v>
      </c>
      <c r="N211" s="233" t="s">
        <v>38</v>
      </c>
      <c r="O211" s="90"/>
      <c r="P211" s="234">
        <f>O211*H211</f>
        <v>0</v>
      </c>
      <c r="Q211" s="234">
        <v>0</v>
      </c>
      <c r="R211" s="234">
        <f>Q211*H211</f>
        <v>0</v>
      </c>
      <c r="S211" s="234">
        <v>0</v>
      </c>
      <c r="T211" s="235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6" t="s">
        <v>134</v>
      </c>
      <c r="AT211" s="236" t="s">
        <v>129</v>
      </c>
      <c r="AU211" s="236" t="s">
        <v>82</v>
      </c>
      <c r="AY211" s="16" t="s">
        <v>127</v>
      </c>
      <c r="BE211" s="237">
        <f>IF(N211="základní",J211,0)</f>
        <v>0</v>
      </c>
      <c r="BF211" s="237">
        <f>IF(N211="snížená",J211,0)</f>
        <v>0</v>
      </c>
      <c r="BG211" s="237">
        <f>IF(N211="zákl. přenesená",J211,0)</f>
        <v>0</v>
      </c>
      <c r="BH211" s="237">
        <f>IF(N211="sníž. přenesená",J211,0)</f>
        <v>0</v>
      </c>
      <c r="BI211" s="237">
        <f>IF(N211="nulová",J211,0)</f>
        <v>0</v>
      </c>
      <c r="BJ211" s="16" t="s">
        <v>80</v>
      </c>
      <c r="BK211" s="237">
        <f>ROUND(I211*H211,2)</f>
        <v>0</v>
      </c>
      <c r="BL211" s="16" t="s">
        <v>134</v>
      </c>
      <c r="BM211" s="236" t="s">
        <v>276</v>
      </c>
    </row>
    <row r="212" s="2" customFormat="1">
      <c r="A212" s="37"/>
      <c r="B212" s="38"/>
      <c r="C212" s="39"/>
      <c r="D212" s="238" t="s">
        <v>136</v>
      </c>
      <c r="E212" s="39"/>
      <c r="F212" s="239" t="s">
        <v>277</v>
      </c>
      <c r="G212" s="39"/>
      <c r="H212" s="39"/>
      <c r="I212" s="240"/>
      <c r="J212" s="39"/>
      <c r="K212" s="39"/>
      <c r="L212" s="43"/>
      <c r="M212" s="241"/>
      <c r="N212" s="242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136</v>
      </c>
      <c r="AU212" s="16" t="s">
        <v>82</v>
      </c>
    </row>
    <row r="213" s="13" customFormat="1">
      <c r="A213" s="13"/>
      <c r="B213" s="243"/>
      <c r="C213" s="244"/>
      <c r="D213" s="238" t="s">
        <v>138</v>
      </c>
      <c r="E213" s="245" t="s">
        <v>1</v>
      </c>
      <c r="F213" s="246" t="s">
        <v>278</v>
      </c>
      <c r="G213" s="244"/>
      <c r="H213" s="247">
        <v>96</v>
      </c>
      <c r="I213" s="248"/>
      <c r="J213" s="244"/>
      <c r="K213" s="244"/>
      <c r="L213" s="249"/>
      <c r="M213" s="250"/>
      <c r="N213" s="251"/>
      <c r="O213" s="251"/>
      <c r="P213" s="251"/>
      <c r="Q213" s="251"/>
      <c r="R213" s="251"/>
      <c r="S213" s="251"/>
      <c r="T213" s="25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3" t="s">
        <v>138</v>
      </c>
      <c r="AU213" s="253" t="s">
        <v>82</v>
      </c>
      <c r="AV213" s="13" t="s">
        <v>82</v>
      </c>
      <c r="AW213" s="13" t="s">
        <v>30</v>
      </c>
      <c r="AX213" s="13" t="s">
        <v>73</v>
      </c>
      <c r="AY213" s="253" t="s">
        <v>127</v>
      </c>
    </row>
    <row r="214" s="13" customFormat="1">
      <c r="A214" s="13"/>
      <c r="B214" s="243"/>
      <c r="C214" s="244"/>
      <c r="D214" s="238" t="s">
        <v>138</v>
      </c>
      <c r="E214" s="245" t="s">
        <v>1</v>
      </c>
      <c r="F214" s="246" t="s">
        <v>279</v>
      </c>
      <c r="G214" s="244"/>
      <c r="H214" s="247">
        <v>96</v>
      </c>
      <c r="I214" s="248"/>
      <c r="J214" s="244"/>
      <c r="K214" s="244"/>
      <c r="L214" s="249"/>
      <c r="M214" s="250"/>
      <c r="N214" s="251"/>
      <c r="O214" s="251"/>
      <c r="P214" s="251"/>
      <c r="Q214" s="251"/>
      <c r="R214" s="251"/>
      <c r="S214" s="251"/>
      <c r="T214" s="25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3" t="s">
        <v>138</v>
      </c>
      <c r="AU214" s="253" t="s">
        <v>82</v>
      </c>
      <c r="AV214" s="13" t="s">
        <v>82</v>
      </c>
      <c r="AW214" s="13" t="s">
        <v>30</v>
      </c>
      <c r="AX214" s="13" t="s">
        <v>73</v>
      </c>
      <c r="AY214" s="253" t="s">
        <v>127</v>
      </c>
    </row>
    <row r="215" s="14" customFormat="1">
      <c r="A215" s="14"/>
      <c r="B215" s="254"/>
      <c r="C215" s="255"/>
      <c r="D215" s="238" t="s">
        <v>138</v>
      </c>
      <c r="E215" s="256" t="s">
        <v>1</v>
      </c>
      <c r="F215" s="257" t="s">
        <v>159</v>
      </c>
      <c r="G215" s="255"/>
      <c r="H215" s="258">
        <v>192</v>
      </c>
      <c r="I215" s="259"/>
      <c r="J215" s="255"/>
      <c r="K215" s="255"/>
      <c r="L215" s="260"/>
      <c r="M215" s="261"/>
      <c r="N215" s="262"/>
      <c r="O215" s="262"/>
      <c r="P215" s="262"/>
      <c r="Q215" s="262"/>
      <c r="R215" s="262"/>
      <c r="S215" s="262"/>
      <c r="T215" s="26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4" t="s">
        <v>138</v>
      </c>
      <c r="AU215" s="264" t="s">
        <v>82</v>
      </c>
      <c r="AV215" s="14" t="s">
        <v>134</v>
      </c>
      <c r="AW215" s="14" t="s">
        <v>30</v>
      </c>
      <c r="AX215" s="14" t="s">
        <v>80</v>
      </c>
      <c r="AY215" s="264" t="s">
        <v>127</v>
      </c>
    </row>
    <row r="216" s="2" customFormat="1" ht="33" customHeight="1">
      <c r="A216" s="37"/>
      <c r="B216" s="38"/>
      <c r="C216" s="225" t="s">
        <v>280</v>
      </c>
      <c r="D216" s="225" t="s">
        <v>129</v>
      </c>
      <c r="E216" s="226" t="s">
        <v>281</v>
      </c>
      <c r="F216" s="227" t="s">
        <v>282</v>
      </c>
      <c r="G216" s="228" t="s">
        <v>142</v>
      </c>
      <c r="H216" s="229">
        <v>5760</v>
      </c>
      <c r="I216" s="230"/>
      <c r="J216" s="231">
        <f>ROUND(I216*H216,2)</f>
        <v>0</v>
      </c>
      <c r="K216" s="227" t="s">
        <v>133</v>
      </c>
      <c r="L216" s="43"/>
      <c r="M216" s="232" t="s">
        <v>1</v>
      </c>
      <c r="N216" s="233" t="s">
        <v>38</v>
      </c>
      <c r="O216" s="90"/>
      <c r="P216" s="234">
        <f>O216*H216</f>
        <v>0</v>
      </c>
      <c r="Q216" s="234">
        <v>0</v>
      </c>
      <c r="R216" s="234">
        <f>Q216*H216</f>
        <v>0</v>
      </c>
      <c r="S216" s="234">
        <v>0</v>
      </c>
      <c r="T216" s="235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6" t="s">
        <v>134</v>
      </c>
      <c r="AT216" s="236" t="s">
        <v>129</v>
      </c>
      <c r="AU216" s="236" t="s">
        <v>82</v>
      </c>
      <c r="AY216" s="16" t="s">
        <v>127</v>
      </c>
      <c r="BE216" s="237">
        <f>IF(N216="základní",J216,0)</f>
        <v>0</v>
      </c>
      <c r="BF216" s="237">
        <f>IF(N216="snížená",J216,0)</f>
        <v>0</v>
      </c>
      <c r="BG216" s="237">
        <f>IF(N216="zákl. přenesená",J216,0)</f>
        <v>0</v>
      </c>
      <c r="BH216" s="237">
        <f>IF(N216="sníž. přenesená",J216,0)</f>
        <v>0</v>
      </c>
      <c r="BI216" s="237">
        <f>IF(N216="nulová",J216,0)</f>
        <v>0</v>
      </c>
      <c r="BJ216" s="16" t="s">
        <v>80</v>
      </c>
      <c r="BK216" s="237">
        <f>ROUND(I216*H216,2)</f>
        <v>0</v>
      </c>
      <c r="BL216" s="16" t="s">
        <v>134</v>
      </c>
      <c r="BM216" s="236" t="s">
        <v>283</v>
      </c>
    </row>
    <row r="217" s="2" customFormat="1">
      <c r="A217" s="37"/>
      <c r="B217" s="38"/>
      <c r="C217" s="39"/>
      <c r="D217" s="238" t="s">
        <v>136</v>
      </c>
      <c r="E217" s="39"/>
      <c r="F217" s="239" t="s">
        <v>284</v>
      </c>
      <c r="G217" s="39"/>
      <c r="H217" s="39"/>
      <c r="I217" s="240"/>
      <c r="J217" s="39"/>
      <c r="K217" s="39"/>
      <c r="L217" s="43"/>
      <c r="M217" s="241"/>
      <c r="N217" s="242"/>
      <c r="O217" s="90"/>
      <c r="P217" s="90"/>
      <c r="Q217" s="90"/>
      <c r="R217" s="90"/>
      <c r="S217" s="90"/>
      <c r="T217" s="91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136</v>
      </c>
      <c r="AU217" s="16" t="s">
        <v>82</v>
      </c>
    </row>
    <row r="218" s="13" customFormat="1">
      <c r="A218" s="13"/>
      <c r="B218" s="243"/>
      <c r="C218" s="244"/>
      <c r="D218" s="238" t="s">
        <v>138</v>
      </c>
      <c r="E218" s="245" t="s">
        <v>1</v>
      </c>
      <c r="F218" s="246" t="s">
        <v>285</v>
      </c>
      <c r="G218" s="244"/>
      <c r="H218" s="247">
        <v>5760</v>
      </c>
      <c r="I218" s="248"/>
      <c r="J218" s="244"/>
      <c r="K218" s="244"/>
      <c r="L218" s="249"/>
      <c r="M218" s="250"/>
      <c r="N218" s="251"/>
      <c r="O218" s="251"/>
      <c r="P218" s="251"/>
      <c r="Q218" s="251"/>
      <c r="R218" s="251"/>
      <c r="S218" s="251"/>
      <c r="T218" s="25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3" t="s">
        <v>138</v>
      </c>
      <c r="AU218" s="253" t="s">
        <v>82</v>
      </c>
      <c r="AV218" s="13" t="s">
        <v>82</v>
      </c>
      <c r="AW218" s="13" t="s">
        <v>30</v>
      </c>
      <c r="AX218" s="13" t="s">
        <v>80</v>
      </c>
      <c r="AY218" s="253" t="s">
        <v>127</v>
      </c>
    </row>
    <row r="219" s="2" customFormat="1" ht="37.8" customHeight="1">
      <c r="A219" s="37"/>
      <c r="B219" s="38"/>
      <c r="C219" s="225" t="s">
        <v>286</v>
      </c>
      <c r="D219" s="225" t="s">
        <v>129</v>
      </c>
      <c r="E219" s="226" t="s">
        <v>287</v>
      </c>
      <c r="F219" s="227" t="s">
        <v>288</v>
      </c>
      <c r="G219" s="228" t="s">
        <v>142</v>
      </c>
      <c r="H219" s="229">
        <v>192</v>
      </c>
      <c r="I219" s="230"/>
      <c r="J219" s="231">
        <f>ROUND(I219*H219,2)</f>
        <v>0</v>
      </c>
      <c r="K219" s="227" t="s">
        <v>133</v>
      </c>
      <c r="L219" s="43"/>
      <c r="M219" s="232" t="s">
        <v>1</v>
      </c>
      <c r="N219" s="233" t="s">
        <v>38</v>
      </c>
      <c r="O219" s="90"/>
      <c r="P219" s="234">
        <f>O219*H219</f>
        <v>0</v>
      </c>
      <c r="Q219" s="234">
        <v>0</v>
      </c>
      <c r="R219" s="234">
        <f>Q219*H219</f>
        <v>0</v>
      </c>
      <c r="S219" s="234">
        <v>0</v>
      </c>
      <c r="T219" s="235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6" t="s">
        <v>134</v>
      </c>
      <c r="AT219" s="236" t="s">
        <v>129</v>
      </c>
      <c r="AU219" s="236" t="s">
        <v>82</v>
      </c>
      <c r="AY219" s="16" t="s">
        <v>127</v>
      </c>
      <c r="BE219" s="237">
        <f>IF(N219="základní",J219,0)</f>
        <v>0</v>
      </c>
      <c r="BF219" s="237">
        <f>IF(N219="snížená",J219,0)</f>
        <v>0</v>
      </c>
      <c r="BG219" s="237">
        <f>IF(N219="zákl. přenesená",J219,0)</f>
        <v>0</v>
      </c>
      <c r="BH219" s="237">
        <f>IF(N219="sníž. přenesená",J219,0)</f>
        <v>0</v>
      </c>
      <c r="BI219" s="237">
        <f>IF(N219="nulová",J219,0)</f>
        <v>0</v>
      </c>
      <c r="BJ219" s="16" t="s">
        <v>80</v>
      </c>
      <c r="BK219" s="237">
        <f>ROUND(I219*H219,2)</f>
        <v>0</v>
      </c>
      <c r="BL219" s="16" t="s">
        <v>134</v>
      </c>
      <c r="BM219" s="236" t="s">
        <v>289</v>
      </c>
    </row>
    <row r="220" s="2" customFormat="1">
      <c r="A220" s="37"/>
      <c r="B220" s="38"/>
      <c r="C220" s="39"/>
      <c r="D220" s="238" t="s">
        <v>136</v>
      </c>
      <c r="E220" s="39"/>
      <c r="F220" s="239" t="s">
        <v>290</v>
      </c>
      <c r="G220" s="39"/>
      <c r="H220" s="39"/>
      <c r="I220" s="240"/>
      <c r="J220" s="39"/>
      <c r="K220" s="39"/>
      <c r="L220" s="43"/>
      <c r="M220" s="241"/>
      <c r="N220" s="242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136</v>
      </c>
      <c r="AU220" s="16" t="s">
        <v>82</v>
      </c>
    </row>
    <row r="221" s="2" customFormat="1" ht="33" customHeight="1">
      <c r="A221" s="37"/>
      <c r="B221" s="38"/>
      <c r="C221" s="225" t="s">
        <v>291</v>
      </c>
      <c r="D221" s="225" t="s">
        <v>129</v>
      </c>
      <c r="E221" s="226" t="s">
        <v>292</v>
      </c>
      <c r="F221" s="227" t="s">
        <v>293</v>
      </c>
      <c r="G221" s="228" t="s">
        <v>148</v>
      </c>
      <c r="H221" s="229">
        <v>2700</v>
      </c>
      <c r="I221" s="230"/>
      <c r="J221" s="231">
        <f>ROUND(I221*H221,2)</f>
        <v>0</v>
      </c>
      <c r="K221" s="227" t="s">
        <v>133</v>
      </c>
      <c r="L221" s="43"/>
      <c r="M221" s="232" t="s">
        <v>1</v>
      </c>
      <c r="N221" s="233" t="s">
        <v>38</v>
      </c>
      <c r="O221" s="90"/>
      <c r="P221" s="234">
        <f>O221*H221</f>
        <v>0</v>
      </c>
      <c r="Q221" s="234">
        <v>0</v>
      </c>
      <c r="R221" s="234">
        <f>Q221*H221</f>
        <v>0</v>
      </c>
      <c r="S221" s="234">
        <v>0</v>
      </c>
      <c r="T221" s="235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6" t="s">
        <v>134</v>
      </c>
      <c r="AT221" s="236" t="s">
        <v>129</v>
      </c>
      <c r="AU221" s="236" t="s">
        <v>82</v>
      </c>
      <c r="AY221" s="16" t="s">
        <v>127</v>
      </c>
      <c r="BE221" s="237">
        <f>IF(N221="základní",J221,0)</f>
        <v>0</v>
      </c>
      <c r="BF221" s="237">
        <f>IF(N221="snížená",J221,0)</f>
        <v>0</v>
      </c>
      <c r="BG221" s="237">
        <f>IF(N221="zákl. přenesená",J221,0)</f>
        <v>0</v>
      </c>
      <c r="BH221" s="237">
        <f>IF(N221="sníž. přenesená",J221,0)</f>
        <v>0</v>
      </c>
      <c r="BI221" s="237">
        <f>IF(N221="nulová",J221,0)</f>
        <v>0</v>
      </c>
      <c r="BJ221" s="16" t="s">
        <v>80</v>
      </c>
      <c r="BK221" s="237">
        <f>ROUND(I221*H221,2)</f>
        <v>0</v>
      </c>
      <c r="BL221" s="16" t="s">
        <v>134</v>
      </c>
      <c r="BM221" s="236" t="s">
        <v>294</v>
      </c>
    </row>
    <row r="222" s="2" customFormat="1">
      <c r="A222" s="37"/>
      <c r="B222" s="38"/>
      <c r="C222" s="39"/>
      <c r="D222" s="238" t="s">
        <v>136</v>
      </c>
      <c r="E222" s="39"/>
      <c r="F222" s="239" t="s">
        <v>295</v>
      </c>
      <c r="G222" s="39"/>
      <c r="H222" s="39"/>
      <c r="I222" s="240"/>
      <c r="J222" s="39"/>
      <c r="K222" s="39"/>
      <c r="L222" s="43"/>
      <c r="M222" s="241"/>
      <c r="N222" s="242"/>
      <c r="O222" s="90"/>
      <c r="P222" s="90"/>
      <c r="Q222" s="90"/>
      <c r="R222" s="90"/>
      <c r="S222" s="90"/>
      <c r="T222" s="91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136</v>
      </c>
      <c r="AU222" s="16" t="s">
        <v>82</v>
      </c>
    </row>
    <row r="223" s="13" customFormat="1">
      <c r="A223" s="13"/>
      <c r="B223" s="243"/>
      <c r="C223" s="244"/>
      <c r="D223" s="238" t="s">
        <v>138</v>
      </c>
      <c r="E223" s="245" t="s">
        <v>1</v>
      </c>
      <c r="F223" s="246" t="s">
        <v>296</v>
      </c>
      <c r="G223" s="244"/>
      <c r="H223" s="247">
        <v>2700</v>
      </c>
      <c r="I223" s="248"/>
      <c r="J223" s="244"/>
      <c r="K223" s="244"/>
      <c r="L223" s="249"/>
      <c r="M223" s="250"/>
      <c r="N223" s="251"/>
      <c r="O223" s="251"/>
      <c r="P223" s="251"/>
      <c r="Q223" s="251"/>
      <c r="R223" s="251"/>
      <c r="S223" s="251"/>
      <c r="T223" s="25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3" t="s">
        <v>138</v>
      </c>
      <c r="AU223" s="253" t="s">
        <v>82</v>
      </c>
      <c r="AV223" s="13" t="s">
        <v>82</v>
      </c>
      <c r="AW223" s="13" t="s">
        <v>30</v>
      </c>
      <c r="AX223" s="13" t="s">
        <v>80</v>
      </c>
      <c r="AY223" s="253" t="s">
        <v>127</v>
      </c>
    </row>
    <row r="224" s="2" customFormat="1" ht="37.8" customHeight="1">
      <c r="A224" s="37"/>
      <c r="B224" s="38"/>
      <c r="C224" s="225" t="s">
        <v>297</v>
      </c>
      <c r="D224" s="225" t="s">
        <v>129</v>
      </c>
      <c r="E224" s="226" t="s">
        <v>298</v>
      </c>
      <c r="F224" s="227" t="s">
        <v>299</v>
      </c>
      <c r="G224" s="228" t="s">
        <v>148</v>
      </c>
      <c r="H224" s="229">
        <v>81000</v>
      </c>
      <c r="I224" s="230"/>
      <c r="J224" s="231">
        <f>ROUND(I224*H224,2)</f>
        <v>0</v>
      </c>
      <c r="K224" s="227" t="s">
        <v>133</v>
      </c>
      <c r="L224" s="43"/>
      <c r="M224" s="232" t="s">
        <v>1</v>
      </c>
      <c r="N224" s="233" t="s">
        <v>38</v>
      </c>
      <c r="O224" s="90"/>
      <c r="P224" s="234">
        <f>O224*H224</f>
        <v>0</v>
      </c>
      <c r="Q224" s="234">
        <v>0</v>
      </c>
      <c r="R224" s="234">
        <f>Q224*H224</f>
        <v>0</v>
      </c>
      <c r="S224" s="234">
        <v>0</v>
      </c>
      <c r="T224" s="235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6" t="s">
        <v>134</v>
      </c>
      <c r="AT224" s="236" t="s">
        <v>129</v>
      </c>
      <c r="AU224" s="236" t="s">
        <v>82</v>
      </c>
      <c r="AY224" s="16" t="s">
        <v>127</v>
      </c>
      <c r="BE224" s="237">
        <f>IF(N224="základní",J224,0)</f>
        <v>0</v>
      </c>
      <c r="BF224" s="237">
        <f>IF(N224="snížená",J224,0)</f>
        <v>0</v>
      </c>
      <c r="BG224" s="237">
        <f>IF(N224="zákl. přenesená",J224,0)</f>
        <v>0</v>
      </c>
      <c r="BH224" s="237">
        <f>IF(N224="sníž. přenesená",J224,0)</f>
        <v>0</v>
      </c>
      <c r="BI224" s="237">
        <f>IF(N224="nulová",J224,0)</f>
        <v>0</v>
      </c>
      <c r="BJ224" s="16" t="s">
        <v>80</v>
      </c>
      <c r="BK224" s="237">
        <f>ROUND(I224*H224,2)</f>
        <v>0</v>
      </c>
      <c r="BL224" s="16" t="s">
        <v>134</v>
      </c>
      <c r="BM224" s="236" t="s">
        <v>300</v>
      </c>
    </row>
    <row r="225" s="2" customFormat="1">
      <c r="A225" s="37"/>
      <c r="B225" s="38"/>
      <c r="C225" s="39"/>
      <c r="D225" s="238" t="s">
        <v>136</v>
      </c>
      <c r="E225" s="39"/>
      <c r="F225" s="239" t="s">
        <v>301</v>
      </c>
      <c r="G225" s="39"/>
      <c r="H225" s="39"/>
      <c r="I225" s="240"/>
      <c r="J225" s="39"/>
      <c r="K225" s="39"/>
      <c r="L225" s="43"/>
      <c r="M225" s="241"/>
      <c r="N225" s="242"/>
      <c r="O225" s="90"/>
      <c r="P225" s="90"/>
      <c r="Q225" s="90"/>
      <c r="R225" s="90"/>
      <c r="S225" s="90"/>
      <c r="T225" s="91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136</v>
      </c>
      <c r="AU225" s="16" t="s">
        <v>82</v>
      </c>
    </row>
    <row r="226" s="13" customFormat="1">
      <c r="A226" s="13"/>
      <c r="B226" s="243"/>
      <c r="C226" s="244"/>
      <c r="D226" s="238" t="s">
        <v>138</v>
      </c>
      <c r="E226" s="245" t="s">
        <v>1</v>
      </c>
      <c r="F226" s="246" t="s">
        <v>302</v>
      </c>
      <c r="G226" s="244"/>
      <c r="H226" s="247">
        <v>81000</v>
      </c>
      <c r="I226" s="248"/>
      <c r="J226" s="244"/>
      <c r="K226" s="244"/>
      <c r="L226" s="249"/>
      <c r="M226" s="250"/>
      <c r="N226" s="251"/>
      <c r="O226" s="251"/>
      <c r="P226" s="251"/>
      <c r="Q226" s="251"/>
      <c r="R226" s="251"/>
      <c r="S226" s="251"/>
      <c r="T226" s="25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3" t="s">
        <v>138</v>
      </c>
      <c r="AU226" s="253" t="s">
        <v>82</v>
      </c>
      <c r="AV226" s="13" t="s">
        <v>82</v>
      </c>
      <c r="AW226" s="13" t="s">
        <v>30</v>
      </c>
      <c r="AX226" s="13" t="s">
        <v>80</v>
      </c>
      <c r="AY226" s="253" t="s">
        <v>127</v>
      </c>
    </row>
    <row r="227" s="2" customFormat="1" ht="33" customHeight="1">
      <c r="A227" s="37"/>
      <c r="B227" s="38"/>
      <c r="C227" s="225" t="s">
        <v>303</v>
      </c>
      <c r="D227" s="225" t="s">
        <v>129</v>
      </c>
      <c r="E227" s="226" t="s">
        <v>304</v>
      </c>
      <c r="F227" s="227" t="s">
        <v>305</v>
      </c>
      <c r="G227" s="228" t="s">
        <v>148</v>
      </c>
      <c r="H227" s="229">
        <v>2700</v>
      </c>
      <c r="I227" s="230"/>
      <c r="J227" s="231">
        <f>ROUND(I227*H227,2)</f>
        <v>0</v>
      </c>
      <c r="K227" s="227" t="s">
        <v>133</v>
      </c>
      <c r="L227" s="43"/>
      <c r="M227" s="232" t="s">
        <v>1</v>
      </c>
      <c r="N227" s="233" t="s">
        <v>38</v>
      </c>
      <c r="O227" s="90"/>
      <c r="P227" s="234">
        <f>O227*H227</f>
        <v>0</v>
      </c>
      <c r="Q227" s="234">
        <v>0</v>
      </c>
      <c r="R227" s="234">
        <f>Q227*H227</f>
        <v>0</v>
      </c>
      <c r="S227" s="234">
        <v>0</v>
      </c>
      <c r="T227" s="235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6" t="s">
        <v>134</v>
      </c>
      <c r="AT227" s="236" t="s">
        <v>129</v>
      </c>
      <c r="AU227" s="236" t="s">
        <v>82</v>
      </c>
      <c r="AY227" s="16" t="s">
        <v>127</v>
      </c>
      <c r="BE227" s="237">
        <f>IF(N227="základní",J227,0)</f>
        <v>0</v>
      </c>
      <c r="BF227" s="237">
        <f>IF(N227="snížená",J227,0)</f>
        <v>0</v>
      </c>
      <c r="BG227" s="237">
        <f>IF(N227="zákl. přenesená",J227,0)</f>
        <v>0</v>
      </c>
      <c r="BH227" s="237">
        <f>IF(N227="sníž. přenesená",J227,0)</f>
        <v>0</v>
      </c>
      <c r="BI227" s="237">
        <f>IF(N227="nulová",J227,0)</f>
        <v>0</v>
      </c>
      <c r="BJ227" s="16" t="s">
        <v>80</v>
      </c>
      <c r="BK227" s="237">
        <f>ROUND(I227*H227,2)</f>
        <v>0</v>
      </c>
      <c r="BL227" s="16" t="s">
        <v>134</v>
      </c>
      <c r="BM227" s="236" t="s">
        <v>306</v>
      </c>
    </row>
    <row r="228" s="2" customFormat="1">
      <c r="A228" s="37"/>
      <c r="B228" s="38"/>
      <c r="C228" s="39"/>
      <c r="D228" s="238" t="s">
        <v>136</v>
      </c>
      <c r="E228" s="39"/>
      <c r="F228" s="239" t="s">
        <v>307</v>
      </c>
      <c r="G228" s="39"/>
      <c r="H228" s="39"/>
      <c r="I228" s="240"/>
      <c r="J228" s="39"/>
      <c r="K228" s="39"/>
      <c r="L228" s="43"/>
      <c r="M228" s="241"/>
      <c r="N228" s="242"/>
      <c r="O228" s="90"/>
      <c r="P228" s="90"/>
      <c r="Q228" s="90"/>
      <c r="R228" s="90"/>
      <c r="S228" s="90"/>
      <c r="T228" s="91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136</v>
      </c>
      <c r="AU228" s="16" t="s">
        <v>82</v>
      </c>
    </row>
    <row r="229" s="2" customFormat="1" ht="24.15" customHeight="1">
      <c r="A229" s="37"/>
      <c r="B229" s="38"/>
      <c r="C229" s="225" t="s">
        <v>308</v>
      </c>
      <c r="D229" s="225" t="s">
        <v>129</v>
      </c>
      <c r="E229" s="226" t="s">
        <v>309</v>
      </c>
      <c r="F229" s="227" t="s">
        <v>310</v>
      </c>
      <c r="G229" s="228" t="s">
        <v>262</v>
      </c>
      <c r="H229" s="229">
        <v>25</v>
      </c>
      <c r="I229" s="230"/>
      <c r="J229" s="231">
        <f>ROUND(I229*H229,2)</f>
        <v>0</v>
      </c>
      <c r="K229" s="227" t="s">
        <v>133</v>
      </c>
      <c r="L229" s="43"/>
      <c r="M229" s="232" t="s">
        <v>1</v>
      </c>
      <c r="N229" s="233" t="s">
        <v>38</v>
      </c>
      <c r="O229" s="90"/>
      <c r="P229" s="234">
        <f>O229*H229</f>
        <v>0</v>
      </c>
      <c r="Q229" s="234">
        <v>0</v>
      </c>
      <c r="R229" s="234">
        <f>Q229*H229</f>
        <v>0</v>
      </c>
      <c r="S229" s="234">
        <v>0.00050000000000000001</v>
      </c>
      <c r="T229" s="235">
        <f>S229*H229</f>
        <v>0.012500000000000001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36" t="s">
        <v>134</v>
      </c>
      <c r="AT229" s="236" t="s">
        <v>129</v>
      </c>
      <c r="AU229" s="236" t="s">
        <v>82</v>
      </c>
      <c r="AY229" s="16" t="s">
        <v>127</v>
      </c>
      <c r="BE229" s="237">
        <f>IF(N229="základní",J229,0)</f>
        <v>0</v>
      </c>
      <c r="BF229" s="237">
        <f>IF(N229="snížená",J229,0)</f>
        <v>0</v>
      </c>
      <c r="BG229" s="237">
        <f>IF(N229="zákl. přenesená",J229,0)</f>
        <v>0</v>
      </c>
      <c r="BH229" s="237">
        <f>IF(N229="sníž. přenesená",J229,0)</f>
        <v>0</v>
      </c>
      <c r="BI229" s="237">
        <f>IF(N229="nulová",J229,0)</f>
        <v>0</v>
      </c>
      <c r="BJ229" s="16" t="s">
        <v>80</v>
      </c>
      <c r="BK229" s="237">
        <f>ROUND(I229*H229,2)</f>
        <v>0</v>
      </c>
      <c r="BL229" s="16" t="s">
        <v>134</v>
      </c>
      <c r="BM229" s="236" t="s">
        <v>311</v>
      </c>
    </row>
    <row r="230" s="2" customFormat="1">
      <c r="A230" s="37"/>
      <c r="B230" s="38"/>
      <c r="C230" s="39"/>
      <c r="D230" s="238" t="s">
        <v>136</v>
      </c>
      <c r="E230" s="39"/>
      <c r="F230" s="239" t="s">
        <v>312</v>
      </c>
      <c r="G230" s="39"/>
      <c r="H230" s="39"/>
      <c r="I230" s="240"/>
      <c r="J230" s="39"/>
      <c r="K230" s="39"/>
      <c r="L230" s="43"/>
      <c r="M230" s="241"/>
      <c r="N230" s="242"/>
      <c r="O230" s="90"/>
      <c r="P230" s="90"/>
      <c r="Q230" s="90"/>
      <c r="R230" s="90"/>
      <c r="S230" s="90"/>
      <c r="T230" s="91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136</v>
      </c>
      <c r="AU230" s="16" t="s">
        <v>82</v>
      </c>
    </row>
    <row r="231" s="13" customFormat="1">
      <c r="A231" s="13"/>
      <c r="B231" s="243"/>
      <c r="C231" s="244"/>
      <c r="D231" s="238" t="s">
        <v>138</v>
      </c>
      <c r="E231" s="245" t="s">
        <v>1</v>
      </c>
      <c r="F231" s="246" t="s">
        <v>313</v>
      </c>
      <c r="G231" s="244"/>
      <c r="H231" s="247">
        <v>25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3" t="s">
        <v>138</v>
      </c>
      <c r="AU231" s="253" t="s">
        <v>82</v>
      </c>
      <c r="AV231" s="13" t="s">
        <v>82</v>
      </c>
      <c r="AW231" s="13" t="s">
        <v>30</v>
      </c>
      <c r="AX231" s="13" t="s">
        <v>80</v>
      </c>
      <c r="AY231" s="253" t="s">
        <v>127</v>
      </c>
    </row>
    <row r="232" s="2" customFormat="1" ht="24.15" customHeight="1">
      <c r="A232" s="37"/>
      <c r="B232" s="38"/>
      <c r="C232" s="225" t="s">
        <v>314</v>
      </c>
      <c r="D232" s="225" t="s">
        <v>129</v>
      </c>
      <c r="E232" s="226" t="s">
        <v>315</v>
      </c>
      <c r="F232" s="227" t="s">
        <v>316</v>
      </c>
      <c r="G232" s="228" t="s">
        <v>222</v>
      </c>
      <c r="H232" s="229">
        <v>80</v>
      </c>
      <c r="I232" s="230"/>
      <c r="J232" s="231">
        <f>ROUND(I232*H232,2)</f>
        <v>0</v>
      </c>
      <c r="K232" s="227" t="s">
        <v>133</v>
      </c>
      <c r="L232" s="43"/>
      <c r="M232" s="232" t="s">
        <v>1</v>
      </c>
      <c r="N232" s="233" t="s">
        <v>38</v>
      </c>
      <c r="O232" s="90"/>
      <c r="P232" s="234">
        <f>O232*H232</f>
        <v>0</v>
      </c>
      <c r="Q232" s="234">
        <v>0</v>
      </c>
      <c r="R232" s="234">
        <f>Q232*H232</f>
        <v>0</v>
      </c>
      <c r="S232" s="234">
        <v>0.001</v>
      </c>
      <c r="T232" s="235">
        <f>S232*H232</f>
        <v>0.080000000000000002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6" t="s">
        <v>134</v>
      </c>
      <c r="AT232" s="236" t="s">
        <v>129</v>
      </c>
      <c r="AU232" s="236" t="s">
        <v>82</v>
      </c>
      <c r="AY232" s="16" t="s">
        <v>127</v>
      </c>
      <c r="BE232" s="237">
        <f>IF(N232="základní",J232,0)</f>
        <v>0</v>
      </c>
      <c r="BF232" s="237">
        <f>IF(N232="snížená",J232,0)</f>
        <v>0</v>
      </c>
      <c r="BG232" s="237">
        <f>IF(N232="zákl. přenesená",J232,0)</f>
        <v>0</v>
      </c>
      <c r="BH232" s="237">
        <f>IF(N232="sníž. přenesená",J232,0)</f>
        <v>0</v>
      </c>
      <c r="BI232" s="237">
        <f>IF(N232="nulová",J232,0)</f>
        <v>0</v>
      </c>
      <c r="BJ232" s="16" t="s">
        <v>80</v>
      </c>
      <c r="BK232" s="237">
        <f>ROUND(I232*H232,2)</f>
        <v>0</v>
      </c>
      <c r="BL232" s="16" t="s">
        <v>134</v>
      </c>
      <c r="BM232" s="236" t="s">
        <v>317</v>
      </c>
    </row>
    <row r="233" s="2" customFormat="1">
      <c r="A233" s="37"/>
      <c r="B233" s="38"/>
      <c r="C233" s="39"/>
      <c r="D233" s="238" t="s">
        <v>136</v>
      </c>
      <c r="E233" s="39"/>
      <c r="F233" s="239" t="s">
        <v>316</v>
      </c>
      <c r="G233" s="39"/>
      <c r="H233" s="39"/>
      <c r="I233" s="240"/>
      <c r="J233" s="39"/>
      <c r="K233" s="39"/>
      <c r="L233" s="43"/>
      <c r="M233" s="241"/>
      <c r="N233" s="242"/>
      <c r="O233" s="90"/>
      <c r="P233" s="90"/>
      <c r="Q233" s="90"/>
      <c r="R233" s="90"/>
      <c r="S233" s="90"/>
      <c r="T233" s="91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136</v>
      </c>
      <c r="AU233" s="16" t="s">
        <v>82</v>
      </c>
    </row>
    <row r="234" s="13" customFormat="1">
      <c r="A234" s="13"/>
      <c r="B234" s="243"/>
      <c r="C234" s="244"/>
      <c r="D234" s="238" t="s">
        <v>138</v>
      </c>
      <c r="E234" s="245" t="s">
        <v>1</v>
      </c>
      <c r="F234" s="246" t="s">
        <v>318</v>
      </c>
      <c r="G234" s="244"/>
      <c r="H234" s="247">
        <v>80</v>
      </c>
      <c r="I234" s="248"/>
      <c r="J234" s="244"/>
      <c r="K234" s="244"/>
      <c r="L234" s="249"/>
      <c r="M234" s="250"/>
      <c r="N234" s="251"/>
      <c r="O234" s="251"/>
      <c r="P234" s="251"/>
      <c r="Q234" s="251"/>
      <c r="R234" s="251"/>
      <c r="S234" s="251"/>
      <c r="T234" s="25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3" t="s">
        <v>138</v>
      </c>
      <c r="AU234" s="253" t="s">
        <v>82</v>
      </c>
      <c r="AV234" s="13" t="s">
        <v>82</v>
      </c>
      <c r="AW234" s="13" t="s">
        <v>30</v>
      </c>
      <c r="AX234" s="13" t="s">
        <v>80</v>
      </c>
      <c r="AY234" s="253" t="s">
        <v>127</v>
      </c>
    </row>
    <row r="235" s="2" customFormat="1" ht="24.15" customHeight="1">
      <c r="A235" s="37"/>
      <c r="B235" s="38"/>
      <c r="C235" s="225" t="s">
        <v>319</v>
      </c>
      <c r="D235" s="225" t="s">
        <v>129</v>
      </c>
      <c r="E235" s="226" t="s">
        <v>320</v>
      </c>
      <c r="F235" s="227" t="s">
        <v>321</v>
      </c>
      <c r="G235" s="228" t="s">
        <v>142</v>
      </c>
      <c r="H235" s="229">
        <v>100</v>
      </c>
      <c r="I235" s="230"/>
      <c r="J235" s="231">
        <f>ROUND(I235*H235,2)</f>
        <v>0</v>
      </c>
      <c r="K235" s="227" t="s">
        <v>133</v>
      </c>
      <c r="L235" s="43"/>
      <c r="M235" s="232" t="s">
        <v>1</v>
      </c>
      <c r="N235" s="233" t="s">
        <v>38</v>
      </c>
      <c r="O235" s="90"/>
      <c r="P235" s="234">
        <f>O235*H235</f>
        <v>0</v>
      </c>
      <c r="Q235" s="234">
        <v>0</v>
      </c>
      <c r="R235" s="234">
        <f>Q235*H235</f>
        <v>0</v>
      </c>
      <c r="S235" s="234">
        <v>0.070000000000000007</v>
      </c>
      <c r="T235" s="235">
        <f>S235*H235</f>
        <v>7.0000000000000009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6" t="s">
        <v>134</v>
      </c>
      <c r="AT235" s="236" t="s">
        <v>129</v>
      </c>
      <c r="AU235" s="236" t="s">
        <v>82</v>
      </c>
      <c r="AY235" s="16" t="s">
        <v>127</v>
      </c>
      <c r="BE235" s="237">
        <f>IF(N235="základní",J235,0)</f>
        <v>0</v>
      </c>
      <c r="BF235" s="237">
        <f>IF(N235="snížená",J235,0)</f>
        <v>0</v>
      </c>
      <c r="BG235" s="237">
        <f>IF(N235="zákl. přenesená",J235,0)</f>
        <v>0</v>
      </c>
      <c r="BH235" s="237">
        <f>IF(N235="sníž. přenesená",J235,0)</f>
        <v>0</v>
      </c>
      <c r="BI235" s="237">
        <f>IF(N235="nulová",J235,0)</f>
        <v>0</v>
      </c>
      <c r="BJ235" s="16" t="s">
        <v>80</v>
      </c>
      <c r="BK235" s="237">
        <f>ROUND(I235*H235,2)</f>
        <v>0</v>
      </c>
      <c r="BL235" s="16" t="s">
        <v>134</v>
      </c>
      <c r="BM235" s="236" t="s">
        <v>322</v>
      </c>
    </row>
    <row r="236" s="2" customFormat="1">
      <c r="A236" s="37"/>
      <c r="B236" s="38"/>
      <c r="C236" s="39"/>
      <c r="D236" s="238" t="s">
        <v>136</v>
      </c>
      <c r="E236" s="39"/>
      <c r="F236" s="239" t="s">
        <v>323</v>
      </c>
      <c r="G236" s="39"/>
      <c r="H236" s="39"/>
      <c r="I236" s="240"/>
      <c r="J236" s="39"/>
      <c r="K236" s="39"/>
      <c r="L236" s="43"/>
      <c r="M236" s="241"/>
      <c r="N236" s="242"/>
      <c r="O236" s="90"/>
      <c r="P236" s="90"/>
      <c r="Q236" s="90"/>
      <c r="R236" s="90"/>
      <c r="S236" s="90"/>
      <c r="T236" s="91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136</v>
      </c>
      <c r="AU236" s="16" t="s">
        <v>82</v>
      </c>
    </row>
    <row r="237" s="13" customFormat="1">
      <c r="A237" s="13"/>
      <c r="B237" s="243"/>
      <c r="C237" s="244"/>
      <c r="D237" s="238" t="s">
        <v>138</v>
      </c>
      <c r="E237" s="245" t="s">
        <v>1</v>
      </c>
      <c r="F237" s="246" t="s">
        <v>324</v>
      </c>
      <c r="G237" s="244"/>
      <c r="H237" s="247">
        <v>100</v>
      </c>
      <c r="I237" s="248"/>
      <c r="J237" s="244"/>
      <c r="K237" s="244"/>
      <c r="L237" s="249"/>
      <c r="M237" s="250"/>
      <c r="N237" s="251"/>
      <c r="O237" s="251"/>
      <c r="P237" s="251"/>
      <c r="Q237" s="251"/>
      <c r="R237" s="251"/>
      <c r="S237" s="251"/>
      <c r="T237" s="25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3" t="s">
        <v>138</v>
      </c>
      <c r="AU237" s="253" t="s">
        <v>82</v>
      </c>
      <c r="AV237" s="13" t="s">
        <v>82</v>
      </c>
      <c r="AW237" s="13" t="s">
        <v>30</v>
      </c>
      <c r="AX237" s="13" t="s">
        <v>80</v>
      </c>
      <c r="AY237" s="253" t="s">
        <v>127</v>
      </c>
    </row>
    <row r="238" s="2" customFormat="1" ht="24.15" customHeight="1">
      <c r="A238" s="37"/>
      <c r="B238" s="38"/>
      <c r="C238" s="225" t="s">
        <v>325</v>
      </c>
      <c r="D238" s="225" t="s">
        <v>129</v>
      </c>
      <c r="E238" s="226" t="s">
        <v>326</v>
      </c>
      <c r="F238" s="227" t="s">
        <v>327</v>
      </c>
      <c r="G238" s="228" t="s">
        <v>142</v>
      </c>
      <c r="H238" s="229">
        <v>4992</v>
      </c>
      <c r="I238" s="230"/>
      <c r="J238" s="231">
        <f>ROUND(I238*H238,2)</f>
        <v>0</v>
      </c>
      <c r="K238" s="227" t="s">
        <v>133</v>
      </c>
      <c r="L238" s="43"/>
      <c r="M238" s="232" t="s">
        <v>1</v>
      </c>
      <c r="N238" s="233" t="s">
        <v>38</v>
      </c>
      <c r="O238" s="90"/>
      <c r="P238" s="234">
        <f>O238*H238</f>
        <v>0</v>
      </c>
      <c r="Q238" s="234">
        <v>0.048000000000000001</v>
      </c>
      <c r="R238" s="234">
        <f>Q238*H238</f>
        <v>239.61600000000001</v>
      </c>
      <c r="S238" s="234">
        <v>0.048000000000000001</v>
      </c>
      <c r="T238" s="235">
        <f>S238*H238</f>
        <v>239.61600000000001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36" t="s">
        <v>134</v>
      </c>
      <c r="AT238" s="236" t="s">
        <v>129</v>
      </c>
      <c r="AU238" s="236" t="s">
        <v>82</v>
      </c>
      <c r="AY238" s="16" t="s">
        <v>127</v>
      </c>
      <c r="BE238" s="237">
        <f>IF(N238="základní",J238,0)</f>
        <v>0</v>
      </c>
      <c r="BF238" s="237">
        <f>IF(N238="snížená",J238,0)</f>
        <v>0</v>
      </c>
      <c r="BG238" s="237">
        <f>IF(N238="zákl. přenesená",J238,0)</f>
        <v>0</v>
      </c>
      <c r="BH238" s="237">
        <f>IF(N238="sníž. přenesená",J238,0)</f>
        <v>0</v>
      </c>
      <c r="BI238" s="237">
        <f>IF(N238="nulová",J238,0)</f>
        <v>0</v>
      </c>
      <c r="BJ238" s="16" t="s">
        <v>80</v>
      </c>
      <c r="BK238" s="237">
        <f>ROUND(I238*H238,2)</f>
        <v>0</v>
      </c>
      <c r="BL238" s="16" t="s">
        <v>134</v>
      </c>
      <c r="BM238" s="236" t="s">
        <v>328</v>
      </c>
    </row>
    <row r="239" s="2" customFormat="1">
      <c r="A239" s="37"/>
      <c r="B239" s="38"/>
      <c r="C239" s="39"/>
      <c r="D239" s="238" t="s">
        <v>136</v>
      </c>
      <c r="E239" s="39"/>
      <c r="F239" s="239" t="s">
        <v>329</v>
      </c>
      <c r="G239" s="39"/>
      <c r="H239" s="39"/>
      <c r="I239" s="240"/>
      <c r="J239" s="39"/>
      <c r="K239" s="39"/>
      <c r="L239" s="43"/>
      <c r="M239" s="241"/>
      <c r="N239" s="242"/>
      <c r="O239" s="90"/>
      <c r="P239" s="90"/>
      <c r="Q239" s="90"/>
      <c r="R239" s="90"/>
      <c r="S239" s="90"/>
      <c r="T239" s="91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136</v>
      </c>
      <c r="AU239" s="16" t="s">
        <v>82</v>
      </c>
    </row>
    <row r="240" s="13" customFormat="1">
      <c r="A240" s="13"/>
      <c r="B240" s="243"/>
      <c r="C240" s="244"/>
      <c r="D240" s="238" t="s">
        <v>138</v>
      </c>
      <c r="E240" s="245" t="s">
        <v>1</v>
      </c>
      <c r="F240" s="246" t="s">
        <v>330</v>
      </c>
      <c r="G240" s="244"/>
      <c r="H240" s="247">
        <v>4800</v>
      </c>
      <c r="I240" s="248"/>
      <c r="J240" s="244"/>
      <c r="K240" s="244"/>
      <c r="L240" s="249"/>
      <c r="M240" s="250"/>
      <c r="N240" s="251"/>
      <c r="O240" s="251"/>
      <c r="P240" s="251"/>
      <c r="Q240" s="251"/>
      <c r="R240" s="251"/>
      <c r="S240" s="251"/>
      <c r="T240" s="25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3" t="s">
        <v>138</v>
      </c>
      <c r="AU240" s="253" t="s">
        <v>82</v>
      </c>
      <c r="AV240" s="13" t="s">
        <v>82</v>
      </c>
      <c r="AW240" s="13" t="s">
        <v>30</v>
      </c>
      <c r="AX240" s="13" t="s">
        <v>73</v>
      </c>
      <c r="AY240" s="253" t="s">
        <v>127</v>
      </c>
    </row>
    <row r="241" s="13" customFormat="1">
      <c r="A241" s="13"/>
      <c r="B241" s="243"/>
      <c r="C241" s="244"/>
      <c r="D241" s="238" t="s">
        <v>138</v>
      </c>
      <c r="E241" s="245" t="s">
        <v>1</v>
      </c>
      <c r="F241" s="246" t="s">
        <v>278</v>
      </c>
      <c r="G241" s="244"/>
      <c r="H241" s="247">
        <v>96</v>
      </c>
      <c r="I241" s="248"/>
      <c r="J241" s="244"/>
      <c r="K241" s="244"/>
      <c r="L241" s="249"/>
      <c r="M241" s="250"/>
      <c r="N241" s="251"/>
      <c r="O241" s="251"/>
      <c r="P241" s="251"/>
      <c r="Q241" s="251"/>
      <c r="R241" s="251"/>
      <c r="S241" s="251"/>
      <c r="T241" s="25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3" t="s">
        <v>138</v>
      </c>
      <c r="AU241" s="253" t="s">
        <v>82</v>
      </c>
      <c r="AV241" s="13" t="s">
        <v>82</v>
      </c>
      <c r="AW241" s="13" t="s">
        <v>30</v>
      </c>
      <c r="AX241" s="13" t="s">
        <v>73</v>
      </c>
      <c r="AY241" s="253" t="s">
        <v>127</v>
      </c>
    </row>
    <row r="242" s="13" customFormat="1">
      <c r="A242" s="13"/>
      <c r="B242" s="243"/>
      <c r="C242" s="244"/>
      <c r="D242" s="238" t="s">
        <v>138</v>
      </c>
      <c r="E242" s="245" t="s">
        <v>1</v>
      </c>
      <c r="F242" s="246" t="s">
        <v>279</v>
      </c>
      <c r="G242" s="244"/>
      <c r="H242" s="247">
        <v>96</v>
      </c>
      <c r="I242" s="248"/>
      <c r="J242" s="244"/>
      <c r="K242" s="244"/>
      <c r="L242" s="249"/>
      <c r="M242" s="250"/>
      <c r="N242" s="251"/>
      <c r="O242" s="251"/>
      <c r="P242" s="251"/>
      <c r="Q242" s="251"/>
      <c r="R242" s="251"/>
      <c r="S242" s="251"/>
      <c r="T242" s="25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3" t="s">
        <v>138</v>
      </c>
      <c r="AU242" s="253" t="s">
        <v>82</v>
      </c>
      <c r="AV242" s="13" t="s">
        <v>82</v>
      </c>
      <c r="AW242" s="13" t="s">
        <v>30</v>
      </c>
      <c r="AX242" s="13" t="s">
        <v>73</v>
      </c>
      <c r="AY242" s="253" t="s">
        <v>127</v>
      </c>
    </row>
    <row r="243" s="14" customFormat="1">
      <c r="A243" s="14"/>
      <c r="B243" s="254"/>
      <c r="C243" s="255"/>
      <c r="D243" s="238" t="s">
        <v>138</v>
      </c>
      <c r="E243" s="256" t="s">
        <v>1</v>
      </c>
      <c r="F243" s="257" t="s">
        <v>159</v>
      </c>
      <c r="G243" s="255"/>
      <c r="H243" s="258">
        <v>4992</v>
      </c>
      <c r="I243" s="259"/>
      <c r="J243" s="255"/>
      <c r="K243" s="255"/>
      <c r="L243" s="260"/>
      <c r="M243" s="261"/>
      <c r="N243" s="262"/>
      <c r="O243" s="262"/>
      <c r="P243" s="262"/>
      <c r="Q243" s="262"/>
      <c r="R243" s="262"/>
      <c r="S243" s="262"/>
      <c r="T243" s="26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4" t="s">
        <v>138</v>
      </c>
      <c r="AU243" s="264" t="s">
        <v>82</v>
      </c>
      <c r="AV243" s="14" t="s">
        <v>134</v>
      </c>
      <c r="AW243" s="14" t="s">
        <v>30</v>
      </c>
      <c r="AX243" s="14" t="s">
        <v>80</v>
      </c>
      <c r="AY243" s="264" t="s">
        <v>127</v>
      </c>
    </row>
    <row r="244" s="2" customFormat="1" ht="24.15" customHeight="1">
      <c r="A244" s="37"/>
      <c r="B244" s="38"/>
      <c r="C244" s="225" t="s">
        <v>331</v>
      </c>
      <c r="D244" s="225" t="s">
        <v>129</v>
      </c>
      <c r="E244" s="226" t="s">
        <v>332</v>
      </c>
      <c r="F244" s="227" t="s">
        <v>333</v>
      </c>
      <c r="G244" s="228" t="s">
        <v>142</v>
      </c>
      <c r="H244" s="229">
        <v>1920</v>
      </c>
      <c r="I244" s="230"/>
      <c r="J244" s="231">
        <f>ROUND(I244*H244,2)</f>
        <v>0</v>
      </c>
      <c r="K244" s="227" t="s">
        <v>133</v>
      </c>
      <c r="L244" s="43"/>
      <c r="M244" s="232" t="s">
        <v>1</v>
      </c>
      <c r="N244" s="233" t="s">
        <v>38</v>
      </c>
      <c r="O244" s="90"/>
      <c r="P244" s="234">
        <f>O244*H244</f>
        <v>0</v>
      </c>
      <c r="Q244" s="234">
        <v>0</v>
      </c>
      <c r="R244" s="234">
        <f>Q244*H244</f>
        <v>0</v>
      </c>
      <c r="S244" s="234">
        <v>0.0395</v>
      </c>
      <c r="T244" s="235">
        <f>S244*H244</f>
        <v>75.840000000000003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36" t="s">
        <v>134</v>
      </c>
      <c r="AT244" s="236" t="s">
        <v>129</v>
      </c>
      <c r="AU244" s="236" t="s">
        <v>82</v>
      </c>
      <c r="AY244" s="16" t="s">
        <v>127</v>
      </c>
      <c r="BE244" s="237">
        <f>IF(N244="základní",J244,0)</f>
        <v>0</v>
      </c>
      <c r="BF244" s="237">
        <f>IF(N244="snížená",J244,0)</f>
        <v>0</v>
      </c>
      <c r="BG244" s="237">
        <f>IF(N244="zákl. přenesená",J244,0)</f>
        <v>0</v>
      </c>
      <c r="BH244" s="237">
        <f>IF(N244="sníž. přenesená",J244,0)</f>
        <v>0</v>
      </c>
      <c r="BI244" s="237">
        <f>IF(N244="nulová",J244,0)</f>
        <v>0</v>
      </c>
      <c r="BJ244" s="16" t="s">
        <v>80</v>
      </c>
      <c r="BK244" s="237">
        <f>ROUND(I244*H244,2)</f>
        <v>0</v>
      </c>
      <c r="BL244" s="16" t="s">
        <v>134</v>
      </c>
      <c r="BM244" s="236" t="s">
        <v>334</v>
      </c>
    </row>
    <row r="245" s="2" customFormat="1">
      <c r="A245" s="37"/>
      <c r="B245" s="38"/>
      <c r="C245" s="39"/>
      <c r="D245" s="238" t="s">
        <v>136</v>
      </c>
      <c r="E245" s="39"/>
      <c r="F245" s="239" t="s">
        <v>335</v>
      </c>
      <c r="G245" s="39"/>
      <c r="H245" s="39"/>
      <c r="I245" s="240"/>
      <c r="J245" s="39"/>
      <c r="K245" s="39"/>
      <c r="L245" s="43"/>
      <c r="M245" s="241"/>
      <c r="N245" s="242"/>
      <c r="O245" s="90"/>
      <c r="P245" s="90"/>
      <c r="Q245" s="90"/>
      <c r="R245" s="90"/>
      <c r="S245" s="90"/>
      <c r="T245" s="91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136</v>
      </c>
      <c r="AU245" s="16" t="s">
        <v>82</v>
      </c>
    </row>
    <row r="246" s="13" customFormat="1">
      <c r="A246" s="13"/>
      <c r="B246" s="243"/>
      <c r="C246" s="244"/>
      <c r="D246" s="238" t="s">
        <v>138</v>
      </c>
      <c r="E246" s="245" t="s">
        <v>1</v>
      </c>
      <c r="F246" s="246" t="s">
        <v>336</v>
      </c>
      <c r="G246" s="244"/>
      <c r="H246" s="247">
        <v>1920</v>
      </c>
      <c r="I246" s="248"/>
      <c r="J246" s="244"/>
      <c r="K246" s="244"/>
      <c r="L246" s="249"/>
      <c r="M246" s="250"/>
      <c r="N246" s="251"/>
      <c r="O246" s="251"/>
      <c r="P246" s="251"/>
      <c r="Q246" s="251"/>
      <c r="R246" s="251"/>
      <c r="S246" s="251"/>
      <c r="T246" s="25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3" t="s">
        <v>138</v>
      </c>
      <c r="AU246" s="253" t="s">
        <v>82</v>
      </c>
      <c r="AV246" s="13" t="s">
        <v>82</v>
      </c>
      <c r="AW246" s="13" t="s">
        <v>30</v>
      </c>
      <c r="AX246" s="13" t="s">
        <v>80</v>
      </c>
      <c r="AY246" s="253" t="s">
        <v>127</v>
      </c>
    </row>
    <row r="247" s="2" customFormat="1" ht="24.15" customHeight="1">
      <c r="A247" s="37"/>
      <c r="B247" s="38"/>
      <c r="C247" s="225" t="s">
        <v>337</v>
      </c>
      <c r="D247" s="225" t="s">
        <v>129</v>
      </c>
      <c r="E247" s="226" t="s">
        <v>338</v>
      </c>
      <c r="F247" s="227" t="s">
        <v>339</v>
      </c>
      <c r="G247" s="228" t="s">
        <v>148</v>
      </c>
      <c r="H247" s="229">
        <v>3.2999999999999998</v>
      </c>
      <c r="I247" s="230"/>
      <c r="J247" s="231">
        <f>ROUND(I247*H247,2)</f>
        <v>0</v>
      </c>
      <c r="K247" s="227" t="s">
        <v>133</v>
      </c>
      <c r="L247" s="43"/>
      <c r="M247" s="232" t="s">
        <v>1</v>
      </c>
      <c r="N247" s="233" t="s">
        <v>38</v>
      </c>
      <c r="O247" s="90"/>
      <c r="P247" s="234">
        <f>O247*H247</f>
        <v>0</v>
      </c>
      <c r="Q247" s="234">
        <v>0.50375000000000003</v>
      </c>
      <c r="R247" s="234">
        <f>Q247*H247</f>
        <v>1.6623749999999999</v>
      </c>
      <c r="S247" s="234">
        <v>2.5</v>
      </c>
      <c r="T247" s="235">
        <f>S247*H247</f>
        <v>8.25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36" t="s">
        <v>134</v>
      </c>
      <c r="AT247" s="236" t="s">
        <v>129</v>
      </c>
      <c r="AU247" s="236" t="s">
        <v>82</v>
      </c>
      <c r="AY247" s="16" t="s">
        <v>127</v>
      </c>
      <c r="BE247" s="237">
        <f>IF(N247="základní",J247,0)</f>
        <v>0</v>
      </c>
      <c r="BF247" s="237">
        <f>IF(N247="snížená",J247,0)</f>
        <v>0</v>
      </c>
      <c r="BG247" s="237">
        <f>IF(N247="zákl. přenesená",J247,0)</f>
        <v>0</v>
      </c>
      <c r="BH247" s="237">
        <f>IF(N247="sníž. přenesená",J247,0)</f>
        <v>0</v>
      </c>
      <c r="BI247" s="237">
        <f>IF(N247="nulová",J247,0)</f>
        <v>0</v>
      </c>
      <c r="BJ247" s="16" t="s">
        <v>80</v>
      </c>
      <c r="BK247" s="237">
        <f>ROUND(I247*H247,2)</f>
        <v>0</v>
      </c>
      <c r="BL247" s="16" t="s">
        <v>134</v>
      </c>
      <c r="BM247" s="236" t="s">
        <v>340</v>
      </c>
    </row>
    <row r="248" s="2" customFormat="1">
      <c r="A248" s="37"/>
      <c r="B248" s="38"/>
      <c r="C248" s="39"/>
      <c r="D248" s="238" t="s">
        <v>136</v>
      </c>
      <c r="E248" s="39"/>
      <c r="F248" s="239" t="s">
        <v>341</v>
      </c>
      <c r="G248" s="39"/>
      <c r="H248" s="39"/>
      <c r="I248" s="240"/>
      <c r="J248" s="39"/>
      <c r="K248" s="39"/>
      <c r="L248" s="43"/>
      <c r="M248" s="241"/>
      <c r="N248" s="242"/>
      <c r="O248" s="90"/>
      <c r="P248" s="90"/>
      <c r="Q248" s="90"/>
      <c r="R248" s="90"/>
      <c r="S248" s="90"/>
      <c r="T248" s="91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136</v>
      </c>
      <c r="AU248" s="16" t="s">
        <v>82</v>
      </c>
    </row>
    <row r="249" s="13" customFormat="1">
      <c r="A249" s="13"/>
      <c r="B249" s="243"/>
      <c r="C249" s="244"/>
      <c r="D249" s="238" t="s">
        <v>138</v>
      </c>
      <c r="E249" s="245" t="s">
        <v>1</v>
      </c>
      <c r="F249" s="246" t="s">
        <v>342</v>
      </c>
      <c r="G249" s="244"/>
      <c r="H249" s="247">
        <v>1.5</v>
      </c>
      <c r="I249" s="248"/>
      <c r="J249" s="244"/>
      <c r="K249" s="244"/>
      <c r="L249" s="249"/>
      <c r="M249" s="250"/>
      <c r="N249" s="251"/>
      <c r="O249" s="251"/>
      <c r="P249" s="251"/>
      <c r="Q249" s="251"/>
      <c r="R249" s="251"/>
      <c r="S249" s="251"/>
      <c r="T249" s="25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3" t="s">
        <v>138</v>
      </c>
      <c r="AU249" s="253" t="s">
        <v>82</v>
      </c>
      <c r="AV249" s="13" t="s">
        <v>82</v>
      </c>
      <c r="AW249" s="13" t="s">
        <v>30</v>
      </c>
      <c r="AX249" s="13" t="s">
        <v>73</v>
      </c>
      <c r="AY249" s="253" t="s">
        <v>127</v>
      </c>
    </row>
    <row r="250" s="13" customFormat="1">
      <c r="A250" s="13"/>
      <c r="B250" s="243"/>
      <c r="C250" s="244"/>
      <c r="D250" s="238" t="s">
        <v>138</v>
      </c>
      <c r="E250" s="245" t="s">
        <v>1</v>
      </c>
      <c r="F250" s="246" t="s">
        <v>343</v>
      </c>
      <c r="G250" s="244"/>
      <c r="H250" s="247">
        <v>1</v>
      </c>
      <c r="I250" s="248"/>
      <c r="J250" s="244"/>
      <c r="K250" s="244"/>
      <c r="L250" s="249"/>
      <c r="M250" s="250"/>
      <c r="N250" s="251"/>
      <c r="O250" s="251"/>
      <c r="P250" s="251"/>
      <c r="Q250" s="251"/>
      <c r="R250" s="251"/>
      <c r="S250" s="251"/>
      <c r="T250" s="25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3" t="s">
        <v>138</v>
      </c>
      <c r="AU250" s="253" t="s">
        <v>82</v>
      </c>
      <c r="AV250" s="13" t="s">
        <v>82</v>
      </c>
      <c r="AW250" s="13" t="s">
        <v>30</v>
      </c>
      <c r="AX250" s="13" t="s">
        <v>73</v>
      </c>
      <c r="AY250" s="253" t="s">
        <v>127</v>
      </c>
    </row>
    <row r="251" s="13" customFormat="1">
      <c r="A251" s="13"/>
      <c r="B251" s="243"/>
      <c r="C251" s="244"/>
      <c r="D251" s="238" t="s">
        <v>138</v>
      </c>
      <c r="E251" s="245" t="s">
        <v>1</v>
      </c>
      <c r="F251" s="246" t="s">
        <v>344</v>
      </c>
      <c r="G251" s="244"/>
      <c r="H251" s="247">
        <v>0.80000000000000004</v>
      </c>
      <c r="I251" s="248"/>
      <c r="J251" s="244"/>
      <c r="K251" s="244"/>
      <c r="L251" s="249"/>
      <c r="M251" s="250"/>
      <c r="N251" s="251"/>
      <c r="O251" s="251"/>
      <c r="P251" s="251"/>
      <c r="Q251" s="251"/>
      <c r="R251" s="251"/>
      <c r="S251" s="251"/>
      <c r="T251" s="25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3" t="s">
        <v>138</v>
      </c>
      <c r="AU251" s="253" t="s">
        <v>82</v>
      </c>
      <c r="AV251" s="13" t="s">
        <v>82</v>
      </c>
      <c r="AW251" s="13" t="s">
        <v>30</v>
      </c>
      <c r="AX251" s="13" t="s">
        <v>73</v>
      </c>
      <c r="AY251" s="253" t="s">
        <v>127</v>
      </c>
    </row>
    <row r="252" s="14" customFormat="1">
      <c r="A252" s="14"/>
      <c r="B252" s="254"/>
      <c r="C252" s="255"/>
      <c r="D252" s="238" t="s">
        <v>138</v>
      </c>
      <c r="E252" s="256" t="s">
        <v>1</v>
      </c>
      <c r="F252" s="257" t="s">
        <v>159</v>
      </c>
      <c r="G252" s="255"/>
      <c r="H252" s="258">
        <v>3.2999999999999998</v>
      </c>
      <c r="I252" s="259"/>
      <c r="J252" s="255"/>
      <c r="K252" s="255"/>
      <c r="L252" s="260"/>
      <c r="M252" s="261"/>
      <c r="N252" s="262"/>
      <c r="O252" s="262"/>
      <c r="P252" s="262"/>
      <c r="Q252" s="262"/>
      <c r="R252" s="262"/>
      <c r="S252" s="262"/>
      <c r="T252" s="26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64" t="s">
        <v>138</v>
      </c>
      <c r="AU252" s="264" t="s">
        <v>82</v>
      </c>
      <c r="AV252" s="14" t="s">
        <v>134</v>
      </c>
      <c r="AW252" s="14" t="s">
        <v>30</v>
      </c>
      <c r="AX252" s="14" t="s">
        <v>80</v>
      </c>
      <c r="AY252" s="264" t="s">
        <v>127</v>
      </c>
    </row>
    <row r="253" s="2" customFormat="1" ht="24.15" customHeight="1">
      <c r="A253" s="37"/>
      <c r="B253" s="38"/>
      <c r="C253" s="265" t="s">
        <v>345</v>
      </c>
      <c r="D253" s="265" t="s">
        <v>207</v>
      </c>
      <c r="E253" s="266" t="s">
        <v>346</v>
      </c>
      <c r="F253" s="267" t="s">
        <v>347</v>
      </c>
      <c r="G253" s="268" t="s">
        <v>210</v>
      </c>
      <c r="H253" s="269">
        <v>7.9199999999999999</v>
      </c>
      <c r="I253" s="270"/>
      <c r="J253" s="271">
        <f>ROUND(I253*H253,2)</f>
        <v>0</v>
      </c>
      <c r="K253" s="267" t="s">
        <v>133</v>
      </c>
      <c r="L253" s="272"/>
      <c r="M253" s="273" t="s">
        <v>1</v>
      </c>
      <c r="N253" s="274" t="s">
        <v>38</v>
      </c>
      <c r="O253" s="90"/>
      <c r="P253" s="234">
        <f>O253*H253</f>
        <v>0</v>
      </c>
      <c r="Q253" s="234">
        <v>1</v>
      </c>
      <c r="R253" s="234">
        <f>Q253*H253</f>
        <v>7.9199999999999999</v>
      </c>
      <c r="S253" s="234">
        <v>0</v>
      </c>
      <c r="T253" s="235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36" t="s">
        <v>175</v>
      </c>
      <c r="AT253" s="236" t="s">
        <v>207</v>
      </c>
      <c r="AU253" s="236" t="s">
        <v>82</v>
      </c>
      <c r="AY253" s="16" t="s">
        <v>127</v>
      </c>
      <c r="BE253" s="237">
        <f>IF(N253="základní",J253,0)</f>
        <v>0</v>
      </c>
      <c r="BF253" s="237">
        <f>IF(N253="snížená",J253,0)</f>
        <v>0</v>
      </c>
      <c r="BG253" s="237">
        <f>IF(N253="zákl. přenesená",J253,0)</f>
        <v>0</v>
      </c>
      <c r="BH253" s="237">
        <f>IF(N253="sníž. přenesená",J253,0)</f>
        <v>0</v>
      </c>
      <c r="BI253" s="237">
        <f>IF(N253="nulová",J253,0)</f>
        <v>0</v>
      </c>
      <c r="BJ253" s="16" t="s">
        <v>80</v>
      </c>
      <c r="BK253" s="237">
        <f>ROUND(I253*H253,2)</f>
        <v>0</v>
      </c>
      <c r="BL253" s="16" t="s">
        <v>134</v>
      </c>
      <c r="BM253" s="236" t="s">
        <v>348</v>
      </c>
    </row>
    <row r="254" s="2" customFormat="1">
      <c r="A254" s="37"/>
      <c r="B254" s="38"/>
      <c r="C254" s="39"/>
      <c r="D254" s="238" t="s">
        <v>136</v>
      </c>
      <c r="E254" s="39"/>
      <c r="F254" s="239" t="s">
        <v>347</v>
      </c>
      <c r="G254" s="39"/>
      <c r="H254" s="39"/>
      <c r="I254" s="240"/>
      <c r="J254" s="39"/>
      <c r="K254" s="39"/>
      <c r="L254" s="43"/>
      <c r="M254" s="241"/>
      <c r="N254" s="242"/>
      <c r="O254" s="90"/>
      <c r="P254" s="90"/>
      <c r="Q254" s="90"/>
      <c r="R254" s="90"/>
      <c r="S254" s="90"/>
      <c r="T254" s="91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136</v>
      </c>
      <c r="AU254" s="16" t="s">
        <v>82</v>
      </c>
    </row>
    <row r="255" s="13" customFormat="1">
      <c r="A255" s="13"/>
      <c r="B255" s="243"/>
      <c r="C255" s="244"/>
      <c r="D255" s="238" t="s">
        <v>138</v>
      </c>
      <c r="E255" s="245" t="s">
        <v>1</v>
      </c>
      <c r="F255" s="246" t="s">
        <v>349</v>
      </c>
      <c r="G255" s="244"/>
      <c r="H255" s="247">
        <v>7.9199999999999999</v>
      </c>
      <c r="I255" s="248"/>
      <c r="J255" s="244"/>
      <c r="K255" s="244"/>
      <c r="L255" s="249"/>
      <c r="M255" s="250"/>
      <c r="N255" s="251"/>
      <c r="O255" s="251"/>
      <c r="P255" s="251"/>
      <c r="Q255" s="251"/>
      <c r="R255" s="251"/>
      <c r="S255" s="251"/>
      <c r="T255" s="25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3" t="s">
        <v>138</v>
      </c>
      <c r="AU255" s="253" t="s">
        <v>82</v>
      </c>
      <c r="AV255" s="13" t="s">
        <v>82</v>
      </c>
      <c r="AW255" s="13" t="s">
        <v>30</v>
      </c>
      <c r="AX255" s="13" t="s">
        <v>80</v>
      </c>
      <c r="AY255" s="253" t="s">
        <v>127</v>
      </c>
    </row>
    <row r="256" s="2" customFormat="1" ht="24.15" customHeight="1">
      <c r="A256" s="37"/>
      <c r="B256" s="38"/>
      <c r="C256" s="225" t="s">
        <v>350</v>
      </c>
      <c r="D256" s="225" t="s">
        <v>129</v>
      </c>
      <c r="E256" s="226" t="s">
        <v>351</v>
      </c>
      <c r="F256" s="227" t="s">
        <v>352</v>
      </c>
      <c r="G256" s="228" t="s">
        <v>142</v>
      </c>
      <c r="H256" s="229">
        <v>4800</v>
      </c>
      <c r="I256" s="230"/>
      <c r="J256" s="231">
        <f>ROUND(I256*H256,2)</f>
        <v>0</v>
      </c>
      <c r="K256" s="227" t="s">
        <v>133</v>
      </c>
      <c r="L256" s="43"/>
      <c r="M256" s="232" t="s">
        <v>1</v>
      </c>
      <c r="N256" s="233" t="s">
        <v>38</v>
      </c>
      <c r="O256" s="90"/>
      <c r="P256" s="234">
        <f>O256*H256</f>
        <v>0</v>
      </c>
      <c r="Q256" s="234">
        <v>0.039081999999999999</v>
      </c>
      <c r="R256" s="234">
        <f>Q256*H256</f>
        <v>187.59359999999998</v>
      </c>
      <c r="S256" s="234">
        <v>0</v>
      </c>
      <c r="T256" s="235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36" t="s">
        <v>134</v>
      </c>
      <c r="AT256" s="236" t="s">
        <v>129</v>
      </c>
      <c r="AU256" s="236" t="s">
        <v>82</v>
      </c>
      <c r="AY256" s="16" t="s">
        <v>127</v>
      </c>
      <c r="BE256" s="237">
        <f>IF(N256="základní",J256,0)</f>
        <v>0</v>
      </c>
      <c r="BF256" s="237">
        <f>IF(N256="snížená",J256,0)</f>
        <v>0</v>
      </c>
      <c r="BG256" s="237">
        <f>IF(N256="zákl. přenesená",J256,0)</f>
        <v>0</v>
      </c>
      <c r="BH256" s="237">
        <f>IF(N256="sníž. přenesená",J256,0)</f>
        <v>0</v>
      </c>
      <c r="BI256" s="237">
        <f>IF(N256="nulová",J256,0)</f>
        <v>0</v>
      </c>
      <c r="BJ256" s="16" t="s">
        <v>80</v>
      </c>
      <c r="BK256" s="237">
        <f>ROUND(I256*H256,2)</f>
        <v>0</v>
      </c>
      <c r="BL256" s="16" t="s">
        <v>134</v>
      </c>
      <c r="BM256" s="236" t="s">
        <v>353</v>
      </c>
    </row>
    <row r="257" s="2" customFormat="1">
      <c r="A257" s="37"/>
      <c r="B257" s="38"/>
      <c r="C257" s="39"/>
      <c r="D257" s="238" t="s">
        <v>136</v>
      </c>
      <c r="E257" s="39"/>
      <c r="F257" s="239" t="s">
        <v>354</v>
      </c>
      <c r="G257" s="39"/>
      <c r="H257" s="39"/>
      <c r="I257" s="240"/>
      <c r="J257" s="39"/>
      <c r="K257" s="39"/>
      <c r="L257" s="43"/>
      <c r="M257" s="241"/>
      <c r="N257" s="242"/>
      <c r="O257" s="90"/>
      <c r="P257" s="90"/>
      <c r="Q257" s="90"/>
      <c r="R257" s="90"/>
      <c r="S257" s="90"/>
      <c r="T257" s="91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136</v>
      </c>
      <c r="AU257" s="16" t="s">
        <v>82</v>
      </c>
    </row>
    <row r="258" s="13" customFormat="1">
      <c r="A258" s="13"/>
      <c r="B258" s="243"/>
      <c r="C258" s="244"/>
      <c r="D258" s="238" t="s">
        <v>138</v>
      </c>
      <c r="E258" s="245" t="s">
        <v>1</v>
      </c>
      <c r="F258" s="246" t="s">
        <v>355</v>
      </c>
      <c r="G258" s="244"/>
      <c r="H258" s="247">
        <v>4800</v>
      </c>
      <c r="I258" s="248"/>
      <c r="J258" s="244"/>
      <c r="K258" s="244"/>
      <c r="L258" s="249"/>
      <c r="M258" s="250"/>
      <c r="N258" s="251"/>
      <c r="O258" s="251"/>
      <c r="P258" s="251"/>
      <c r="Q258" s="251"/>
      <c r="R258" s="251"/>
      <c r="S258" s="251"/>
      <c r="T258" s="25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3" t="s">
        <v>138</v>
      </c>
      <c r="AU258" s="253" t="s">
        <v>82</v>
      </c>
      <c r="AV258" s="13" t="s">
        <v>82</v>
      </c>
      <c r="AW258" s="13" t="s">
        <v>30</v>
      </c>
      <c r="AX258" s="13" t="s">
        <v>80</v>
      </c>
      <c r="AY258" s="253" t="s">
        <v>127</v>
      </c>
    </row>
    <row r="259" s="12" customFormat="1" ht="22.8" customHeight="1">
      <c r="A259" s="12"/>
      <c r="B259" s="209"/>
      <c r="C259" s="210"/>
      <c r="D259" s="211" t="s">
        <v>72</v>
      </c>
      <c r="E259" s="223" t="s">
        <v>356</v>
      </c>
      <c r="F259" s="223" t="s">
        <v>357</v>
      </c>
      <c r="G259" s="210"/>
      <c r="H259" s="210"/>
      <c r="I259" s="213"/>
      <c r="J259" s="224">
        <f>BK259</f>
        <v>0</v>
      </c>
      <c r="K259" s="210"/>
      <c r="L259" s="215"/>
      <c r="M259" s="216"/>
      <c r="N259" s="217"/>
      <c r="O259" s="217"/>
      <c r="P259" s="218">
        <f>SUM(P260:P271)</f>
        <v>0</v>
      </c>
      <c r="Q259" s="217"/>
      <c r="R259" s="218">
        <f>SUM(R260:R271)</f>
        <v>0</v>
      </c>
      <c r="S259" s="217"/>
      <c r="T259" s="219">
        <f>SUM(T260:T271)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20" t="s">
        <v>80</v>
      </c>
      <c r="AT259" s="221" t="s">
        <v>72</v>
      </c>
      <c r="AU259" s="221" t="s">
        <v>80</v>
      </c>
      <c r="AY259" s="220" t="s">
        <v>127</v>
      </c>
      <c r="BK259" s="222">
        <f>SUM(BK260:BK271)</f>
        <v>0</v>
      </c>
    </row>
    <row r="260" s="2" customFormat="1" ht="24.15" customHeight="1">
      <c r="A260" s="37"/>
      <c r="B260" s="38"/>
      <c r="C260" s="225" t="s">
        <v>358</v>
      </c>
      <c r="D260" s="225" t="s">
        <v>129</v>
      </c>
      <c r="E260" s="226" t="s">
        <v>359</v>
      </c>
      <c r="F260" s="227" t="s">
        <v>360</v>
      </c>
      <c r="G260" s="228" t="s">
        <v>210</v>
      </c>
      <c r="H260" s="229">
        <v>603.72900000000004</v>
      </c>
      <c r="I260" s="230"/>
      <c r="J260" s="231">
        <f>ROUND(I260*H260,2)</f>
        <v>0</v>
      </c>
      <c r="K260" s="227" t="s">
        <v>133</v>
      </c>
      <c r="L260" s="43"/>
      <c r="M260" s="232" t="s">
        <v>1</v>
      </c>
      <c r="N260" s="233" t="s">
        <v>38</v>
      </c>
      <c r="O260" s="90"/>
      <c r="P260" s="234">
        <f>O260*H260</f>
        <v>0</v>
      </c>
      <c r="Q260" s="234">
        <v>0</v>
      </c>
      <c r="R260" s="234">
        <f>Q260*H260</f>
        <v>0</v>
      </c>
      <c r="S260" s="234">
        <v>0</v>
      </c>
      <c r="T260" s="235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36" t="s">
        <v>134</v>
      </c>
      <c r="AT260" s="236" t="s">
        <v>129</v>
      </c>
      <c r="AU260" s="236" t="s">
        <v>82</v>
      </c>
      <c r="AY260" s="16" t="s">
        <v>127</v>
      </c>
      <c r="BE260" s="237">
        <f>IF(N260="základní",J260,0)</f>
        <v>0</v>
      </c>
      <c r="BF260" s="237">
        <f>IF(N260="snížená",J260,0)</f>
        <v>0</v>
      </c>
      <c r="BG260" s="237">
        <f>IF(N260="zákl. přenesená",J260,0)</f>
        <v>0</v>
      </c>
      <c r="BH260" s="237">
        <f>IF(N260="sníž. přenesená",J260,0)</f>
        <v>0</v>
      </c>
      <c r="BI260" s="237">
        <f>IF(N260="nulová",J260,0)</f>
        <v>0</v>
      </c>
      <c r="BJ260" s="16" t="s">
        <v>80</v>
      </c>
      <c r="BK260" s="237">
        <f>ROUND(I260*H260,2)</f>
        <v>0</v>
      </c>
      <c r="BL260" s="16" t="s">
        <v>134</v>
      </c>
      <c r="BM260" s="236" t="s">
        <v>361</v>
      </c>
    </row>
    <row r="261" s="2" customFormat="1">
      <c r="A261" s="37"/>
      <c r="B261" s="38"/>
      <c r="C261" s="39"/>
      <c r="D261" s="238" t="s">
        <v>136</v>
      </c>
      <c r="E261" s="39"/>
      <c r="F261" s="239" t="s">
        <v>362</v>
      </c>
      <c r="G261" s="39"/>
      <c r="H261" s="39"/>
      <c r="I261" s="240"/>
      <c r="J261" s="39"/>
      <c r="K261" s="39"/>
      <c r="L261" s="43"/>
      <c r="M261" s="241"/>
      <c r="N261" s="242"/>
      <c r="O261" s="90"/>
      <c r="P261" s="90"/>
      <c r="Q261" s="90"/>
      <c r="R261" s="90"/>
      <c r="S261" s="90"/>
      <c r="T261" s="91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136</v>
      </c>
      <c r="AU261" s="16" t="s">
        <v>82</v>
      </c>
    </row>
    <row r="262" s="2" customFormat="1" ht="37.8" customHeight="1">
      <c r="A262" s="37"/>
      <c r="B262" s="38"/>
      <c r="C262" s="225" t="s">
        <v>363</v>
      </c>
      <c r="D262" s="225" t="s">
        <v>129</v>
      </c>
      <c r="E262" s="226" t="s">
        <v>364</v>
      </c>
      <c r="F262" s="227" t="s">
        <v>365</v>
      </c>
      <c r="G262" s="228" t="s">
        <v>210</v>
      </c>
      <c r="H262" s="229">
        <v>239.61600000000001</v>
      </c>
      <c r="I262" s="230"/>
      <c r="J262" s="231">
        <f>ROUND(I262*H262,2)</f>
        <v>0</v>
      </c>
      <c r="K262" s="227" t="s">
        <v>133</v>
      </c>
      <c r="L262" s="43"/>
      <c r="M262" s="232" t="s">
        <v>1</v>
      </c>
      <c r="N262" s="233" t="s">
        <v>38</v>
      </c>
      <c r="O262" s="90"/>
      <c r="P262" s="234">
        <f>O262*H262</f>
        <v>0</v>
      </c>
      <c r="Q262" s="234">
        <v>0</v>
      </c>
      <c r="R262" s="234">
        <f>Q262*H262</f>
        <v>0</v>
      </c>
      <c r="S262" s="234">
        <v>0</v>
      </c>
      <c r="T262" s="235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36" t="s">
        <v>134</v>
      </c>
      <c r="AT262" s="236" t="s">
        <v>129</v>
      </c>
      <c r="AU262" s="236" t="s">
        <v>82</v>
      </c>
      <c r="AY262" s="16" t="s">
        <v>127</v>
      </c>
      <c r="BE262" s="237">
        <f>IF(N262="základní",J262,0)</f>
        <v>0</v>
      </c>
      <c r="BF262" s="237">
        <f>IF(N262="snížená",J262,0)</f>
        <v>0</v>
      </c>
      <c r="BG262" s="237">
        <f>IF(N262="zákl. přenesená",J262,0)</f>
        <v>0</v>
      </c>
      <c r="BH262" s="237">
        <f>IF(N262="sníž. přenesená",J262,0)</f>
        <v>0</v>
      </c>
      <c r="BI262" s="237">
        <f>IF(N262="nulová",J262,0)</f>
        <v>0</v>
      </c>
      <c r="BJ262" s="16" t="s">
        <v>80</v>
      </c>
      <c r="BK262" s="237">
        <f>ROUND(I262*H262,2)</f>
        <v>0</v>
      </c>
      <c r="BL262" s="16" t="s">
        <v>134</v>
      </c>
      <c r="BM262" s="236" t="s">
        <v>366</v>
      </c>
    </row>
    <row r="263" s="2" customFormat="1">
      <c r="A263" s="37"/>
      <c r="B263" s="38"/>
      <c r="C263" s="39"/>
      <c r="D263" s="238" t="s">
        <v>136</v>
      </c>
      <c r="E263" s="39"/>
      <c r="F263" s="239" t="s">
        <v>367</v>
      </c>
      <c r="G263" s="39"/>
      <c r="H263" s="39"/>
      <c r="I263" s="240"/>
      <c r="J263" s="39"/>
      <c r="K263" s="39"/>
      <c r="L263" s="43"/>
      <c r="M263" s="241"/>
      <c r="N263" s="242"/>
      <c r="O263" s="90"/>
      <c r="P263" s="90"/>
      <c r="Q263" s="90"/>
      <c r="R263" s="90"/>
      <c r="S263" s="90"/>
      <c r="T263" s="91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6" t="s">
        <v>136</v>
      </c>
      <c r="AU263" s="16" t="s">
        <v>82</v>
      </c>
    </row>
    <row r="264" s="13" customFormat="1">
      <c r="A264" s="13"/>
      <c r="B264" s="243"/>
      <c r="C264" s="244"/>
      <c r="D264" s="238" t="s">
        <v>138</v>
      </c>
      <c r="E264" s="245" t="s">
        <v>1</v>
      </c>
      <c r="F264" s="246" t="s">
        <v>368</v>
      </c>
      <c r="G264" s="244"/>
      <c r="H264" s="247">
        <v>239.61600000000001</v>
      </c>
      <c r="I264" s="248"/>
      <c r="J264" s="244"/>
      <c r="K264" s="244"/>
      <c r="L264" s="249"/>
      <c r="M264" s="250"/>
      <c r="N264" s="251"/>
      <c r="O264" s="251"/>
      <c r="P264" s="251"/>
      <c r="Q264" s="251"/>
      <c r="R264" s="251"/>
      <c r="S264" s="251"/>
      <c r="T264" s="25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53" t="s">
        <v>138</v>
      </c>
      <c r="AU264" s="253" t="s">
        <v>82</v>
      </c>
      <c r="AV264" s="13" t="s">
        <v>82</v>
      </c>
      <c r="AW264" s="13" t="s">
        <v>30</v>
      </c>
      <c r="AX264" s="13" t="s">
        <v>80</v>
      </c>
      <c r="AY264" s="253" t="s">
        <v>127</v>
      </c>
    </row>
    <row r="265" s="2" customFormat="1" ht="24.15" customHeight="1">
      <c r="A265" s="37"/>
      <c r="B265" s="38"/>
      <c r="C265" s="225" t="s">
        <v>369</v>
      </c>
      <c r="D265" s="225" t="s">
        <v>129</v>
      </c>
      <c r="E265" s="226" t="s">
        <v>370</v>
      </c>
      <c r="F265" s="227" t="s">
        <v>371</v>
      </c>
      <c r="G265" s="228" t="s">
        <v>210</v>
      </c>
      <c r="H265" s="229">
        <v>8452.2060000000001</v>
      </c>
      <c r="I265" s="230"/>
      <c r="J265" s="231">
        <f>ROUND(I265*H265,2)</f>
        <v>0</v>
      </c>
      <c r="K265" s="227" t="s">
        <v>133</v>
      </c>
      <c r="L265" s="43"/>
      <c r="M265" s="232" t="s">
        <v>1</v>
      </c>
      <c r="N265" s="233" t="s">
        <v>38</v>
      </c>
      <c r="O265" s="90"/>
      <c r="P265" s="234">
        <f>O265*H265</f>
        <v>0</v>
      </c>
      <c r="Q265" s="234">
        <v>0</v>
      </c>
      <c r="R265" s="234">
        <f>Q265*H265</f>
        <v>0</v>
      </c>
      <c r="S265" s="234">
        <v>0</v>
      </c>
      <c r="T265" s="235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36" t="s">
        <v>134</v>
      </c>
      <c r="AT265" s="236" t="s">
        <v>129</v>
      </c>
      <c r="AU265" s="236" t="s">
        <v>82</v>
      </c>
      <c r="AY265" s="16" t="s">
        <v>127</v>
      </c>
      <c r="BE265" s="237">
        <f>IF(N265="základní",J265,0)</f>
        <v>0</v>
      </c>
      <c r="BF265" s="237">
        <f>IF(N265="snížená",J265,0)</f>
        <v>0</v>
      </c>
      <c r="BG265" s="237">
        <f>IF(N265="zákl. přenesená",J265,0)</f>
        <v>0</v>
      </c>
      <c r="BH265" s="237">
        <f>IF(N265="sníž. přenesená",J265,0)</f>
        <v>0</v>
      </c>
      <c r="BI265" s="237">
        <f>IF(N265="nulová",J265,0)</f>
        <v>0</v>
      </c>
      <c r="BJ265" s="16" t="s">
        <v>80</v>
      </c>
      <c r="BK265" s="237">
        <f>ROUND(I265*H265,2)</f>
        <v>0</v>
      </c>
      <c r="BL265" s="16" t="s">
        <v>134</v>
      </c>
      <c r="BM265" s="236" t="s">
        <v>372</v>
      </c>
    </row>
    <row r="266" s="2" customFormat="1">
      <c r="A266" s="37"/>
      <c r="B266" s="38"/>
      <c r="C266" s="39"/>
      <c r="D266" s="238" t="s">
        <v>136</v>
      </c>
      <c r="E266" s="39"/>
      <c r="F266" s="239" t="s">
        <v>373</v>
      </c>
      <c r="G266" s="39"/>
      <c r="H266" s="39"/>
      <c r="I266" s="240"/>
      <c r="J266" s="39"/>
      <c r="K266" s="39"/>
      <c r="L266" s="43"/>
      <c r="M266" s="241"/>
      <c r="N266" s="242"/>
      <c r="O266" s="90"/>
      <c r="P266" s="90"/>
      <c r="Q266" s="90"/>
      <c r="R266" s="90"/>
      <c r="S266" s="90"/>
      <c r="T266" s="91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136</v>
      </c>
      <c r="AU266" s="16" t="s">
        <v>82</v>
      </c>
    </row>
    <row r="267" s="13" customFormat="1">
      <c r="A267" s="13"/>
      <c r="B267" s="243"/>
      <c r="C267" s="244"/>
      <c r="D267" s="238" t="s">
        <v>138</v>
      </c>
      <c r="E267" s="245" t="s">
        <v>1</v>
      </c>
      <c r="F267" s="246" t="s">
        <v>374</v>
      </c>
      <c r="G267" s="244"/>
      <c r="H267" s="247">
        <v>8452.2060000000001</v>
      </c>
      <c r="I267" s="248"/>
      <c r="J267" s="244"/>
      <c r="K267" s="244"/>
      <c r="L267" s="249"/>
      <c r="M267" s="250"/>
      <c r="N267" s="251"/>
      <c r="O267" s="251"/>
      <c r="P267" s="251"/>
      <c r="Q267" s="251"/>
      <c r="R267" s="251"/>
      <c r="S267" s="251"/>
      <c r="T267" s="25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3" t="s">
        <v>138</v>
      </c>
      <c r="AU267" s="253" t="s">
        <v>82</v>
      </c>
      <c r="AV267" s="13" t="s">
        <v>82</v>
      </c>
      <c r="AW267" s="13" t="s">
        <v>30</v>
      </c>
      <c r="AX267" s="13" t="s">
        <v>80</v>
      </c>
      <c r="AY267" s="253" t="s">
        <v>127</v>
      </c>
    </row>
    <row r="268" s="2" customFormat="1" ht="24.15" customHeight="1">
      <c r="A268" s="37"/>
      <c r="B268" s="38"/>
      <c r="C268" s="225" t="s">
        <v>375</v>
      </c>
      <c r="D268" s="225" t="s">
        <v>129</v>
      </c>
      <c r="E268" s="226" t="s">
        <v>376</v>
      </c>
      <c r="F268" s="227" t="s">
        <v>377</v>
      </c>
      <c r="G268" s="228" t="s">
        <v>210</v>
      </c>
      <c r="H268" s="229">
        <v>603.72900000000004</v>
      </c>
      <c r="I268" s="230"/>
      <c r="J268" s="231">
        <f>ROUND(I268*H268,2)</f>
        <v>0</v>
      </c>
      <c r="K268" s="227" t="s">
        <v>133</v>
      </c>
      <c r="L268" s="43"/>
      <c r="M268" s="232" t="s">
        <v>1</v>
      </c>
      <c r="N268" s="233" t="s">
        <v>38</v>
      </c>
      <c r="O268" s="90"/>
      <c r="P268" s="234">
        <f>O268*H268</f>
        <v>0</v>
      </c>
      <c r="Q268" s="234">
        <v>0</v>
      </c>
      <c r="R268" s="234">
        <f>Q268*H268</f>
        <v>0</v>
      </c>
      <c r="S268" s="234">
        <v>0</v>
      </c>
      <c r="T268" s="235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36" t="s">
        <v>134</v>
      </c>
      <c r="AT268" s="236" t="s">
        <v>129</v>
      </c>
      <c r="AU268" s="236" t="s">
        <v>82</v>
      </c>
      <c r="AY268" s="16" t="s">
        <v>127</v>
      </c>
      <c r="BE268" s="237">
        <f>IF(N268="základní",J268,0)</f>
        <v>0</v>
      </c>
      <c r="BF268" s="237">
        <f>IF(N268="snížená",J268,0)</f>
        <v>0</v>
      </c>
      <c r="BG268" s="237">
        <f>IF(N268="zákl. přenesená",J268,0)</f>
        <v>0</v>
      </c>
      <c r="BH268" s="237">
        <f>IF(N268="sníž. přenesená",J268,0)</f>
        <v>0</v>
      </c>
      <c r="BI268" s="237">
        <f>IF(N268="nulová",J268,0)</f>
        <v>0</v>
      </c>
      <c r="BJ268" s="16" t="s">
        <v>80</v>
      </c>
      <c r="BK268" s="237">
        <f>ROUND(I268*H268,2)</f>
        <v>0</v>
      </c>
      <c r="BL268" s="16" t="s">
        <v>134</v>
      </c>
      <c r="BM268" s="236" t="s">
        <v>378</v>
      </c>
    </row>
    <row r="269" s="2" customFormat="1">
      <c r="A269" s="37"/>
      <c r="B269" s="38"/>
      <c r="C269" s="39"/>
      <c r="D269" s="238" t="s">
        <v>136</v>
      </c>
      <c r="E269" s="39"/>
      <c r="F269" s="239" t="s">
        <v>379</v>
      </c>
      <c r="G269" s="39"/>
      <c r="H269" s="39"/>
      <c r="I269" s="240"/>
      <c r="J269" s="39"/>
      <c r="K269" s="39"/>
      <c r="L269" s="43"/>
      <c r="M269" s="241"/>
      <c r="N269" s="242"/>
      <c r="O269" s="90"/>
      <c r="P269" s="90"/>
      <c r="Q269" s="90"/>
      <c r="R269" s="90"/>
      <c r="S269" s="90"/>
      <c r="T269" s="91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136</v>
      </c>
      <c r="AU269" s="16" t="s">
        <v>82</v>
      </c>
    </row>
    <row r="270" s="2" customFormat="1" ht="16.5" customHeight="1">
      <c r="A270" s="37"/>
      <c r="B270" s="38"/>
      <c r="C270" s="225" t="s">
        <v>380</v>
      </c>
      <c r="D270" s="225" t="s">
        <v>129</v>
      </c>
      <c r="E270" s="226" t="s">
        <v>381</v>
      </c>
      <c r="F270" s="227" t="s">
        <v>382</v>
      </c>
      <c r="G270" s="228" t="s">
        <v>210</v>
      </c>
      <c r="H270" s="229">
        <v>603.72900000000004</v>
      </c>
      <c r="I270" s="230"/>
      <c r="J270" s="231">
        <f>ROUND(I270*H270,2)</f>
        <v>0</v>
      </c>
      <c r="K270" s="227" t="s">
        <v>133</v>
      </c>
      <c r="L270" s="43"/>
      <c r="M270" s="232" t="s">
        <v>1</v>
      </c>
      <c r="N270" s="233" t="s">
        <v>38</v>
      </c>
      <c r="O270" s="90"/>
      <c r="P270" s="234">
        <f>O270*H270</f>
        <v>0</v>
      </c>
      <c r="Q270" s="234">
        <v>0</v>
      </c>
      <c r="R270" s="234">
        <f>Q270*H270</f>
        <v>0</v>
      </c>
      <c r="S270" s="234">
        <v>0</v>
      </c>
      <c r="T270" s="235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36" t="s">
        <v>134</v>
      </c>
      <c r="AT270" s="236" t="s">
        <v>129</v>
      </c>
      <c r="AU270" s="236" t="s">
        <v>82</v>
      </c>
      <c r="AY270" s="16" t="s">
        <v>127</v>
      </c>
      <c r="BE270" s="237">
        <f>IF(N270="základní",J270,0)</f>
        <v>0</v>
      </c>
      <c r="BF270" s="237">
        <f>IF(N270="snížená",J270,0)</f>
        <v>0</v>
      </c>
      <c r="BG270" s="237">
        <f>IF(N270="zákl. přenesená",J270,0)</f>
        <v>0</v>
      </c>
      <c r="BH270" s="237">
        <f>IF(N270="sníž. přenesená",J270,0)</f>
        <v>0</v>
      </c>
      <c r="BI270" s="237">
        <f>IF(N270="nulová",J270,0)</f>
        <v>0</v>
      </c>
      <c r="BJ270" s="16" t="s">
        <v>80</v>
      </c>
      <c r="BK270" s="237">
        <f>ROUND(I270*H270,2)</f>
        <v>0</v>
      </c>
      <c r="BL270" s="16" t="s">
        <v>134</v>
      </c>
      <c r="BM270" s="236" t="s">
        <v>383</v>
      </c>
    </row>
    <row r="271" s="2" customFormat="1">
      <c r="A271" s="37"/>
      <c r="B271" s="38"/>
      <c r="C271" s="39"/>
      <c r="D271" s="238" t="s">
        <v>136</v>
      </c>
      <c r="E271" s="39"/>
      <c r="F271" s="239" t="s">
        <v>384</v>
      </c>
      <c r="G271" s="39"/>
      <c r="H271" s="39"/>
      <c r="I271" s="240"/>
      <c r="J271" s="39"/>
      <c r="K271" s="39"/>
      <c r="L271" s="43"/>
      <c r="M271" s="241"/>
      <c r="N271" s="242"/>
      <c r="O271" s="90"/>
      <c r="P271" s="90"/>
      <c r="Q271" s="90"/>
      <c r="R271" s="90"/>
      <c r="S271" s="90"/>
      <c r="T271" s="91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136</v>
      </c>
      <c r="AU271" s="16" t="s">
        <v>82</v>
      </c>
    </row>
    <row r="272" s="12" customFormat="1" ht="22.8" customHeight="1">
      <c r="A272" s="12"/>
      <c r="B272" s="209"/>
      <c r="C272" s="210"/>
      <c r="D272" s="211" t="s">
        <v>72</v>
      </c>
      <c r="E272" s="223" t="s">
        <v>385</v>
      </c>
      <c r="F272" s="223" t="s">
        <v>386</v>
      </c>
      <c r="G272" s="210"/>
      <c r="H272" s="210"/>
      <c r="I272" s="213"/>
      <c r="J272" s="224">
        <f>BK272</f>
        <v>0</v>
      </c>
      <c r="K272" s="210"/>
      <c r="L272" s="215"/>
      <c r="M272" s="216"/>
      <c r="N272" s="217"/>
      <c r="O272" s="217"/>
      <c r="P272" s="218">
        <f>SUM(P273:P278)</f>
        <v>0</v>
      </c>
      <c r="Q272" s="217"/>
      <c r="R272" s="218">
        <f>SUM(R273:R278)</f>
        <v>0</v>
      </c>
      <c r="S272" s="217"/>
      <c r="T272" s="219">
        <f>SUM(T273:T278)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20" t="s">
        <v>80</v>
      </c>
      <c r="AT272" s="221" t="s">
        <v>72</v>
      </c>
      <c r="AU272" s="221" t="s">
        <v>80</v>
      </c>
      <c r="AY272" s="220" t="s">
        <v>127</v>
      </c>
      <c r="BK272" s="222">
        <f>SUM(BK273:BK278)</f>
        <v>0</v>
      </c>
    </row>
    <row r="273" s="2" customFormat="1" ht="24.15" customHeight="1">
      <c r="A273" s="37"/>
      <c r="B273" s="38"/>
      <c r="C273" s="225" t="s">
        <v>387</v>
      </c>
      <c r="D273" s="225" t="s">
        <v>129</v>
      </c>
      <c r="E273" s="226" t="s">
        <v>388</v>
      </c>
      <c r="F273" s="227" t="s">
        <v>389</v>
      </c>
      <c r="G273" s="228" t="s">
        <v>210</v>
      </c>
      <c r="H273" s="229">
        <v>734.28899999999999</v>
      </c>
      <c r="I273" s="230"/>
      <c r="J273" s="231">
        <f>ROUND(I273*H273,2)</f>
        <v>0</v>
      </c>
      <c r="K273" s="227" t="s">
        <v>133</v>
      </c>
      <c r="L273" s="43"/>
      <c r="M273" s="232" t="s">
        <v>1</v>
      </c>
      <c r="N273" s="233" t="s">
        <v>38</v>
      </c>
      <c r="O273" s="90"/>
      <c r="P273" s="234">
        <f>O273*H273</f>
        <v>0</v>
      </c>
      <c r="Q273" s="234">
        <v>0</v>
      </c>
      <c r="R273" s="234">
        <f>Q273*H273</f>
        <v>0</v>
      </c>
      <c r="S273" s="234">
        <v>0</v>
      </c>
      <c r="T273" s="235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36" t="s">
        <v>134</v>
      </c>
      <c r="AT273" s="236" t="s">
        <v>129</v>
      </c>
      <c r="AU273" s="236" t="s">
        <v>82</v>
      </c>
      <c r="AY273" s="16" t="s">
        <v>127</v>
      </c>
      <c r="BE273" s="237">
        <f>IF(N273="základní",J273,0)</f>
        <v>0</v>
      </c>
      <c r="BF273" s="237">
        <f>IF(N273="snížená",J273,0)</f>
        <v>0</v>
      </c>
      <c r="BG273" s="237">
        <f>IF(N273="zákl. přenesená",J273,0)</f>
        <v>0</v>
      </c>
      <c r="BH273" s="237">
        <f>IF(N273="sníž. přenesená",J273,0)</f>
        <v>0</v>
      </c>
      <c r="BI273" s="237">
        <f>IF(N273="nulová",J273,0)</f>
        <v>0</v>
      </c>
      <c r="BJ273" s="16" t="s">
        <v>80</v>
      </c>
      <c r="BK273" s="237">
        <f>ROUND(I273*H273,2)</f>
        <v>0</v>
      </c>
      <c r="BL273" s="16" t="s">
        <v>134</v>
      </c>
      <c r="BM273" s="236" t="s">
        <v>390</v>
      </c>
    </row>
    <row r="274" s="2" customFormat="1">
      <c r="A274" s="37"/>
      <c r="B274" s="38"/>
      <c r="C274" s="39"/>
      <c r="D274" s="238" t="s">
        <v>136</v>
      </c>
      <c r="E274" s="39"/>
      <c r="F274" s="239" t="s">
        <v>391</v>
      </c>
      <c r="G274" s="39"/>
      <c r="H274" s="39"/>
      <c r="I274" s="240"/>
      <c r="J274" s="39"/>
      <c r="K274" s="39"/>
      <c r="L274" s="43"/>
      <c r="M274" s="241"/>
      <c r="N274" s="242"/>
      <c r="O274" s="90"/>
      <c r="P274" s="90"/>
      <c r="Q274" s="90"/>
      <c r="R274" s="90"/>
      <c r="S274" s="90"/>
      <c r="T274" s="91"/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T274" s="16" t="s">
        <v>136</v>
      </c>
      <c r="AU274" s="16" t="s">
        <v>82</v>
      </c>
    </row>
    <row r="275" s="2" customFormat="1" ht="33" customHeight="1">
      <c r="A275" s="37"/>
      <c r="B275" s="38"/>
      <c r="C275" s="225" t="s">
        <v>392</v>
      </c>
      <c r="D275" s="225" t="s">
        <v>129</v>
      </c>
      <c r="E275" s="226" t="s">
        <v>393</v>
      </c>
      <c r="F275" s="227" t="s">
        <v>394</v>
      </c>
      <c r="G275" s="228" t="s">
        <v>210</v>
      </c>
      <c r="H275" s="229">
        <v>734.28899999999999</v>
      </c>
      <c r="I275" s="230"/>
      <c r="J275" s="231">
        <f>ROUND(I275*H275,2)</f>
        <v>0</v>
      </c>
      <c r="K275" s="227" t="s">
        <v>133</v>
      </c>
      <c r="L275" s="43"/>
      <c r="M275" s="232" t="s">
        <v>1</v>
      </c>
      <c r="N275" s="233" t="s">
        <v>38</v>
      </c>
      <c r="O275" s="90"/>
      <c r="P275" s="234">
        <f>O275*H275</f>
        <v>0</v>
      </c>
      <c r="Q275" s="234">
        <v>0</v>
      </c>
      <c r="R275" s="234">
        <f>Q275*H275</f>
        <v>0</v>
      </c>
      <c r="S275" s="234">
        <v>0</v>
      </c>
      <c r="T275" s="235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36" t="s">
        <v>134</v>
      </c>
      <c r="AT275" s="236" t="s">
        <v>129</v>
      </c>
      <c r="AU275" s="236" t="s">
        <v>82</v>
      </c>
      <c r="AY275" s="16" t="s">
        <v>127</v>
      </c>
      <c r="BE275" s="237">
        <f>IF(N275="základní",J275,0)</f>
        <v>0</v>
      </c>
      <c r="BF275" s="237">
        <f>IF(N275="snížená",J275,0)</f>
        <v>0</v>
      </c>
      <c r="BG275" s="237">
        <f>IF(N275="zákl. přenesená",J275,0)</f>
        <v>0</v>
      </c>
      <c r="BH275" s="237">
        <f>IF(N275="sníž. přenesená",J275,0)</f>
        <v>0</v>
      </c>
      <c r="BI275" s="237">
        <f>IF(N275="nulová",J275,0)</f>
        <v>0</v>
      </c>
      <c r="BJ275" s="16" t="s">
        <v>80</v>
      </c>
      <c r="BK275" s="237">
        <f>ROUND(I275*H275,2)</f>
        <v>0</v>
      </c>
      <c r="BL275" s="16" t="s">
        <v>134</v>
      </c>
      <c r="BM275" s="236" t="s">
        <v>395</v>
      </c>
    </row>
    <row r="276" s="2" customFormat="1">
      <c r="A276" s="37"/>
      <c r="B276" s="38"/>
      <c r="C276" s="39"/>
      <c r="D276" s="238" t="s">
        <v>136</v>
      </c>
      <c r="E276" s="39"/>
      <c r="F276" s="239" t="s">
        <v>396</v>
      </c>
      <c r="G276" s="39"/>
      <c r="H276" s="39"/>
      <c r="I276" s="240"/>
      <c r="J276" s="39"/>
      <c r="K276" s="39"/>
      <c r="L276" s="43"/>
      <c r="M276" s="241"/>
      <c r="N276" s="242"/>
      <c r="O276" s="90"/>
      <c r="P276" s="90"/>
      <c r="Q276" s="90"/>
      <c r="R276" s="90"/>
      <c r="S276" s="90"/>
      <c r="T276" s="91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136</v>
      </c>
      <c r="AU276" s="16" t="s">
        <v>82</v>
      </c>
    </row>
    <row r="277" s="2" customFormat="1" ht="24.15" customHeight="1">
      <c r="A277" s="37"/>
      <c r="B277" s="38"/>
      <c r="C277" s="225" t="s">
        <v>397</v>
      </c>
      <c r="D277" s="225" t="s">
        <v>129</v>
      </c>
      <c r="E277" s="226" t="s">
        <v>398</v>
      </c>
      <c r="F277" s="227" t="s">
        <v>399</v>
      </c>
      <c r="G277" s="228" t="s">
        <v>210</v>
      </c>
      <c r="H277" s="229">
        <v>75</v>
      </c>
      <c r="I277" s="230"/>
      <c r="J277" s="231">
        <f>ROUND(I277*H277,2)</f>
        <v>0</v>
      </c>
      <c r="K277" s="227" t="s">
        <v>133</v>
      </c>
      <c r="L277" s="43"/>
      <c r="M277" s="232" t="s">
        <v>1</v>
      </c>
      <c r="N277" s="233" t="s">
        <v>38</v>
      </c>
      <c r="O277" s="90"/>
      <c r="P277" s="234">
        <f>O277*H277</f>
        <v>0</v>
      </c>
      <c r="Q277" s="234">
        <v>0</v>
      </c>
      <c r="R277" s="234">
        <f>Q277*H277</f>
        <v>0</v>
      </c>
      <c r="S277" s="234">
        <v>0</v>
      </c>
      <c r="T277" s="235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36" t="s">
        <v>134</v>
      </c>
      <c r="AT277" s="236" t="s">
        <v>129</v>
      </c>
      <c r="AU277" s="236" t="s">
        <v>82</v>
      </c>
      <c r="AY277" s="16" t="s">
        <v>127</v>
      </c>
      <c r="BE277" s="237">
        <f>IF(N277="základní",J277,0)</f>
        <v>0</v>
      </c>
      <c r="BF277" s="237">
        <f>IF(N277="snížená",J277,0)</f>
        <v>0</v>
      </c>
      <c r="BG277" s="237">
        <f>IF(N277="zákl. přenesená",J277,0)</f>
        <v>0</v>
      </c>
      <c r="BH277" s="237">
        <f>IF(N277="sníž. přenesená",J277,0)</f>
        <v>0</v>
      </c>
      <c r="BI277" s="237">
        <f>IF(N277="nulová",J277,0)</f>
        <v>0</v>
      </c>
      <c r="BJ277" s="16" t="s">
        <v>80</v>
      </c>
      <c r="BK277" s="237">
        <f>ROUND(I277*H277,2)</f>
        <v>0</v>
      </c>
      <c r="BL277" s="16" t="s">
        <v>134</v>
      </c>
      <c r="BM277" s="236" t="s">
        <v>400</v>
      </c>
    </row>
    <row r="278" s="2" customFormat="1">
      <c r="A278" s="37"/>
      <c r="B278" s="38"/>
      <c r="C278" s="39"/>
      <c r="D278" s="238" t="s">
        <v>136</v>
      </c>
      <c r="E278" s="39"/>
      <c r="F278" s="239" t="s">
        <v>401</v>
      </c>
      <c r="G278" s="39"/>
      <c r="H278" s="39"/>
      <c r="I278" s="240"/>
      <c r="J278" s="39"/>
      <c r="K278" s="39"/>
      <c r="L278" s="43"/>
      <c r="M278" s="241"/>
      <c r="N278" s="242"/>
      <c r="O278" s="90"/>
      <c r="P278" s="90"/>
      <c r="Q278" s="90"/>
      <c r="R278" s="90"/>
      <c r="S278" s="90"/>
      <c r="T278" s="91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6" t="s">
        <v>136</v>
      </c>
      <c r="AU278" s="16" t="s">
        <v>82</v>
      </c>
    </row>
    <row r="279" s="12" customFormat="1" ht="25.92" customHeight="1">
      <c r="A279" s="12"/>
      <c r="B279" s="209"/>
      <c r="C279" s="210"/>
      <c r="D279" s="211" t="s">
        <v>72</v>
      </c>
      <c r="E279" s="212" t="s">
        <v>402</v>
      </c>
      <c r="F279" s="212" t="s">
        <v>403</v>
      </c>
      <c r="G279" s="210"/>
      <c r="H279" s="210"/>
      <c r="I279" s="213"/>
      <c r="J279" s="214">
        <f>BK279</f>
        <v>0</v>
      </c>
      <c r="K279" s="210"/>
      <c r="L279" s="215"/>
      <c r="M279" s="216"/>
      <c r="N279" s="217"/>
      <c r="O279" s="217"/>
      <c r="P279" s="218">
        <f>SUM(P280:P299)</f>
        <v>0</v>
      </c>
      <c r="Q279" s="217"/>
      <c r="R279" s="218">
        <f>SUM(R280:R299)</f>
        <v>0</v>
      </c>
      <c r="S279" s="217"/>
      <c r="T279" s="219">
        <f>SUM(T280:T299)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20" t="s">
        <v>80</v>
      </c>
      <c r="AT279" s="221" t="s">
        <v>72</v>
      </c>
      <c r="AU279" s="221" t="s">
        <v>73</v>
      </c>
      <c r="AY279" s="220" t="s">
        <v>127</v>
      </c>
      <c r="BK279" s="222">
        <f>SUM(BK280:BK299)</f>
        <v>0</v>
      </c>
    </row>
    <row r="280" s="2" customFormat="1" ht="24.15" customHeight="1">
      <c r="A280" s="37"/>
      <c r="B280" s="38"/>
      <c r="C280" s="225" t="s">
        <v>404</v>
      </c>
      <c r="D280" s="225" t="s">
        <v>129</v>
      </c>
      <c r="E280" s="226" t="s">
        <v>405</v>
      </c>
      <c r="F280" s="227" t="s">
        <v>406</v>
      </c>
      <c r="G280" s="228" t="s">
        <v>262</v>
      </c>
      <c r="H280" s="229">
        <v>30</v>
      </c>
      <c r="I280" s="230"/>
      <c r="J280" s="231">
        <f>ROUND(I280*H280,2)</f>
        <v>0</v>
      </c>
      <c r="K280" s="227" t="s">
        <v>184</v>
      </c>
      <c r="L280" s="43"/>
      <c r="M280" s="232" t="s">
        <v>1</v>
      </c>
      <c r="N280" s="233" t="s">
        <v>38</v>
      </c>
      <c r="O280" s="90"/>
      <c r="P280" s="234">
        <f>O280*H280</f>
        <v>0</v>
      </c>
      <c r="Q280" s="234">
        <v>0</v>
      </c>
      <c r="R280" s="234">
        <f>Q280*H280</f>
        <v>0</v>
      </c>
      <c r="S280" s="234">
        <v>0</v>
      </c>
      <c r="T280" s="235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36" t="s">
        <v>407</v>
      </c>
      <c r="AT280" s="236" t="s">
        <v>129</v>
      </c>
      <c r="AU280" s="236" t="s">
        <v>80</v>
      </c>
      <c r="AY280" s="16" t="s">
        <v>127</v>
      </c>
      <c r="BE280" s="237">
        <f>IF(N280="základní",J280,0)</f>
        <v>0</v>
      </c>
      <c r="BF280" s="237">
        <f>IF(N280="snížená",J280,0)</f>
        <v>0</v>
      </c>
      <c r="BG280" s="237">
        <f>IF(N280="zákl. přenesená",J280,0)</f>
        <v>0</v>
      </c>
      <c r="BH280" s="237">
        <f>IF(N280="sníž. přenesená",J280,0)</f>
        <v>0</v>
      </c>
      <c r="BI280" s="237">
        <f>IF(N280="nulová",J280,0)</f>
        <v>0</v>
      </c>
      <c r="BJ280" s="16" t="s">
        <v>80</v>
      </c>
      <c r="BK280" s="237">
        <f>ROUND(I280*H280,2)</f>
        <v>0</v>
      </c>
      <c r="BL280" s="16" t="s">
        <v>407</v>
      </c>
      <c r="BM280" s="236" t="s">
        <v>408</v>
      </c>
    </row>
    <row r="281" s="2" customFormat="1">
      <c r="A281" s="37"/>
      <c r="B281" s="38"/>
      <c r="C281" s="39"/>
      <c r="D281" s="238" t="s">
        <v>136</v>
      </c>
      <c r="E281" s="39"/>
      <c r="F281" s="239" t="s">
        <v>406</v>
      </c>
      <c r="G281" s="39"/>
      <c r="H281" s="39"/>
      <c r="I281" s="240"/>
      <c r="J281" s="39"/>
      <c r="K281" s="39"/>
      <c r="L281" s="43"/>
      <c r="M281" s="241"/>
      <c r="N281" s="242"/>
      <c r="O281" s="90"/>
      <c r="P281" s="90"/>
      <c r="Q281" s="90"/>
      <c r="R281" s="90"/>
      <c r="S281" s="90"/>
      <c r="T281" s="91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136</v>
      </c>
      <c r="AU281" s="16" t="s">
        <v>80</v>
      </c>
    </row>
    <row r="282" s="2" customFormat="1" ht="16.5" customHeight="1">
      <c r="A282" s="37"/>
      <c r="B282" s="38"/>
      <c r="C282" s="225" t="s">
        <v>409</v>
      </c>
      <c r="D282" s="225" t="s">
        <v>129</v>
      </c>
      <c r="E282" s="226" t="s">
        <v>410</v>
      </c>
      <c r="F282" s="227" t="s">
        <v>411</v>
      </c>
      <c r="G282" s="228" t="s">
        <v>262</v>
      </c>
      <c r="H282" s="229">
        <v>30</v>
      </c>
      <c r="I282" s="230"/>
      <c r="J282" s="231">
        <f>ROUND(I282*H282,2)</f>
        <v>0</v>
      </c>
      <c r="K282" s="227" t="s">
        <v>184</v>
      </c>
      <c r="L282" s="43"/>
      <c r="M282" s="232" t="s">
        <v>1</v>
      </c>
      <c r="N282" s="233" t="s">
        <v>38</v>
      </c>
      <c r="O282" s="90"/>
      <c r="P282" s="234">
        <f>O282*H282</f>
        <v>0</v>
      </c>
      <c r="Q282" s="234">
        <v>0</v>
      </c>
      <c r="R282" s="234">
        <f>Q282*H282</f>
        <v>0</v>
      </c>
      <c r="S282" s="234">
        <v>0</v>
      </c>
      <c r="T282" s="235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36" t="s">
        <v>407</v>
      </c>
      <c r="AT282" s="236" t="s">
        <v>129</v>
      </c>
      <c r="AU282" s="236" t="s">
        <v>80</v>
      </c>
      <c r="AY282" s="16" t="s">
        <v>127</v>
      </c>
      <c r="BE282" s="237">
        <f>IF(N282="základní",J282,0)</f>
        <v>0</v>
      </c>
      <c r="BF282" s="237">
        <f>IF(N282="snížená",J282,0)</f>
        <v>0</v>
      </c>
      <c r="BG282" s="237">
        <f>IF(N282="zákl. přenesená",J282,0)</f>
        <v>0</v>
      </c>
      <c r="BH282" s="237">
        <f>IF(N282="sníž. přenesená",J282,0)</f>
        <v>0</v>
      </c>
      <c r="BI282" s="237">
        <f>IF(N282="nulová",J282,0)</f>
        <v>0</v>
      </c>
      <c r="BJ282" s="16" t="s">
        <v>80</v>
      </c>
      <c r="BK282" s="237">
        <f>ROUND(I282*H282,2)</f>
        <v>0</v>
      </c>
      <c r="BL282" s="16" t="s">
        <v>407</v>
      </c>
      <c r="BM282" s="236" t="s">
        <v>412</v>
      </c>
    </row>
    <row r="283" s="2" customFormat="1">
      <c r="A283" s="37"/>
      <c r="B283" s="38"/>
      <c r="C283" s="39"/>
      <c r="D283" s="238" t="s">
        <v>136</v>
      </c>
      <c r="E283" s="39"/>
      <c r="F283" s="239" t="s">
        <v>413</v>
      </c>
      <c r="G283" s="39"/>
      <c r="H283" s="39"/>
      <c r="I283" s="240"/>
      <c r="J283" s="39"/>
      <c r="K283" s="39"/>
      <c r="L283" s="43"/>
      <c r="M283" s="241"/>
      <c r="N283" s="242"/>
      <c r="O283" s="90"/>
      <c r="P283" s="90"/>
      <c r="Q283" s="90"/>
      <c r="R283" s="90"/>
      <c r="S283" s="90"/>
      <c r="T283" s="91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6" t="s">
        <v>136</v>
      </c>
      <c r="AU283" s="16" t="s">
        <v>80</v>
      </c>
    </row>
    <row r="284" s="2" customFormat="1" ht="24.15" customHeight="1">
      <c r="A284" s="37"/>
      <c r="B284" s="38"/>
      <c r="C284" s="225" t="s">
        <v>414</v>
      </c>
      <c r="D284" s="225" t="s">
        <v>129</v>
      </c>
      <c r="E284" s="226" t="s">
        <v>415</v>
      </c>
      <c r="F284" s="227" t="s">
        <v>416</v>
      </c>
      <c r="G284" s="228" t="s">
        <v>222</v>
      </c>
      <c r="H284" s="229">
        <v>35</v>
      </c>
      <c r="I284" s="230"/>
      <c r="J284" s="231">
        <f>ROUND(I284*H284,2)</f>
        <v>0</v>
      </c>
      <c r="K284" s="227" t="s">
        <v>184</v>
      </c>
      <c r="L284" s="43"/>
      <c r="M284" s="232" t="s">
        <v>1</v>
      </c>
      <c r="N284" s="233" t="s">
        <v>38</v>
      </c>
      <c r="O284" s="90"/>
      <c r="P284" s="234">
        <f>O284*H284</f>
        <v>0</v>
      </c>
      <c r="Q284" s="234">
        <v>0</v>
      </c>
      <c r="R284" s="234">
        <f>Q284*H284</f>
        <v>0</v>
      </c>
      <c r="S284" s="234">
        <v>0</v>
      </c>
      <c r="T284" s="235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36" t="s">
        <v>407</v>
      </c>
      <c r="AT284" s="236" t="s">
        <v>129</v>
      </c>
      <c r="AU284" s="236" t="s">
        <v>80</v>
      </c>
      <c r="AY284" s="16" t="s">
        <v>127</v>
      </c>
      <c r="BE284" s="237">
        <f>IF(N284="základní",J284,0)</f>
        <v>0</v>
      </c>
      <c r="BF284" s="237">
        <f>IF(N284="snížená",J284,0)</f>
        <v>0</v>
      </c>
      <c r="BG284" s="237">
        <f>IF(N284="zákl. přenesená",J284,0)</f>
        <v>0</v>
      </c>
      <c r="BH284" s="237">
        <f>IF(N284="sníž. přenesená",J284,0)</f>
        <v>0</v>
      </c>
      <c r="BI284" s="237">
        <f>IF(N284="nulová",J284,0)</f>
        <v>0</v>
      </c>
      <c r="BJ284" s="16" t="s">
        <v>80</v>
      </c>
      <c r="BK284" s="237">
        <f>ROUND(I284*H284,2)</f>
        <v>0</v>
      </c>
      <c r="BL284" s="16" t="s">
        <v>407</v>
      </c>
      <c r="BM284" s="236" t="s">
        <v>417</v>
      </c>
    </row>
    <row r="285" s="2" customFormat="1">
      <c r="A285" s="37"/>
      <c r="B285" s="38"/>
      <c r="C285" s="39"/>
      <c r="D285" s="238" t="s">
        <v>136</v>
      </c>
      <c r="E285" s="39"/>
      <c r="F285" s="239" t="s">
        <v>416</v>
      </c>
      <c r="G285" s="39"/>
      <c r="H285" s="39"/>
      <c r="I285" s="240"/>
      <c r="J285" s="39"/>
      <c r="K285" s="39"/>
      <c r="L285" s="43"/>
      <c r="M285" s="241"/>
      <c r="N285" s="242"/>
      <c r="O285" s="90"/>
      <c r="P285" s="90"/>
      <c r="Q285" s="90"/>
      <c r="R285" s="90"/>
      <c r="S285" s="90"/>
      <c r="T285" s="91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136</v>
      </c>
      <c r="AU285" s="16" t="s">
        <v>80</v>
      </c>
    </row>
    <row r="286" s="2" customFormat="1" ht="24.15" customHeight="1">
      <c r="A286" s="37"/>
      <c r="B286" s="38"/>
      <c r="C286" s="225" t="s">
        <v>418</v>
      </c>
      <c r="D286" s="225" t="s">
        <v>129</v>
      </c>
      <c r="E286" s="226" t="s">
        <v>419</v>
      </c>
      <c r="F286" s="227" t="s">
        <v>420</v>
      </c>
      <c r="G286" s="228" t="s">
        <v>132</v>
      </c>
      <c r="H286" s="229">
        <v>7</v>
      </c>
      <c r="I286" s="230"/>
      <c r="J286" s="231">
        <f>ROUND(I286*H286,2)</f>
        <v>0</v>
      </c>
      <c r="K286" s="227" t="s">
        <v>184</v>
      </c>
      <c r="L286" s="43"/>
      <c r="M286" s="232" t="s">
        <v>1</v>
      </c>
      <c r="N286" s="233" t="s">
        <v>38</v>
      </c>
      <c r="O286" s="90"/>
      <c r="P286" s="234">
        <f>O286*H286</f>
        <v>0</v>
      </c>
      <c r="Q286" s="234">
        <v>0</v>
      </c>
      <c r="R286" s="234">
        <f>Q286*H286</f>
        <v>0</v>
      </c>
      <c r="S286" s="234">
        <v>0</v>
      </c>
      <c r="T286" s="235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36" t="s">
        <v>407</v>
      </c>
      <c r="AT286" s="236" t="s">
        <v>129</v>
      </c>
      <c r="AU286" s="236" t="s">
        <v>80</v>
      </c>
      <c r="AY286" s="16" t="s">
        <v>127</v>
      </c>
      <c r="BE286" s="237">
        <f>IF(N286="základní",J286,0)</f>
        <v>0</v>
      </c>
      <c r="BF286" s="237">
        <f>IF(N286="snížená",J286,0)</f>
        <v>0</v>
      </c>
      <c r="BG286" s="237">
        <f>IF(N286="zákl. přenesená",J286,0)</f>
        <v>0</v>
      </c>
      <c r="BH286" s="237">
        <f>IF(N286="sníž. přenesená",J286,0)</f>
        <v>0</v>
      </c>
      <c r="BI286" s="237">
        <f>IF(N286="nulová",J286,0)</f>
        <v>0</v>
      </c>
      <c r="BJ286" s="16" t="s">
        <v>80</v>
      </c>
      <c r="BK286" s="237">
        <f>ROUND(I286*H286,2)</f>
        <v>0</v>
      </c>
      <c r="BL286" s="16" t="s">
        <v>407</v>
      </c>
      <c r="BM286" s="236" t="s">
        <v>421</v>
      </c>
    </row>
    <row r="287" s="2" customFormat="1">
      <c r="A287" s="37"/>
      <c r="B287" s="38"/>
      <c r="C287" s="39"/>
      <c r="D287" s="238" t="s">
        <v>136</v>
      </c>
      <c r="E287" s="39"/>
      <c r="F287" s="239" t="s">
        <v>420</v>
      </c>
      <c r="G287" s="39"/>
      <c r="H287" s="39"/>
      <c r="I287" s="240"/>
      <c r="J287" s="39"/>
      <c r="K287" s="39"/>
      <c r="L287" s="43"/>
      <c r="M287" s="241"/>
      <c r="N287" s="242"/>
      <c r="O287" s="90"/>
      <c r="P287" s="90"/>
      <c r="Q287" s="90"/>
      <c r="R287" s="90"/>
      <c r="S287" s="90"/>
      <c r="T287" s="91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6" t="s">
        <v>136</v>
      </c>
      <c r="AU287" s="16" t="s">
        <v>80</v>
      </c>
    </row>
    <row r="288" s="2" customFormat="1" ht="16.5" customHeight="1">
      <c r="A288" s="37"/>
      <c r="B288" s="38"/>
      <c r="C288" s="225" t="s">
        <v>422</v>
      </c>
      <c r="D288" s="225" t="s">
        <v>129</v>
      </c>
      <c r="E288" s="226" t="s">
        <v>423</v>
      </c>
      <c r="F288" s="227" t="s">
        <v>424</v>
      </c>
      <c r="G288" s="228" t="s">
        <v>132</v>
      </c>
      <c r="H288" s="229">
        <v>1</v>
      </c>
      <c r="I288" s="230"/>
      <c r="J288" s="231">
        <f>ROUND(I288*H288,2)</f>
        <v>0</v>
      </c>
      <c r="K288" s="227" t="s">
        <v>184</v>
      </c>
      <c r="L288" s="43"/>
      <c r="M288" s="232" t="s">
        <v>1</v>
      </c>
      <c r="N288" s="233" t="s">
        <v>38</v>
      </c>
      <c r="O288" s="90"/>
      <c r="P288" s="234">
        <f>O288*H288</f>
        <v>0</v>
      </c>
      <c r="Q288" s="234">
        <v>0</v>
      </c>
      <c r="R288" s="234">
        <f>Q288*H288</f>
        <v>0</v>
      </c>
      <c r="S288" s="234">
        <v>0</v>
      </c>
      <c r="T288" s="235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36" t="s">
        <v>407</v>
      </c>
      <c r="AT288" s="236" t="s">
        <v>129</v>
      </c>
      <c r="AU288" s="236" t="s">
        <v>80</v>
      </c>
      <c r="AY288" s="16" t="s">
        <v>127</v>
      </c>
      <c r="BE288" s="237">
        <f>IF(N288="základní",J288,0)</f>
        <v>0</v>
      </c>
      <c r="BF288" s="237">
        <f>IF(N288="snížená",J288,0)</f>
        <v>0</v>
      </c>
      <c r="BG288" s="237">
        <f>IF(N288="zákl. přenesená",J288,0)</f>
        <v>0</v>
      </c>
      <c r="BH288" s="237">
        <f>IF(N288="sníž. přenesená",J288,0)</f>
        <v>0</v>
      </c>
      <c r="BI288" s="237">
        <f>IF(N288="nulová",J288,0)</f>
        <v>0</v>
      </c>
      <c r="BJ288" s="16" t="s">
        <v>80</v>
      </c>
      <c r="BK288" s="237">
        <f>ROUND(I288*H288,2)</f>
        <v>0</v>
      </c>
      <c r="BL288" s="16" t="s">
        <v>407</v>
      </c>
      <c r="BM288" s="236" t="s">
        <v>425</v>
      </c>
    </row>
    <row r="289" s="2" customFormat="1">
      <c r="A289" s="37"/>
      <c r="B289" s="38"/>
      <c r="C289" s="39"/>
      <c r="D289" s="238" t="s">
        <v>136</v>
      </c>
      <c r="E289" s="39"/>
      <c r="F289" s="239" t="s">
        <v>424</v>
      </c>
      <c r="G289" s="39"/>
      <c r="H289" s="39"/>
      <c r="I289" s="240"/>
      <c r="J289" s="39"/>
      <c r="K289" s="39"/>
      <c r="L289" s="43"/>
      <c r="M289" s="241"/>
      <c r="N289" s="242"/>
      <c r="O289" s="90"/>
      <c r="P289" s="90"/>
      <c r="Q289" s="90"/>
      <c r="R289" s="90"/>
      <c r="S289" s="90"/>
      <c r="T289" s="91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6" t="s">
        <v>136</v>
      </c>
      <c r="AU289" s="16" t="s">
        <v>80</v>
      </c>
    </row>
    <row r="290" s="2" customFormat="1" ht="37.8" customHeight="1">
      <c r="A290" s="37"/>
      <c r="B290" s="38"/>
      <c r="C290" s="225" t="s">
        <v>426</v>
      </c>
      <c r="D290" s="225" t="s">
        <v>129</v>
      </c>
      <c r="E290" s="226" t="s">
        <v>427</v>
      </c>
      <c r="F290" s="227" t="s">
        <v>428</v>
      </c>
      <c r="G290" s="228" t="s">
        <v>132</v>
      </c>
      <c r="H290" s="229">
        <v>1</v>
      </c>
      <c r="I290" s="230"/>
      <c r="J290" s="231">
        <f>ROUND(I290*H290,2)</f>
        <v>0</v>
      </c>
      <c r="K290" s="227" t="s">
        <v>184</v>
      </c>
      <c r="L290" s="43"/>
      <c r="M290" s="232" t="s">
        <v>1</v>
      </c>
      <c r="N290" s="233" t="s">
        <v>38</v>
      </c>
      <c r="O290" s="90"/>
      <c r="P290" s="234">
        <f>O290*H290</f>
        <v>0</v>
      </c>
      <c r="Q290" s="234">
        <v>0</v>
      </c>
      <c r="R290" s="234">
        <f>Q290*H290</f>
        <v>0</v>
      </c>
      <c r="S290" s="234">
        <v>0</v>
      </c>
      <c r="T290" s="235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36" t="s">
        <v>407</v>
      </c>
      <c r="AT290" s="236" t="s">
        <v>129</v>
      </c>
      <c r="AU290" s="236" t="s">
        <v>80</v>
      </c>
      <c r="AY290" s="16" t="s">
        <v>127</v>
      </c>
      <c r="BE290" s="237">
        <f>IF(N290="základní",J290,0)</f>
        <v>0</v>
      </c>
      <c r="BF290" s="237">
        <f>IF(N290="snížená",J290,0)</f>
        <v>0</v>
      </c>
      <c r="BG290" s="237">
        <f>IF(N290="zákl. přenesená",J290,0)</f>
        <v>0</v>
      </c>
      <c r="BH290" s="237">
        <f>IF(N290="sníž. přenesená",J290,0)</f>
        <v>0</v>
      </c>
      <c r="BI290" s="237">
        <f>IF(N290="nulová",J290,0)</f>
        <v>0</v>
      </c>
      <c r="BJ290" s="16" t="s">
        <v>80</v>
      </c>
      <c r="BK290" s="237">
        <f>ROUND(I290*H290,2)</f>
        <v>0</v>
      </c>
      <c r="BL290" s="16" t="s">
        <v>407</v>
      </c>
      <c r="BM290" s="236" t="s">
        <v>429</v>
      </c>
    </row>
    <row r="291" s="2" customFormat="1">
      <c r="A291" s="37"/>
      <c r="B291" s="38"/>
      <c r="C291" s="39"/>
      <c r="D291" s="238" t="s">
        <v>136</v>
      </c>
      <c r="E291" s="39"/>
      <c r="F291" s="239" t="s">
        <v>430</v>
      </c>
      <c r="G291" s="39"/>
      <c r="H291" s="39"/>
      <c r="I291" s="240"/>
      <c r="J291" s="39"/>
      <c r="K291" s="39"/>
      <c r="L291" s="43"/>
      <c r="M291" s="241"/>
      <c r="N291" s="242"/>
      <c r="O291" s="90"/>
      <c r="P291" s="90"/>
      <c r="Q291" s="90"/>
      <c r="R291" s="90"/>
      <c r="S291" s="90"/>
      <c r="T291" s="91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6" t="s">
        <v>136</v>
      </c>
      <c r="AU291" s="16" t="s">
        <v>80</v>
      </c>
    </row>
    <row r="292" s="2" customFormat="1" ht="55.5" customHeight="1">
      <c r="A292" s="37"/>
      <c r="B292" s="38"/>
      <c r="C292" s="225" t="s">
        <v>431</v>
      </c>
      <c r="D292" s="225" t="s">
        <v>129</v>
      </c>
      <c r="E292" s="226" t="s">
        <v>432</v>
      </c>
      <c r="F292" s="227" t="s">
        <v>433</v>
      </c>
      <c r="G292" s="228" t="s">
        <v>132</v>
      </c>
      <c r="H292" s="229">
        <v>1</v>
      </c>
      <c r="I292" s="230"/>
      <c r="J292" s="231">
        <f>ROUND(I292*H292,2)</f>
        <v>0</v>
      </c>
      <c r="K292" s="227" t="s">
        <v>184</v>
      </c>
      <c r="L292" s="43"/>
      <c r="M292" s="232" t="s">
        <v>1</v>
      </c>
      <c r="N292" s="233" t="s">
        <v>38</v>
      </c>
      <c r="O292" s="90"/>
      <c r="P292" s="234">
        <f>O292*H292</f>
        <v>0</v>
      </c>
      <c r="Q292" s="234">
        <v>0</v>
      </c>
      <c r="R292" s="234">
        <f>Q292*H292</f>
        <v>0</v>
      </c>
      <c r="S292" s="234">
        <v>0</v>
      </c>
      <c r="T292" s="235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36" t="s">
        <v>407</v>
      </c>
      <c r="AT292" s="236" t="s">
        <v>129</v>
      </c>
      <c r="AU292" s="236" t="s">
        <v>80</v>
      </c>
      <c r="AY292" s="16" t="s">
        <v>127</v>
      </c>
      <c r="BE292" s="237">
        <f>IF(N292="základní",J292,0)</f>
        <v>0</v>
      </c>
      <c r="BF292" s="237">
        <f>IF(N292="snížená",J292,0)</f>
        <v>0</v>
      </c>
      <c r="BG292" s="237">
        <f>IF(N292="zákl. přenesená",J292,0)</f>
        <v>0</v>
      </c>
      <c r="BH292" s="237">
        <f>IF(N292="sníž. přenesená",J292,0)</f>
        <v>0</v>
      </c>
      <c r="BI292" s="237">
        <f>IF(N292="nulová",J292,0)</f>
        <v>0</v>
      </c>
      <c r="BJ292" s="16" t="s">
        <v>80</v>
      </c>
      <c r="BK292" s="237">
        <f>ROUND(I292*H292,2)</f>
        <v>0</v>
      </c>
      <c r="BL292" s="16" t="s">
        <v>407</v>
      </c>
      <c r="BM292" s="236" t="s">
        <v>434</v>
      </c>
    </row>
    <row r="293" s="2" customFormat="1">
      <c r="A293" s="37"/>
      <c r="B293" s="38"/>
      <c r="C293" s="39"/>
      <c r="D293" s="238" t="s">
        <v>136</v>
      </c>
      <c r="E293" s="39"/>
      <c r="F293" s="239" t="s">
        <v>435</v>
      </c>
      <c r="G293" s="39"/>
      <c r="H293" s="39"/>
      <c r="I293" s="240"/>
      <c r="J293" s="39"/>
      <c r="K293" s="39"/>
      <c r="L293" s="43"/>
      <c r="M293" s="241"/>
      <c r="N293" s="242"/>
      <c r="O293" s="90"/>
      <c r="P293" s="90"/>
      <c r="Q293" s="90"/>
      <c r="R293" s="90"/>
      <c r="S293" s="90"/>
      <c r="T293" s="91"/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T293" s="16" t="s">
        <v>136</v>
      </c>
      <c r="AU293" s="16" t="s">
        <v>80</v>
      </c>
    </row>
    <row r="294" s="2" customFormat="1" ht="24.15" customHeight="1">
      <c r="A294" s="37"/>
      <c r="B294" s="38"/>
      <c r="C294" s="225" t="s">
        <v>436</v>
      </c>
      <c r="D294" s="225" t="s">
        <v>129</v>
      </c>
      <c r="E294" s="226" t="s">
        <v>437</v>
      </c>
      <c r="F294" s="227" t="s">
        <v>438</v>
      </c>
      <c r="G294" s="228" t="s">
        <v>132</v>
      </c>
      <c r="H294" s="229">
        <v>12</v>
      </c>
      <c r="I294" s="230"/>
      <c r="J294" s="231">
        <f>ROUND(I294*H294,2)</f>
        <v>0</v>
      </c>
      <c r="K294" s="227" t="s">
        <v>184</v>
      </c>
      <c r="L294" s="43"/>
      <c r="M294" s="232" t="s">
        <v>1</v>
      </c>
      <c r="N294" s="233" t="s">
        <v>38</v>
      </c>
      <c r="O294" s="90"/>
      <c r="P294" s="234">
        <f>O294*H294</f>
        <v>0</v>
      </c>
      <c r="Q294" s="234">
        <v>0</v>
      </c>
      <c r="R294" s="234">
        <f>Q294*H294</f>
        <v>0</v>
      </c>
      <c r="S294" s="234">
        <v>0</v>
      </c>
      <c r="T294" s="235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36" t="s">
        <v>407</v>
      </c>
      <c r="AT294" s="236" t="s">
        <v>129</v>
      </c>
      <c r="AU294" s="236" t="s">
        <v>80</v>
      </c>
      <c r="AY294" s="16" t="s">
        <v>127</v>
      </c>
      <c r="BE294" s="237">
        <f>IF(N294="základní",J294,0)</f>
        <v>0</v>
      </c>
      <c r="BF294" s="237">
        <f>IF(N294="snížená",J294,0)</f>
        <v>0</v>
      </c>
      <c r="BG294" s="237">
        <f>IF(N294="zákl. přenesená",J294,0)</f>
        <v>0</v>
      </c>
      <c r="BH294" s="237">
        <f>IF(N294="sníž. přenesená",J294,0)</f>
        <v>0</v>
      </c>
      <c r="BI294" s="237">
        <f>IF(N294="nulová",J294,0)</f>
        <v>0</v>
      </c>
      <c r="BJ294" s="16" t="s">
        <v>80</v>
      </c>
      <c r="BK294" s="237">
        <f>ROUND(I294*H294,2)</f>
        <v>0</v>
      </c>
      <c r="BL294" s="16" t="s">
        <v>407</v>
      </c>
      <c r="BM294" s="236" t="s">
        <v>439</v>
      </c>
    </row>
    <row r="295" s="2" customFormat="1">
      <c r="A295" s="37"/>
      <c r="B295" s="38"/>
      <c r="C295" s="39"/>
      <c r="D295" s="238" t="s">
        <v>136</v>
      </c>
      <c r="E295" s="39"/>
      <c r="F295" s="239" t="s">
        <v>440</v>
      </c>
      <c r="G295" s="39"/>
      <c r="H295" s="39"/>
      <c r="I295" s="240"/>
      <c r="J295" s="39"/>
      <c r="K295" s="39"/>
      <c r="L295" s="43"/>
      <c r="M295" s="241"/>
      <c r="N295" s="242"/>
      <c r="O295" s="90"/>
      <c r="P295" s="90"/>
      <c r="Q295" s="90"/>
      <c r="R295" s="90"/>
      <c r="S295" s="90"/>
      <c r="T295" s="91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6" t="s">
        <v>136</v>
      </c>
      <c r="AU295" s="16" t="s">
        <v>80</v>
      </c>
    </row>
    <row r="296" s="2" customFormat="1" ht="24.15" customHeight="1">
      <c r="A296" s="37"/>
      <c r="B296" s="38"/>
      <c r="C296" s="225" t="s">
        <v>441</v>
      </c>
      <c r="D296" s="225" t="s">
        <v>129</v>
      </c>
      <c r="E296" s="226" t="s">
        <v>442</v>
      </c>
      <c r="F296" s="227" t="s">
        <v>443</v>
      </c>
      <c r="G296" s="228" t="s">
        <v>132</v>
      </c>
      <c r="H296" s="229">
        <v>1</v>
      </c>
      <c r="I296" s="230"/>
      <c r="J296" s="231">
        <f>ROUND(I296*H296,2)</f>
        <v>0</v>
      </c>
      <c r="K296" s="227" t="s">
        <v>184</v>
      </c>
      <c r="L296" s="43"/>
      <c r="M296" s="232" t="s">
        <v>1</v>
      </c>
      <c r="N296" s="233" t="s">
        <v>38</v>
      </c>
      <c r="O296" s="90"/>
      <c r="P296" s="234">
        <f>O296*H296</f>
        <v>0</v>
      </c>
      <c r="Q296" s="234">
        <v>0</v>
      </c>
      <c r="R296" s="234">
        <f>Q296*H296</f>
        <v>0</v>
      </c>
      <c r="S296" s="234">
        <v>0</v>
      </c>
      <c r="T296" s="235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36" t="s">
        <v>407</v>
      </c>
      <c r="AT296" s="236" t="s">
        <v>129</v>
      </c>
      <c r="AU296" s="236" t="s">
        <v>80</v>
      </c>
      <c r="AY296" s="16" t="s">
        <v>127</v>
      </c>
      <c r="BE296" s="237">
        <f>IF(N296="základní",J296,0)</f>
        <v>0</v>
      </c>
      <c r="BF296" s="237">
        <f>IF(N296="snížená",J296,0)</f>
        <v>0</v>
      </c>
      <c r="BG296" s="237">
        <f>IF(N296="zákl. přenesená",J296,0)</f>
        <v>0</v>
      </c>
      <c r="BH296" s="237">
        <f>IF(N296="sníž. přenesená",J296,0)</f>
        <v>0</v>
      </c>
      <c r="BI296" s="237">
        <f>IF(N296="nulová",J296,0)</f>
        <v>0</v>
      </c>
      <c r="BJ296" s="16" t="s">
        <v>80</v>
      </c>
      <c r="BK296" s="237">
        <f>ROUND(I296*H296,2)</f>
        <v>0</v>
      </c>
      <c r="BL296" s="16" t="s">
        <v>407</v>
      </c>
      <c r="BM296" s="236" t="s">
        <v>444</v>
      </c>
    </row>
    <row r="297" s="2" customFormat="1">
      <c r="A297" s="37"/>
      <c r="B297" s="38"/>
      <c r="C297" s="39"/>
      <c r="D297" s="238" t="s">
        <v>136</v>
      </c>
      <c r="E297" s="39"/>
      <c r="F297" s="239" t="s">
        <v>445</v>
      </c>
      <c r="G297" s="39"/>
      <c r="H297" s="39"/>
      <c r="I297" s="240"/>
      <c r="J297" s="39"/>
      <c r="K297" s="39"/>
      <c r="L297" s="43"/>
      <c r="M297" s="241"/>
      <c r="N297" s="242"/>
      <c r="O297" s="90"/>
      <c r="P297" s="90"/>
      <c r="Q297" s="90"/>
      <c r="R297" s="90"/>
      <c r="S297" s="90"/>
      <c r="T297" s="91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6" t="s">
        <v>136</v>
      </c>
      <c r="AU297" s="16" t="s">
        <v>80</v>
      </c>
    </row>
    <row r="298" s="2" customFormat="1" ht="24.15" customHeight="1">
      <c r="A298" s="37"/>
      <c r="B298" s="38"/>
      <c r="C298" s="225" t="s">
        <v>446</v>
      </c>
      <c r="D298" s="225" t="s">
        <v>129</v>
      </c>
      <c r="E298" s="226" t="s">
        <v>447</v>
      </c>
      <c r="F298" s="227" t="s">
        <v>448</v>
      </c>
      <c r="G298" s="228" t="s">
        <v>132</v>
      </c>
      <c r="H298" s="229">
        <v>2</v>
      </c>
      <c r="I298" s="230"/>
      <c r="J298" s="231">
        <f>ROUND(I298*H298,2)</f>
        <v>0</v>
      </c>
      <c r="K298" s="227" t="s">
        <v>184</v>
      </c>
      <c r="L298" s="43"/>
      <c r="M298" s="232" t="s">
        <v>1</v>
      </c>
      <c r="N298" s="233" t="s">
        <v>38</v>
      </c>
      <c r="O298" s="90"/>
      <c r="P298" s="234">
        <f>O298*H298</f>
        <v>0</v>
      </c>
      <c r="Q298" s="234">
        <v>0</v>
      </c>
      <c r="R298" s="234">
        <f>Q298*H298</f>
        <v>0</v>
      </c>
      <c r="S298" s="234">
        <v>0</v>
      </c>
      <c r="T298" s="235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36" t="s">
        <v>407</v>
      </c>
      <c r="AT298" s="236" t="s">
        <v>129</v>
      </c>
      <c r="AU298" s="236" t="s">
        <v>80</v>
      </c>
      <c r="AY298" s="16" t="s">
        <v>127</v>
      </c>
      <c r="BE298" s="237">
        <f>IF(N298="základní",J298,0)</f>
        <v>0</v>
      </c>
      <c r="BF298" s="237">
        <f>IF(N298="snížená",J298,0)</f>
        <v>0</v>
      </c>
      <c r="BG298" s="237">
        <f>IF(N298="zákl. přenesená",J298,0)</f>
        <v>0</v>
      </c>
      <c r="BH298" s="237">
        <f>IF(N298="sníž. přenesená",J298,0)</f>
        <v>0</v>
      </c>
      <c r="BI298" s="237">
        <f>IF(N298="nulová",J298,0)</f>
        <v>0</v>
      </c>
      <c r="BJ298" s="16" t="s">
        <v>80</v>
      </c>
      <c r="BK298" s="237">
        <f>ROUND(I298*H298,2)</f>
        <v>0</v>
      </c>
      <c r="BL298" s="16" t="s">
        <v>407</v>
      </c>
      <c r="BM298" s="236" t="s">
        <v>449</v>
      </c>
    </row>
    <row r="299" s="2" customFormat="1">
      <c r="A299" s="37"/>
      <c r="B299" s="38"/>
      <c r="C299" s="39"/>
      <c r="D299" s="238" t="s">
        <v>136</v>
      </c>
      <c r="E299" s="39"/>
      <c r="F299" s="239" t="s">
        <v>450</v>
      </c>
      <c r="G299" s="39"/>
      <c r="H299" s="39"/>
      <c r="I299" s="240"/>
      <c r="J299" s="39"/>
      <c r="K299" s="39"/>
      <c r="L299" s="43"/>
      <c r="M299" s="241"/>
      <c r="N299" s="242"/>
      <c r="O299" s="90"/>
      <c r="P299" s="90"/>
      <c r="Q299" s="90"/>
      <c r="R299" s="90"/>
      <c r="S299" s="90"/>
      <c r="T299" s="91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16" t="s">
        <v>136</v>
      </c>
      <c r="AU299" s="16" t="s">
        <v>80</v>
      </c>
    </row>
    <row r="300" s="12" customFormat="1" ht="25.92" customHeight="1">
      <c r="A300" s="12"/>
      <c r="B300" s="209"/>
      <c r="C300" s="210"/>
      <c r="D300" s="211" t="s">
        <v>72</v>
      </c>
      <c r="E300" s="212" t="s">
        <v>451</v>
      </c>
      <c r="F300" s="212" t="s">
        <v>452</v>
      </c>
      <c r="G300" s="210"/>
      <c r="H300" s="210"/>
      <c r="I300" s="213"/>
      <c r="J300" s="214">
        <f>BK300</f>
        <v>0</v>
      </c>
      <c r="K300" s="210"/>
      <c r="L300" s="215"/>
      <c r="M300" s="216"/>
      <c r="N300" s="217"/>
      <c r="O300" s="217"/>
      <c r="P300" s="218">
        <f>SUM(P301:P350)</f>
        <v>0</v>
      </c>
      <c r="Q300" s="217"/>
      <c r="R300" s="218">
        <f>SUM(R301:R350)</f>
        <v>0</v>
      </c>
      <c r="S300" s="217"/>
      <c r="T300" s="219">
        <f>SUM(T301:T350)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20" t="s">
        <v>80</v>
      </c>
      <c r="AT300" s="221" t="s">
        <v>72</v>
      </c>
      <c r="AU300" s="221" t="s">
        <v>73</v>
      </c>
      <c r="AY300" s="220" t="s">
        <v>127</v>
      </c>
      <c r="BK300" s="222">
        <f>SUM(BK301:BK350)</f>
        <v>0</v>
      </c>
    </row>
    <row r="301" s="2" customFormat="1" ht="24.15" customHeight="1">
      <c r="A301" s="37"/>
      <c r="B301" s="38"/>
      <c r="C301" s="265" t="s">
        <v>453</v>
      </c>
      <c r="D301" s="265" t="s">
        <v>207</v>
      </c>
      <c r="E301" s="266" t="s">
        <v>454</v>
      </c>
      <c r="F301" s="267" t="s">
        <v>455</v>
      </c>
      <c r="G301" s="268" t="s">
        <v>262</v>
      </c>
      <c r="H301" s="269">
        <v>300</v>
      </c>
      <c r="I301" s="270"/>
      <c r="J301" s="271">
        <f>ROUND(I301*H301,2)</f>
        <v>0</v>
      </c>
      <c r="K301" s="267" t="s">
        <v>184</v>
      </c>
      <c r="L301" s="272"/>
      <c r="M301" s="273" t="s">
        <v>1</v>
      </c>
      <c r="N301" s="274" t="s">
        <v>38</v>
      </c>
      <c r="O301" s="90"/>
      <c r="P301" s="234">
        <f>O301*H301</f>
        <v>0</v>
      </c>
      <c r="Q301" s="234">
        <v>0</v>
      </c>
      <c r="R301" s="234">
        <f>Q301*H301</f>
        <v>0</v>
      </c>
      <c r="S301" s="234">
        <v>0</v>
      </c>
      <c r="T301" s="235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36" t="s">
        <v>407</v>
      </c>
      <c r="AT301" s="236" t="s">
        <v>207</v>
      </c>
      <c r="AU301" s="236" t="s">
        <v>80</v>
      </c>
      <c r="AY301" s="16" t="s">
        <v>127</v>
      </c>
      <c r="BE301" s="237">
        <f>IF(N301="základní",J301,0)</f>
        <v>0</v>
      </c>
      <c r="BF301" s="237">
        <f>IF(N301="snížená",J301,0)</f>
        <v>0</v>
      </c>
      <c r="BG301" s="237">
        <f>IF(N301="zákl. přenesená",J301,0)</f>
        <v>0</v>
      </c>
      <c r="BH301" s="237">
        <f>IF(N301="sníž. přenesená",J301,0)</f>
        <v>0</v>
      </c>
      <c r="BI301" s="237">
        <f>IF(N301="nulová",J301,0)</f>
        <v>0</v>
      </c>
      <c r="BJ301" s="16" t="s">
        <v>80</v>
      </c>
      <c r="BK301" s="237">
        <f>ROUND(I301*H301,2)</f>
        <v>0</v>
      </c>
      <c r="BL301" s="16" t="s">
        <v>407</v>
      </c>
      <c r="BM301" s="236" t="s">
        <v>456</v>
      </c>
    </row>
    <row r="302" s="2" customFormat="1">
      <c r="A302" s="37"/>
      <c r="B302" s="38"/>
      <c r="C302" s="39"/>
      <c r="D302" s="238" t="s">
        <v>136</v>
      </c>
      <c r="E302" s="39"/>
      <c r="F302" s="239" t="s">
        <v>455</v>
      </c>
      <c r="G302" s="39"/>
      <c r="H302" s="39"/>
      <c r="I302" s="240"/>
      <c r="J302" s="39"/>
      <c r="K302" s="39"/>
      <c r="L302" s="43"/>
      <c r="M302" s="241"/>
      <c r="N302" s="242"/>
      <c r="O302" s="90"/>
      <c r="P302" s="90"/>
      <c r="Q302" s="90"/>
      <c r="R302" s="90"/>
      <c r="S302" s="90"/>
      <c r="T302" s="91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T302" s="16" t="s">
        <v>136</v>
      </c>
      <c r="AU302" s="16" t="s">
        <v>80</v>
      </c>
    </row>
    <row r="303" s="2" customFormat="1" ht="37.8" customHeight="1">
      <c r="A303" s="37"/>
      <c r="B303" s="38"/>
      <c r="C303" s="225" t="s">
        <v>457</v>
      </c>
      <c r="D303" s="225" t="s">
        <v>129</v>
      </c>
      <c r="E303" s="226" t="s">
        <v>458</v>
      </c>
      <c r="F303" s="227" t="s">
        <v>459</v>
      </c>
      <c r="G303" s="228" t="s">
        <v>262</v>
      </c>
      <c r="H303" s="229">
        <v>15</v>
      </c>
      <c r="I303" s="230"/>
      <c r="J303" s="231">
        <f>ROUND(I303*H303,2)</f>
        <v>0</v>
      </c>
      <c r="K303" s="227" t="s">
        <v>184</v>
      </c>
      <c r="L303" s="43"/>
      <c r="M303" s="232" t="s">
        <v>1</v>
      </c>
      <c r="N303" s="233" t="s">
        <v>38</v>
      </c>
      <c r="O303" s="90"/>
      <c r="P303" s="234">
        <f>O303*H303</f>
        <v>0</v>
      </c>
      <c r="Q303" s="234">
        <v>0</v>
      </c>
      <c r="R303" s="234">
        <f>Q303*H303</f>
        <v>0</v>
      </c>
      <c r="S303" s="234">
        <v>0</v>
      </c>
      <c r="T303" s="235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36" t="s">
        <v>407</v>
      </c>
      <c r="AT303" s="236" t="s">
        <v>129</v>
      </c>
      <c r="AU303" s="236" t="s">
        <v>80</v>
      </c>
      <c r="AY303" s="16" t="s">
        <v>127</v>
      </c>
      <c r="BE303" s="237">
        <f>IF(N303="základní",J303,0)</f>
        <v>0</v>
      </c>
      <c r="BF303" s="237">
        <f>IF(N303="snížená",J303,0)</f>
        <v>0</v>
      </c>
      <c r="BG303" s="237">
        <f>IF(N303="zákl. přenesená",J303,0)</f>
        <v>0</v>
      </c>
      <c r="BH303" s="237">
        <f>IF(N303="sníž. přenesená",J303,0)</f>
        <v>0</v>
      </c>
      <c r="BI303" s="237">
        <f>IF(N303="nulová",J303,0)</f>
        <v>0</v>
      </c>
      <c r="BJ303" s="16" t="s">
        <v>80</v>
      </c>
      <c r="BK303" s="237">
        <f>ROUND(I303*H303,2)</f>
        <v>0</v>
      </c>
      <c r="BL303" s="16" t="s">
        <v>407</v>
      </c>
      <c r="BM303" s="236" t="s">
        <v>460</v>
      </c>
    </row>
    <row r="304" s="2" customFormat="1">
      <c r="A304" s="37"/>
      <c r="B304" s="38"/>
      <c r="C304" s="39"/>
      <c r="D304" s="238" t="s">
        <v>136</v>
      </c>
      <c r="E304" s="39"/>
      <c r="F304" s="239" t="s">
        <v>461</v>
      </c>
      <c r="G304" s="39"/>
      <c r="H304" s="39"/>
      <c r="I304" s="240"/>
      <c r="J304" s="39"/>
      <c r="K304" s="39"/>
      <c r="L304" s="43"/>
      <c r="M304" s="241"/>
      <c r="N304" s="242"/>
      <c r="O304" s="90"/>
      <c r="P304" s="90"/>
      <c r="Q304" s="90"/>
      <c r="R304" s="90"/>
      <c r="S304" s="90"/>
      <c r="T304" s="91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6" t="s">
        <v>136</v>
      </c>
      <c r="AU304" s="16" t="s">
        <v>80</v>
      </c>
    </row>
    <row r="305" s="2" customFormat="1" ht="33" customHeight="1">
      <c r="A305" s="37"/>
      <c r="B305" s="38"/>
      <c r="C305" s="225" t="s">
        <v>462</v>
      </c>
      <c r="D305" s="225" t="s">
        <v>129</v>
      </c>
      <c r="E305" s="226" t="s">
        <v>463</v>
      </c>
      <c r="F305" s="227" t="s">
        <v>464</v>
      </c>
      <c r="G305" s="228" t="s">
        <v>262</v>
      </c>
      <c r="H305" s="229">
        <v>300</v>
      </c>
      <c r="I305" s="230"/>
      <c r="J305" s="231">
        <f>ROUND(I305*H305,2)</f>
        <v>0</v>
      </c>
      <c r="K305" s="227" t="s">
        <v>184</v>
      </c>
      <c r="L305" s="43"/>
      <c r="M305" s="232" t="s">
        <v>1</v>
      </c>
      <c r="N305" s="233" t="s">
        <v>38</v>
      </c>
      <c r="O305" s="90"/>
      <c r="P305" s="234">
        <f>O305*H305</f>
        <v>0</v>
      </c>
      <c r="Q305" s="234">
        <v>0</v>
      </c>
      <c r="R305" s="234">
        <f>Q305*H305</f>
        <v>0</v>
      </c>
      <c r="S305" s="234">
        <v>0</v>
      </c>
      <c r="T305" s="235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36" t="s">
        <v>407</v>
      </c>
      <c r="AT305" s="236" t="s">
        <v>129</v>
      </c>
      <c r="AU305" s="236" t="s">
        <v>80</v>
      </c>
      <c r="AY305" s="16" t="s">
        <v>127</v>
      </c>
      <c r="BE305" s="237">
        <f>IF(N305="základní",J305,0)</f>
        <v>0</v>
      </c>
      <c r="BF305" s="237">
        <f>IF(N305="snížená",J305,0)</f>
        <v>0</v>
      </c>
      <c r="BG305" s="237">
        <f>IF(N305="zákl. přenesená",J305,0)</f>
        <v>0</v>
      </c>
      <c r="BH305" s="237">
        <f>IF(N305="sníž. přenesená",J305,0)</f>
        <v>0</v>
      </c>
      <c r="BI305" s="237">
        <f>IF(N305="nulová",J305,0)</f>
        <v>0</v>
      </c>
      <c r="BJ305" s="16" t="s">
        <v>80</v>
      </c>
      <c r="BK305" s="237">
        <f>ROUND(I305*H305,2)</f>
        <v>0</v>
      </c>
      <c r="BL305" s="16" t="s">
        <v>407</v>
      </c>
      <c r="BM305" s="236" t="s">
        <v>465</v>
      </c>
    </row>
    <row r="306" s="2" customFormat="1">
      <c r="A306" s="37"/>
      <c r="B306" s="38"/>
      <c r="C306" s="39"/>
      <c r="D306" s="238" t="s">
        <v>136</v>
      </c>
      <c r="E306" s="39"/>
      <c r="F306" s="239" t="s">
        <v>466</v>
      </c>
      <c r="G306" s="39"/>
      <c r="H306" s="39"/>
      <c r="I306" s="240"/>
      <c r="J306" s="39"/>
      <c r="K306" s="39"/>
      <c r="L306" s="43"/>
      <c r="M306" s="241"/>
      <c r="N306" s="242"/>
      <c r="O306" s="90"/>
      <c r="P306" s="90"/>
      <c r="Q306" s="90"/>
      <c r="R306" s="90"/>
      <c r="S306" s="90"/>
      <c r="T306" s="91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6" t="s">
        <v>136</v>
      </c>
      <c r="AU306" s="16" t="s">
        <v>80</v>
      </c>
    </row>
    <row r="307" s="2" customFormat="1" ht="37.8" customHeight="1">
      <c r="A307" s="37"/>
      <c r="B307" s="38"/>
      <c r="C307" s="225" t="s">
        <v>467</v>
      </c>
      <c r="D307" s="225" t="s">
        <v>129</v>
      </c>
      <c r="E307" s="226" t="s">
        <v>468</v>
      </c>
      <c r="F307" s="227" t="s">
        <v>469</v>
      </c>
      <c r="G307" s="228" t="s">
        <v>132</v>
      </c>
      <c r="H307" s="229">
        <v>20</v>
      </c>
      <c r="I307" s="230"/>
      <c r="J307" s="231">
        <f>ROUND(I307*H307,2)</f>
        <v>0</v>
      </c>
      <c r="K307" s="227" t="s">
        <v>184</v>
      </c>
      <c r="L307" s="43"/>
      <c r="M307" s="232" t="s">
        <v>1</v>
      </c>
      <c r="N307" s="233" t="s">
        <v>38</v>
      </c>
      <c r="O307" s="90"/>
      <c r="P307" s="234">
        <f>O307*H307</f>
        <v>0</v>
      </c>
      <c r="Q307" s="234">
        <v>0</v>
      </c>
      <c r="R307" s="234">
        <f>Q307*H307</f>
        <v>0</v>
      </c>
      <c r="S307" s="234">
        <v>0</v>
      </c>
      <c r="T307" s="235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36" t="s">
        <v>407</v>
      </c>
      <c r="AT307" s="236" t="s">
        <v>129</v>
      </c>
      <c r="AU307" s="236" t="s">
        <v>80</v>
      </c>
      <c r="AY307" s="16" t="s">
        <v>127</v>
      </c>
      <c r="BE307" s="237">
        <f>IF(N307="základní",J307,0)</f>
        <v>0</v>
      </c>
      <c r="BF307" s="237">
        <f>IF(N307="snížená",J307,0)</f>
        <v>0</v>
      </c>
      <c r="BG307" s="237">
        <f>IF(N307="zákl. přenesená",J307,0)</f>
        <v>0</v>
      </c>
      <c r="BH307" s="237">
        <f>IF(N307="sníž. přenesená",J307,0)</f>
        <v>0</v>
      </c>
      <c r="BI307" s="237">
        <f>IF(N307="nulová",J307,0)</f>
        <v>0</v>
      </c>
      <c r="BJ307" s="16" t="s">
        <v>80</v>
      </c>
      <c r="BK307" s="237">
        <f>ROUND(I307*H307,2)</f>
        <v>0</v>
      </c>
      <c r="BL307" s="16" t="s">
        <v>407</v>
      </c>
      <c r="BM307" s="236" t="s">
        <v>470</v>
      </c>
    </row>
    <row r="308" s="2" customFormat="1">
      <c r="A308" s="37"/>
      <c r="B308" s="38"/>
      <c r="C308" s="39"/>
      <c r="D308" s="238" t="s">
        <v>136</v>
      </c>
      <c r="E308" s="39"/>
      <c r="F308" s="239" t="s">
        <v>471</v>
      </c>
      <c r="G308" s="39"/>
      <c r="H308" s="39"/>
      <c r="I308" s="240"/>
      <c r="J308" s="39"/>
      <c r="K308" s="39"/>
      <c r="L308" s="43"/>
      <c r="M308" s="241"/>
      <c r="N308" s="242"/>
      <c r="O308" s="90"/>
      <c r="P308" s="90"/>
      <c r="Q308" s="90"/>
      <c r="R308" s="90"/>
      <c r="S308" s="90"/>
      <c r="T308" s="91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T308" s="16" t="s">
        <v>136</v>
      </c>
      <c r="AU308" s="16" t="s">
        <v>80</v>
      </c>
    </row>
    <row r="309" s="2" customFormat="1" ht="37.8" customHeight="1">
      <c r="A309" s="37"/>
      <c r="B309" s="38"/>
      <c r="C309" s="225" t="s">
        <v>472</v>
      </c>
      <c r="D309" s="225" t="s">
        <v>129</v>
      </c>
      <c r="E309" s="226" t="s">
        <v>473</v>
      </c>
      <c r="F309" s="227" t="s">
        <v>474</v>
      </c>
      <c r="G309" s="228" t="s">
        <v>132</v>
      </c>
      <c r="H309" s="229">
        <v>2</v>
      </c>
      <c r="I309" s="230"/>
      <c r="J309" s="231">
        <f>ROUND(I309*H309,2)</f>
        <v>0</v>
      </c>
      <c r="K309" s="227" t="s">
        <v>184</v>
      </c>
      <c r="L309" s="43"/>
      <c r="M309" s="232" t="s">
        <v>1</v>
      </c>
      <c r="N309" s="233" t="s">
        <v>38</v>
      </c>
      <c r="O309" s="90"/>
      <c r="P309" s="234">
        <f>O309*H309</f>
        <v>0</v>
      </c>
      <c r="Q309" s="234">
        <v>0</v>
      </c>
      <c r="R309" s="234">
        <f>Q309*H309</f>
        <v>0</v>
      </c>
      <c r="S309" s="234">
        <v>0</v>
      </c>
      <c r="T309" s="235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36" t="s">
        <v>407</v>
      </c>
      <c r="AT309" s="236" t="s">
        <v>129</v>
      </c>
      <c r="AU309" s="236" t="s">
        <v>80</v>
      </c>
      <c r="AY309" s="16" t="s">
        <v>127</v>
      </c>
      <c r="BE309" s="237">
        <f>IF(N309="základní",J309,0)</f>
        <v>0</v>
      </c>
      <c r="BF309" s="237">
        <f>IF(N309="snížená",J309,0)</f>
        <v>0</v>
      </c>
      <c r="BG309" s="237">
        <f>IF(N309="zákl. přenesená",J309,0)</f>
        <v>0</v>
      </c>
      <c r="BH309" s="237">
        <f>IF(N309="sníž. přenesená",J309,0)</f>
        <v>0</v>
      </c>
      <c r="BI309" s="237">
        <f>IF(N309="nulová",J309,0)</f>
        <v>0</v>
      </c>
      <c r="BJ309" s="16" t="s">
        <v>80</v>
      </c>
      <c r="BK309" s="237">
        <f>ROUND(I309*H309,2)</f>
        <v>0</v>
      </c>
      <c r="BL309" s="16" t="s">
        <v>407</v>
      </c>
      <c r="BM309" s="236" t="s">
        <v>475</v>
      </c>
    </row>
    <row r="310" s="2" customFormat="1">
      <c r="A310" s="37"/>
      <c r="B310" s="38"/>
      <c r="C310" s="39"/>
      <c r="D310" s="238" t="s">
        <v>136</v>
      </c>
      <c r="E310" s="39"/>
      <c r="F310" s="239" t="s">
        <v>476</v>
      </c>
      <c r="G310" s="39"/>
      <c r="H310" s="39"/>
      <c r="I310" s="240"/>
      <c r="J310" s="39"/>
      <c r="K310" s="39"/>
      <c r="L310" s="43"/>
      <c r="M310" s="241"/>
      <c r="N310" s="242"/>
      <c r="O310" s="90"/>
      <c r="P310" s="90"/>
      <c r="Q310" s="90"/>
      <c r="R310" s="90"/>
      <c r="S310" s="90"/>
      <c r="T310" s="91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T310" s="16" t="s">
        <v>136</v>
      </c>
      <c r="AU310" s="16" t="s">
        <v>80</v>
      </c>
    </row>
    <row r="311" s="2" customFormat="1" ht="24.15" customHeight="1">
      <c r="A311" s="37"/>
      <c r="B311" s="38"/>
      <c r="C311" s="265" t="s">
        <v>477</v>
      </c>
      <c r="D311" s="265" t="s">
        <v>207</v>
      </c>
      <c r="E311" s="266" t="s">
        <v>478</v>
      </c>
      <c r="F311" s="267" t="s">
        <v>479</v>
      </c>
      <c r="G311" s="268" t="s">
        <v>480</v>
      </c>
      <c r="H311" s="269">
        <v>1</v>
      </c>
      <c r="I311" s="270"/>
      <c r="J311" s="271">
        <f>ROUND(I311*H311,2)</f>
        <v>0</v>
      </c>
      <c r="K311" s="267" t="s">
        <v>184</v>
      </c>
      <c r="L311" s="272"/>
      <c r="M311" s="273" t="s">
        <v>1</v>
      </c>
      <c r="N311" s="274" t="s">
        <v>38</v>
      </c>
      <c r="O311" s="90"/>
      <c r="P311" s="234">
        <f>O311*H311</f>
        <v>0</v>
      </c>
      <c r="Q311" s="234">
        <v>0</v>
      </c>
      <c r="R311" s="234">
        <f>Q311*H311</f>
        <v>0</v>
      </c>
      <c r="S311" s="234">
        <v>0</v>
      </c>
      <c r="T311" s="235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36" t="s">
        <v>407</v>
      </c>
      <c r="AT311" s="236" t="s">
        <v>207</v>
      </c>
      <c r="AU311" s="236" t="s">
        <v>80</v>
      </c>
      <c r="AY311" s="16" t="s">
        <v>127</v>
      </c>
      <c r="BE311" s="237">
        <f>IF(N311="základní",J311,0)</f>
        <v>0</v>
      </c>
      <c r="BF311" s="237">
        <f>IF(N311="snížená",J311,0)</f>
        <v>0</v>
      </c>
      <c r="BG311" s="237">
        <f>IF(N311="zákl. přenesená",J311,0)</f>
        <v>0</v>
      </c>
      <c r="BH311" s="237">
        <f>IF(N311="sníž. přenesená",J311,0)</f>
        <v>0</v>
      </c>
      <c r="BI311" s="237">
        <f>IF(N311="nulová",J311,0)</f>
        <v>0</v>
      </c>
      <c r="BJ311" s="16" t="s">
        <v>80</v>
      </c>
      <c r="BK311" s="237">
        <f>ROUND(I311*H311,2)</f>
        <v>0</v>
      </c>
      <c r="BL311" s="16" t="s">
        <v>407</v>
      </c>
      <c r="BM311" s="236" t="s">
        <v>481</v>
      </c>
    </row>
    <row r="312" s="2" customFormat="1">
      <c r="A312" s="37"/>
      <c r="B312" s="38"/>
      <c r="C312" s="39"/>
      <c r="D312" s="238" t="s">
        <v>136</v>
      </c>
      <c r="E312" s="39"/>
      <c r="F312" s="239" t="s">
        <v>479</v>
      </c>
      <c r="G312" s="39"/>
      <c r="H312" s="39"/>
      <c r="I312" s="240"/>
      <c r="J312" s="39"/>
      <c r="K312" s="39"/>
      <c r="L312" s="43"/>
      <c r="M312" s="241"/>
      <c r="N312" s="242"/>
      <c r="O312" s="90"/>
      <c r="P312" s="90"/>
      <c r="Q312" s="90"/>
      <c r="R312" s="90"/>
      <c r="S312" s="90"/>
      <c r="T312" s="91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T312" s="16" t="s">
        <v>136</v>
      </c>
      <c r="AU312" s="16" t="s">
        <v>80</v>
      </c>
    </row>
    <row r="313" s="2" customFormat="1" ht="24.15" customHeight="1">
      <c r="A313" s="37"/>
      <c r="B313" s="38"/>
      <c r="C313" s="225" t="s">
        <v>482</v>
      </c>
      <c r="D313" s="225" t="s">
        <v>129</v>
      </c>
      <c r="E313" s="226" t="s">
        <v>483</v>
      </c>
      <c r="F313" s="227" t="s">
        <v>484</v>
      </c>
      <c r="G313" s="228" t="s">
        <v>132</v>
      </c>
      <c r="H313" s="229">
        <v>5</v>
      </c>
      <c r="I313" s="230"/>
      <c r="J313" s="231">
        <f>ROUND(I313*H313,2)</f>
        <v>0</v>
      </c>
      <c r="K313" s="227" t="s">
        <v>184</v>
      </c>
      <c r="L313" s="43"/>
      <c r="M313" s="232" t="s">
        <v>1</v>
      </c>
      <c r="N313" s="233" t="s">
        <v>38</v>
      </c>
      <c r="O313" s="90"/>
      <c r="P313" s="234">
        <f>O313*H313</f>
        <v>0</v>
      </c>
      <c r="Q313" s="234">
        <v>0</v>
      </c>
      <c r="R313" s="234">
        <f>Q313*H313</f>
        <v>0</v>
      </c>
      <c r="S313" s="234">
        <v>0</v>
      </c>
      <c r="T313" s="235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36" t="s">
        <v>407</v>
      </c>
      <c r="AT313" s="236" t="s">
        <v>129</v>
      </c>
      <c r="AU313" s="236" t="s">
        <v>80</v>
      </c>
      <c r="AY313" s="16" t="s">
        <v>127</v>
      </c>
      <c r="BE313" s="237">
        <f>IF(N313="základní",J313,0)</f>
        <v>0</v>
      </c>
      <c r="BF313" s="237">
        <f>IF(N313="snížená",J313,0)</f>
        <v>0</v>
      </c>
      <c r="BG313" s="237">
        <f>IF(N313="zákl. přenesená",J313,0)</f>
        <v>0</v>
      </c>
      <c r="BH313" s="237">
        <f>IF(N313="sníž. přenesená",J313,0)</f>
        <v>0</v>
      </c>
      <c r="BI313" s="237">
        <f>IF(N313="nulová",J313,0)</f>
        <v>0</v>
      </c>
      <c r="BJ313" s="16" t="s">
        <v>80</v>
      </c>
      <c r="BK313" s="237">
        <f>ROUND(I313*H313,2)</f>
        <v>0</v>
      </c>
      <c r="BL313" s="16" t="s">
        <v>407</v>
      </c>
      <c r="BM313" s="236" t="s">
        <v>485</v>
      </c>
    </row>
    <row r="314" s="2" customFormat="1">
      <c r="A314" s="37"/>
      <c r="B314" s="38"/>
      <c r="C314" s="39"/>
      <c r="D314" s="238" t="s">
        <v>136</v>
      </c>
      <c r="E314" s="39"/>
      <c r="F314" s="239" t="s">
        <v>484</v>
      </c>
      <c r="G314" s="39"/>
      <c r="H314" s="39"/>
      <c r="I314" s="240"/>
      <c r="J314" s="39"/>
      <c r="K314" s="39"/>
      <c r="L314" s="43"/>
      <c r="M314" s="241"/>
      <c r="N314" s="242"/>
      <c r="O314" s="90"/>
      <c r="P314" s="90"/>
      <c r="Q314" s="90"/>
      <c r="R314" s="90"/>
      <c r="S314" s="90"/>
      <c r="T314" s="91"/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T314" s="16" t="s">
        <v>136</v>
      </c>
      <c r="AU314" s="16" t="s">
        <v>80</v>
      </c>
    </row>
    <row r="315" s="2" customFormat="1" ht="33" customHeight="1">
      <c r="A315" s="37"/>
      <c r="B315" s="38"/>
      <c r="C315" s="265" t="s">
        <v>486</v>
      </c>
      <c r="D315" s="265" t="s">
        <v>207</v>
      </c>
      <c r="E315" s="266" t="s">
        <v>487</v>
      </c>
      <c r="F315" s="267" t="s">
        <v>488</v>
      </c>
      <c r="G315" s="268" t="s">
        <v>132</v>
      </c>
      <c r="H315" s="269">
        <v>12</v>
      </c>
      <c r="I315" s="270"/>
      <c r="J315" s="271">
        <f>ROUND(I315*H315,2)</f>
        <v>0</v>
      </c>
      <c r="K315" s="267" t="s">
        <v>184</v>
      </c>
      <c r="L315" s="272"/>
      <c r="M315" s="273" t="s">
        <v>1</v>
      </c>
      <c r="N315" s="274" t="s">
        <v>38</v>
      </c>
      <c r="O315" s="90"/>
      <c r="P315" s="234">
        <f>O315*H315</f>
        <v>0</v>
      </c>
      <c r="Q315" s="234">
        <v>0</v>
      </c>
      <c r="R315" s="234">
        <f>Q315*H315</f>
        <v>0</v>
      </c>
      <c r="S315" s="234">
        <v>0</v>
      </c>
      <c r="T315" s="235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36" t="s">
        <v>407</v>
      </c>
      <c r="AT315" s="236" t="s">
        <v>207</v>
      </c>
      <c r="AU315" s="236" t="s">
        <v>80</v>
      </c>
      <c r="AY315" s="16" t="s">
        <v>127</v>
      </c>
      <c r="BE315" s="237">
        <f>IF(N315="základní",J315,0)</f>
        <v>0</v>
      </c>
      <c r="BF315" s="237">
        <f>IF(N315="snížená",J315,0)</f>
        <v>0</v>
      </c>
      <c r="BG315" s="237">
        <f>IF(N315="zákl. přenesená",J315,0)</f>
        <v>0</v>
      </c>
      <c r="BH315" s="237">
        <f>IF(N315="sníž. přenesená",J315,0)</f>
        <v>0</v>
      </c>
      <c r="BI315" s="237">
        <f>IF(N315="nulová",J315,0)</f>
        <v>0</v>
      </c>
      <c r="BJ315" s="16" t="s">
        <v>80</v>
      </c>
      <c r="BK315" s="237">
        <f>ROUND(I315*H315,2)</f>
        <v>0</v>
      </c>
      <c r="BL315" s="16" t="s">
        <v>407</v>
      </c>
      <c r="BM315" s="236" t="s">
        <v>489</v>
      </c>
    </row>
    <row r="316" s="2" customFormat="1">
      <c r="A316" s="37"/>
      <c r="B316" s="38"/>
      <c r="C316" s="39"/>
      <c r="D316" s="238" t="s">
        <v>136</v>
      </c>
      <c r="E316" s="39"/>
      <c r="F316" s="239" t="s">
        <v>488</v>
      </c>
      <c r="G316" s="39"/>
      <c r="H316" s="39"/>
      <c r="I316" s="240"/>
      <c r="J316" s="39"/>
      <c r="K316" s="39"/>
      <c r="L316" s="43"/>
      <c r="M316" s="241"/>
      <c r="N316" s="242"/>
      <c r="O316" s="90"/>
      <c r="P316" s="90"/>
      <c r="Q316" s="90"/>
      <c r="R316" s="90"/>
      <c r="S316" s="90"/>
      <c r="T316" s="91"/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T316" s="16" t="s">
        <v>136</v>
      </c>
      <c r="AU316" s="16" t="s">
        <v>80</v>
      </c>
    </row>
    <row r="317" s="2" customFormat="1" ht="33" customHeight="1">
      <c r="A317" s="37"/>
      <c r="B317" s="38"/>
      <c r="C317" s="225" t="s">
        <v>189</v>
      </c>
      <c r="D317" s="225" t="s">
        <v>129</v>
      </c>
      <c r="E317" s="226" t="s">
        <v>490</v>
      </c>
      <c r="F317" s="227" t="s">
        <v>491</v>
      </c>
      <c r="G317" s="228" t="s">
        <v>132</v>
      </c>
      <c r="H317" s="229">
        <v>12</v>
      </c>
      <c r="I317" s="230"/>
      <c r="J317" s="231">
        <f>ROUND(I317*H317,2)</f>
        <v>0</v>
      </c>
      <c r="K317" s="227" t="s">
        <v>184</v>
      </c>
      <c r="L317" s="43"/>
      <c r="M317" s="232" t="s">
        <v>1</v>
      </c>
      <c r="N317" s="233" t="s">
        <v>38</v>
      </c>
      <c r="O317" s="90"/>
      <c r="P317" s="234">
        <f>O317*H317</f>
        <v>0</v>
      </c>
      <c r="Q317" s="234">
        <v>0</v>
      </c>
      <c r="R317" s="234">
        <f>Q317*H317</f>
        <v>0</v>
      </c>
      <c r="S317" s="234">
        <v>0</v>
      </c>
      <c r="T317" s="235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36" t="s">
        <v>407</v>
      </c>
      <c r="AT317" s="236" t="s">
        <v>129</v>
      </c>
      <c r="AU317" s="236" t="s">
        <v>80</v>
      </c>
      <c r="AY317" s="16" t="s">
        <v>127</v>
      </c>
      <c r="BE317" s="237">
        <f>IF(N317="základní",J317,0)</f>
        <v>0</v>
      </c>
      <c r="BF317" s="237">
        <f>IF(N317="snížená",J317,0)</f>
        <v>0</v>
      </c>
      <c r="BG317" s="237">
        <f>IF(N317="zákl. přenesená",J317,0)</f>
        <v>0</v>
      </c>
      <c r="BH317" s="237">
        <f>IF(N317="sníž. přenesená",J317,0)</f>
        <v>0</v>
      </c>
      <c r="BI317" s="237">
        <f>IF(N317="nulová",J317,0)</f>
        <v>0</v>
      </c>
      <c r="BJ317" s="16" t="s">
        <v>80</v>
      </c>
      <c r="BK317" s="237">
        <f>ROUND(I317*H317,2)</f>
        <v>0</v>
      </c>
      <c r="BL317" s="16" t="s">
        <v>407</v>
      </c>
      <c r="BM317" s="236" t="s">
        <v>492</v>
      </c>
    </row>
    <row r="318" s="2" customFormat="1">
      <c r="A318" s="37"/>
      <c r="B318" s="38"/>
      <c r="C318" s="39"/>
      <c r="D318" s="238" t="s">
        <v>136</v>
      </c>
      <c r="E318" s="39"/>
      <c r="F318" s="239" t="s">
        <v>493</v>
      </c>
      <c r="G318" s="39"/>
      <c r="H318" s="39"/>
      <c r="I318" s="240"/>
      <c r="J318" s="39"/>
      <c r="K318" s="39"/>
      <c r="L318" s="43"/>
      <c r="M318" s="241"/>
      <c r="N318" s="242"/>
      <c r="O318" s="90"/>
      <c r="P318" s="90"/>
      <c r="Q318" s="90"/>
      <c r="R318" s="90"/>
      <c r="S318" s="90"/>
      <c r="T318" s="91"/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T318" s="16" t="s">
        <v>136</v>
      </c>
      <c r="AU318" s="16" t="s">
        <v>80</v>
      </c>
    </row>
    <row r="319" s="2" customFormat="1" ht="62.7" customHeight="1">
      <c r="A319" s="37"/>
      <c r="B319" s="38"/>
      <c r="C319" s="265" t="s">
        <v>494</v>
      </c>
      <c r="D319" s="265" t="s">
        <v>207</v>
      </c>
      <c r="E319" s="266" t="s">
        <v>495</v>
      </c>
      <c r="F319" s="267" t="s">
        <v>496</v>
      </c>
      <c r="G319" s="268" t="s">
        <v>132</v>
      </c>
      <c r="H319" s="269">
        <v>12</v>
      </c>
      <c r="I319" s="270"/>
      <c r="J319" s="271">
        <f>ROUND(I319*H319,2)</f>
        <v>0</v>
      </c>
      <c r="K319" s="267" t="s">
        <v>184</v>
      </c>
      <c r="L319" s="272"/>
      <c r="M319" s="273" t="s">
        <v>1</v>
      </c>
      <c r="N319" s="274" t="s">
        <v>38</v>
      </c>
      <c r="O319" s="90"/>
      <c r="P319" s="234">
        <f>O319*H319</f>
        <v>0</v>
      </c>
      <c r="Q319" s="234">
        <v>0</v>
      </c>
      <c r="R319" s="234">
        <f>Q319*H319</f>
        <v>0</v>
      </c>
      <c r="S319" s="234">
        <v>0</v>
      </c>
      <c r="T319" s="235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36" t="s">
        <v>407</v>
      </c>
      <c r="AT319" s="236" t="s">
        <v>207</v>
      </c>
      <c r="AU319" s="236" t="s">
        <v>80</v>
      </c>
      <c r="AY319" s="16" t="s">
        <v>127</v>
      </c>
      <c r="BE319" s="237">
        <f>IF(N319="základní",J319,0)</f>
        <v>0</v>
      </c>
      <c r="BF319" s="237">
        <f>IF(N319="snížená",J319,0)</f>
        <v>0</v>
      </c>
      <c r="BG319" s="237">
        <f>IF(N319="zákl. přenesená",J319,0)</f>
        <v>0</v>
      </c>
      <c r="BH319" s="237">
        <f>IF(N319="sníž. přenesená",J319,0)</f>
        <v>0</v>
      </c>
      <c r="BI319" s="237">
        <f>IF(N319="nulová",J319,0)</f>
        <v>0</v>
      </c>
      <c r="BJ319" s="16" t="s">
        <v>80</v>
      </c>
      <c r="BK319" s="237">
        <f>ROUND(I319*H319,2)</f>
        <v>0</v>
      </c>
      <c r="BL319" s="16" t="s">
        <v>407</v>
      </c>
      <c r="BM319" s="236" t="s">
        <v>497</v>
      </c>
    </row>
    <row r="320" s="2" customFormat="1">
      <c r="A320" s="37"/>
      <c r="B320" s="38"/>
      <c r="C320" s="39"/>
      <c r="D320" s="238" t="s">
        <v>136</v>
      </c>
      <c r="E320" s="39"/>
      <c r="F320" s="239" t="s">
        <v>496</v>
      </c>
      <c r="G320" s="39"/>
      <c r="H320" s="39"/>
      <c r="I320" s="240"/>
      <c r="J320" s="39"/>
      <c r="K320" s="39"/>
      <c r="L320" s="43"/>
      <c r="M320" s="241"/>
      <c r="N320" s="242"/>
      <c r="O320" s="90"/>
      <c r="P320" s="90"/>
      <c r="Q320" s="90"/>
      <c r="R320" s="90"/>
      <c r="S320" s="90"/>
      <c r="T320" s="91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16" t="s">
        <v>136</v>
      </c>
      <c r="AU320" s="16" t="s">
        <v>80</v>
      </c>
    </row>
    <row r="321" s="2" customFormat="1" ht="24.15" customHeight="1">
      <c r="A321" s="37"/>
      <c r="B321" s="38"/>
      <c r="C321" s="225" t="s">
        <v>498</v>
      </c>
      <c r="D321" s="225" t="s">
        <v>129</v>
      </c>
      <c r="E321" s="226" t="s">
        <v>499</v>
      </c>
      <c r="F321" s="227" t="s">
        <v>500</v>
      </c>
      <c r="G321" s="228" t="s">
        <v>132</v>
      </c>
      <c r="H321" s="229">
        <v>12</v>
      </c>
      <c r="I321" s="230"/>
      <c r="J321" s="231">
        <f>ROUND(I321*H321,2)</f>
        <v>0</v>
      </c>
      <c r="K321" s="227" t="s">
        <v>184</v>
      </c>
      <c r="L321" s="43"/>
      <c r="M321" s="232" t="s">
        <v>1</v>
      </c>
      <c r="N321" s="233" t="s">
        <v>38</v>
      </c>
      <c r="O321" s="90"/>
      <c r="P321" s="234">
        <f>O321*H321</f>
        <v>0</v>
      </c>
      <c r="Q321" s="234">
        <v>0</v>
      </c>
      <c r="R321" s="234">
        <f>Q321*H321</f>
        <v>0</v>
      </c>
      <c r="S321" s="234">
        <v>0</v>
      </c>
      <c r="T321" s="235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36" t="s">
        <v>407</v>
      </c>
      <c r="AT321" s="236" t="s">
        <v>129</v>
      </c>
      <c r="AU321" s="236" t="s">
        <v>80</v>
      </c>
      <c r="AY321" s="16" t="s">
        <v>127</v>
      </c>
      <c r="BE321" s="237">
        <f>IF(N321="základní",J321,0)</f>
        <v>0</v>
      </c>
      <c r="BF321" s="237">
        <f>IF(N321="snížená",J321,0)</f>
        <v>0</v>
      </c>
      <c r="BG321" s="237">
        <f>IF(N321="zákl. přenesená",J321,0)</f>
        <v>0</v>
      </c>
      <c r="BH321" s="237">
        <f>IF(N321="sníž. přenesená",J321,0)</f>
        <v>0</v>
      </c>
      <c r="BI321" s="237">
        <f>IF(N321="nulová",J321,0)</f>
        <v>0</v>
      </c>
      <c r="BJ321" s="16" t="s">
        <v>80</v>
      </c>
      <c r="BK321" s="237">
        <f>ROUND(I321*H321,2)</f>
        <v>0</v>
      </c>
      <c r="BL321" s="16" t="s">
        <v>407</v>
      </c>
      <c r="BM321" s="236" t="s">
        <v>501</v>
      </c>
    </row>
    <row r="322" s="2" customFormat="1">
      <c r="A322" s="37"/>
      <c r="B322" s="38"/>
      <c r="C322" s="39"/>
      <c r="D322" s="238" t="s">
        <v>136</v>
      </c>
      <c r="E322" s="39"/>
      <c r="F322" s="239" t="s">
        <v>502</v>
      </c>
      <c r="G322" s="39"/>
      <c r="H322" s="39"/>
      <c r="I322" s="240"/>
      <c r="J322" s="39"/>
      <c r="K322" s="39"/>
      <c r="L322" s="43"/>
      <c r="M322" s="241"/>
      <c r="N322" s="242"/>
      <c r="O322" s="90"/>
      <c r="P322" s="90"/>
      <c r="Q322" s="90"/>
      <c r="R322" s="90"/>
      <c r="S322" s="90"/>
      <c r="T322" s="91"/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T322" s="16" t="s">
        <v>136</v>
      </c>
      <c r="AU322" s="16" t="s">
        <v>80</v>
      </c>
    </row>
    <row r="323" s="2" customFormat="1" ht="24.15" customHeight="1">
      <c r="A323" s="37"/>
      <c r="B323" s="38"/>
      <c r="C323" s="265" t="s">
        <v>503</v>
      </c>
      <c r="D323" s="265" t="s">
        <v>207</v>
      </c>
      <c r="E323" s="266" t="s">
        <v>504</v>
      </c>
      <c r="F323" s="267" t="s">
        <v>505</v>
      </c>
      <c r="G323" s="268" t="s">
        <v>132</v>
      </c>
      <c r="H323" s="269">
        <v>1</v>
      </c>
      <c r="I323" s="270"/>
      <c r="J323" s="271">
        <f>ROUND(I323*H323,2)</f>
        <v>0</v>
      </c>
      <c r="K323" s="267" t="s">
        <v>184</v>
      </c>
      <c r="L323" s="272"/>
      <c r="M323" s="273" t="s">
        <v>1</v>
      </c>
      <c r="N323" s="274" t="s">
        <v>38</v>
      </c>
      <c r="O323" s="90"/>
      <c r="P323" s="234">
        <f>O323*H323</f>
        <v>0</v>
      </c>
      <c r="Q323" s="234">
        <v>0</v>
      </c>
      <c r="R323" s="234">
        <f>Q323*H323</f>
        <v>0</v>
      </c>
      <c r="S323" s="234">
        <v>0</v>
      </c>
      <c r="T323" s="235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36" t="s">
        <v>407</v>
      </c>
      <c r="AT323" s="236" t="s">
        <v>207</v>
      </c>
      <c r="AU323" s="236" t="s">
        <v>80</v>
      </c>
      <c r="AY323" s="16" t="s">
        <v>127</v>
      </c>
      <c r="BE323" s="237">
        <f>IF(N323="základní",J323,0)</f>
        <v>0</v>
      </c>
      <c r="BF323" s="237">
        <f>IF(N323="snížená",J323,0)</f>
        <v>0</v>
      </c>
      <c r="BG323" s="237">
        <f>IF(N323="zákl. přenesená",J323,0)</f>
        <v>0</v>
      </c>
      <c r="BH323" s="237">
        <f>IF(N323="sníž. přenesená",J323,0)</f>
        <v>0</v>
      </c>
      <c r="BI323" s="237">
        <f>IF(N323="nulová",J323,0)</f>
        <v>0</v>
      </c>
      <c r="BJ323" s="16" t="s">
        <v>80</v>
      </c>
      <c r="BK323" s="237">
        <f>ROUND(I323*H323,2)</f>
        <v>0</v>
      </c>
      <c r="BL323" s="16" t="s">
        <v>407</v>
      </c>
      <c r="BM323" s="236" t="s">
        <v>506</v>
      </c>
    </row>
    <row r="324" s="2" customFormat="1">
      <c r="A324" s="37"/>
      <c r="B324" s="38"/>
      <c r="C324" s="39"/>
      <c r="D324" s="238" t="s">
        <v>136</v>
      </c>
      <c r="E324" s="39"/>
      <c r="F324" s="239" t="s">
        <v>505</v>
      </c>
      <c r="G324" s="39"/>
      <c r="H324" s="39"/>
      <c r="I324" s="240"/>
      <c r="J324" s="39"/>
      <c r="K324" s="39"/>
      <c r="L324" s="43"/>
      <c r="M324" s="241"/>
      <c r="N324" s="242"/>
      <c r="O324" s="90"/>
      <c r="P324" s="90"/>
      <c r="Q324" s="90"/>
      <c r="R324" s="90"/>
      <c r="S324" s="90"/>
      <c r="T324" s="91"/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T324" s="16" t="s">
        <v>136</v>
      </c>
      <c r="AU324" s="16" t="s">
        <v>80</v>
      </c>
    </row>
    <row r="325" s="2" customFormat="1" ht="24.15" customHeight="1">
      <c r="A325" s="37"/>
      <c r="B325" s="38"/>
      <c r="C325" s="225" t="s">
        <v>507</v>
      </c>
      <c r="D325" s="225" t="s">
        <v>129</v>
      </c>
      <c r="E325" s="226" t="s">
        <v>508</v>
      </c>
      <c r="F325" s="227" t="s">
        <v>509</v>
      </c>
      <c r="G325" s="228" t="s">
        <v>132</v>
      </c>
      <c r="H325" s="229">
        <v>1</v>
      </c>
      <c r="I325" s="230"/>
      <c r="J325" s="231">
        <f>ROUND(I325*H325,2)</f>
        <v>0</v>
      </c>
      <c r="K325" s="227" t="s">
        <v>184</v>
      </c>
      <c r="L325" s="43"/>
      <c r="M325" s="232" t="s">
        <v>1</v>
      </c>
      <c r="N325" s="233" t="s">
        <v>38</v>
      </c>
      <c r="O325" s="90"/>
      <c r="P325" s="234">
        <f>O325*H325</f>
        <v>0</v>
      </c>
      <c r="Q325" s="234">
        <v>0</v>
      </c>
      <c r="R325" s="234">
        <f>Q325*H325</f>
        <v>0</v>
      </c>
      <c r="S325" s="234">
        <v>0</v>
      </c>
      <c r="T325" s="235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36" t="s">
        <v>407</v>
      </c>
      <c r="AT325" s="236" t="s">
        <v>129</v>
      </c>
      <c r="AU325" s="236" t="s">
        <v>80</v>
      </c>
      <c r="AY325" s="16" t="s">
        <v>127</v>
      </c>
      <c r="BE325" s="237">
        <f>IF(N325="základní",J325,0)</f>
        <v>0</v>
      </c>
      <c r="BF325" s="237">
        <f>IF(N325="snížená",J325,0)</f>
        <v>0</v>
      </c>
      <c r="BG325" s="237">
        <f>IF(N325="zákl. přenesená",J325,0)</f>
        <v>0</v>
      </c>
      <c r="BH325" s="237">
        <f>IF(N325="sníž. přenesená",J325,0)</f>
        <v>0</v>
      </c>
      <c r="BI325" s="237">
        <f>IF(N325="nulová",J325,0)</f>
        <v>0</v>
      </c>
      <c r="BJ325" s="16" t="s">
        <v>80</v>
      </c>
      <c r="BK325" s="237">
        <f>ROUND(I325*H325,2)</f>
        <v>0</v>
      </c>
      <c r="BL325" s="16" t="s">
        <v>407</v>
      </c>
      <c r="BM325" s="236" t="s">
        <v>510</v>
      </c>
    </row>
    <row r="326" s="2" customFormat="1">
      <c r="A326" s="37"/>
      <c r="B326" s="38"/>
      <c r="C326" s="39"/>
      <c r="D326" s="238" t="s">
        <v>136</v>
      </c>
      <c r="E326" s="39"/>
      <c r="F326" s="239" t="s">
        <v>511</v>
      </c>
      <c r="G326" s="39"/>
      <c r="H326" s="39"/>
      <c r="I326" s="240"/>
      <c r="J326" s="39"/>
      <c r="K326" s="39"/>
      <c r="L326" s="43"/>
      <c r="M326" s="241"/>
      <c r="N326" s="242"/>
      <c r="O326" s="90"/>
      <c r="P326" s="90"/>
      <c r="Q326" s="90"/>
      <c r="R326" s="90"/>
      <c r="S326" s="90"/>
      <c r="T326" s="91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T326" s="16" t="s">
        <v>136</v>
      </c>
      <c r="AU326" s="16" t="s">
        <v>80</v>
      </c>
    </row>
    <row r="327" s="2" customFormat="1" ht="24.15" customHeight="1">
      <c r="A327" s="37"/>
      <c r="B327" s="38"/>
      <c r="C327" s="265" t="s">
        <v>512</v>
      </c>
      <c r="D327" s="265" t="s">
        <v>207</v>
      </c>
      <c r="E327" s="266" t="s">
        <v>513</v>
      </c>
      <c r="F327" s="267" t="s">
        <v>514</v>
      </c>
      <c r="G327" s="268" t="s">
        <v>132</v>
      </c>
      <c r="H327" s="269">
        <v>2</v>
      </c>
      <c r="I327" s="270"/>
      <c r="J327" s="271">
        <f>ROUND(I327*H327,2)</f>
        <v>0</v>
      </c>
      <c r="K327" s="267" t="s">
        <v>184</v>
      </c>
      <c r="L327" s="272"/>
      <c r="M327" s="273" t="s">
        <v>1</v>
      </c>
      <c r="N327" s="274" t="s">
        <v>38</v>
      </c>
      <c r="O327" s="90"/>
      <c r="P327" s="234">
        <f>O327*H327</f>
        <v>0</v>
      </c>
      <c r="Q327" s="234">
        <v>0</v>
      </c>
      <c r="R327" s="234">
        <f>Q327*H327</f>
        <v>0</v>
      </c>
      <c r="S327" s="234">
        <v>0</v>
      </c>
      <c r="T327" s="235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36" t="s">
        <v>407</v>
      </c>
      <c r="AT327" s="236" t="s">
        <v>207</v>
      </c>
      <c r="AU327" s="236" t="s">
        <v>80</v>
      </c>
      <c r="AY327" s="16" t="s">
        <v>127</v>
      </c>
      <c r="BE327" s="237">
        <f>IF(N327="základní",J327,0)</f>
        <v>0</v>
      </c>
      <c r="BF327" s="237">
        <f>IF(N327="snížená",J327,0)</f>
        <v>0</v>
      </c>
      <c r="BG327" s="237">
        <f>IF(N327="zákl. přenesená",J327,0)</f>
        <v>0</v>
      </c>
      <c r="BH327" s="237">
        <f>IF(N327="sníž. přenesená",J327,0)</f>
        <v>0</v>
      </c>
      <c r="BI327" s="237">
        <f>IF(N327="nulová",J327,0)</f>
        <v>0</v>
      </c>
      <c r="BJ327" s="16" t="s">
        <v>80</v>
      </c>
      <c r="BK327" s="237">
        <f>ROUND(I327*H327,2)</f>
        <v>0</v>
      </c>
      <c r="BL327" s="16" t="s">
        <v>407</v>
      </c>
      <c r="BM327" s="236" t="s">
        <v>515</v>
      </c>
    </row>
    <row r="328" s="2" customFormat="1">
      <c r="A328" s="37"/>
      <c r="B328" s="38"/>
      <c r="C328" s="39"/>
      <c r="D328" s="238" t="s">
        <v>136</v>
      </c>
      <c r="E328" s="39"/>
      <c r="F328" s="239" t="s">
        <v>514</v>
      </c>
      <c r="G328" s="39"/>
      <c r="H328" s="39"/>
      <c r="I328" s="240"/>
      <c r="J328" s="39"/>
      <c r="K328" s="39"/>
      <c r="L328" s="43"/>
      <c r="M328" s="241"/>
      <c r="N328" s="242"/>
      <c r="O328" s="90"/>
      <c r="P328" s="90"/>
      <c r="Q328" s="90"/>
      <c r="R328" s="90"/>
      <c r="S328" s="90"/>
      <c r="T328" s="91"/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T328" s="16" t="s">
        <v>136</v>
      </c>
      <c r="AU328" s="16" t="s">
        <v>80</v>
      </c>
    </row>
    <row r="329" s="2" customFormat="1" ht="16.5" customHeight="1">
      <c r="A329" s="37"/>
      <c r="B329" s="38"/>
      <c r="C329" s="225" t="s">
        <v>516</v>
      </c>
      <c r="D329" s="225" t="s">
        <v>129</v>
      </c>
      <c r="E329" s="226" t="s">
        <v>517</v>
      </c>
      <c r="F329" s="227" t="s">
        <v>518</v>
      </c>
      <c r="G329" s="228" t="s">
        <v>132</v>
      </c>
      <c r="H329" s="229">
        <v>2</v>
      </c>
      <c r="I329" s="230"/>
      <c r="J329" s="231">
        <f>ROUND(I329*H329,2)</f>
        <v>0</v>
      </c>
      <c r="K329" s="227" t="s">
        <v>184</v>
      </c>
      <c r="L329" s="43"/>
      <c r="M329" s="232" t="s">
        <v>1</v>
      </c>
      <c r="N329" s="233" t="s">
        <v>38</v>
      </c>
      <c r="O329" s="90"/>
      <c r="P329" s="234">
        <f>O329*H329</f>
        <v>0</v>
      </c>
      <c r="Q329" s="234">
        <v>0</v>
      </c>
      <c r="R329" s="234">
        <f>Q329*H329</f>
        <v>0</v>
      </c>
      <c r="S329" s="234">
        <v>0</v>
      </c>
      <c r="T329" s="235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36" t="s">
        <v>407</v>
      </c>
      <c r="AT329" s="236" t="s">
        <v>129</v>
      </c>
      <c r="AU329" s="236" t="s">
        <v>80</v>
      </c>
      <c r="AY329" s="16" t="s">
        <v>127</v>
      </c>
      <c r="BE329" s="237">
        <f>IF(N329="základní",J329,0)</f>
        <v>0</v>
      </c>
      <c r="BF329" s="237">
        <f>IF(N329="snížená",J329,0)</f>
        <v>0</v>
      </c>
      <c r="BG329" s="237">
        <f>IF(N329="zákl. přenesená",J329,0)</f>
        <v>0</v>
      </c>
      <c r="BH329" s="237">
        <f>IF(N329="sníž. přenesená",J329,0)</f>
        <v>0</v>
      </c>
      <c r="BI329" s="237">
        <f>IF(N329="nulová",J329,0)</f>
        <v>0</v>
      </c>
      <c r="BJ329" s="16" t="s">
        <v>80</v>
      </c>
      <c r="BK329" s="237">
        <f>ROUND(I329*H329,2)</f>
        <v>0</v>
      </c>
      <c r="BL329" s="16" t="s">
        <v>407</v>
      </c>
      <c r="BM329" s="236" t="s">
        <v>519</v>
      </c>
    </row>
    <row r="330" s="2" customFormat="1">
      <c r="A330" s="37"/>
      <c r="B330" s="38"/>
      <c r="C330" s="39"/>
      <c r="D330" s="238" t="s">
        <v>136</v>
      </c>
      <c r="E330" s="39"/>
      <c r="F330" s="239" t="s">
        <v>518</v>
      </c>
      <c r="G330" s="39"/>
      <c r="H330" s="39"/>
      <c r="I330" s="240"/>
      <c r="J330" s="39"/>
      <c r="K330" s="39"/>
      <c r="L330" s="43"/>
      <c r="M330" s="241"/>
      <c r="N330" s="242"/>
      <c r="O330" s="90"/>
      <c r="P330" s="90"/>
      <c r="Q330" s="90"/>
      <c r="R330" s="90"/>
      <c r="S330" s="90"/>
      <c r="T330" s="91"/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T330" s="16" t="s">
        <v>136</v>
      </c>
      <c r="AU330" s="16" t="s">
        <v>80</v>
      </c>
    </row>
    <row r="331" s="2" customFormat="1" ht="24.15" customHeight="1">
      <c r="A331" s="37"/>
      <c r="B331" s="38"/>
      <c r="C331" s="225" t="s">
        <v>520</v>
      </c>
      <c r="D331" s="225" t="s">
        <v>129</v>
      </c>
      <c r="E331" s="226" t="s">
        <v>521</v>
      </c>
      <c r="F331" s="227" t="s">
        <v>522</v>
      </c>
      <c r="G331" s="228" t="s">
        <v>262</v>
      </c>
      <c r="H331" s="229">
        <v>300</v>
      </c>
      <c r="I331" s="230"/>
      <c r="J331" s="231">
        <f>ROUND(I331*H331,2)</f>
        <v>0</v>
      </c>
      <c r="K331" s="227" t="s">
        <v>184</v>
      </c>
      <c r="L331" s="43"/>
      <c r="M331" s="232" t="s">
        <v>1</v>
      </c>
      <c r="N331" s="233" t="s">
        <v>38</v>
      </c>
      <c r="O331" s="90"/>
      <c r="P331" s="234">
        <f>O331*H331</f>
        <v>0</v>
      </c>
      <c r="Q331" s="234">
        <v>0</v>
      </c>
      <c r="R331" s="234">
        <f>Q331*H331</f>
        <v>0</v>
      </c>
      <c r="S331" s="234">
        <v>0</v>
      </c>
      <c r="T331" s="235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36" t="s">
        <v>407</v>
      </c>
      <c r="AT331" s="236" t="s">
        <v>129</v>
      </c>
      <c r="AU331" s="236" t="s">
        <v>80</v>
      </c>
      <c r="AY331" s="16" t="s">
        <v>127</v>
      </c>
      <c r="BE331" s="237">
        <f>IF(N331="základní",J331,0)</f>
        <v>0</v>
      </c>
      <c r="BF331" s="237">
        <f>IF(N331="snížená",J331,0)</f>
        <v>0</v>
      </c>
      <c r="BG331" s="237">
        <f>IF(N331="zákl. přenesená",J331,0)</f>
        <v>0</v>
      </c>
      <c r="BH331" s="237">
        <f>IF(N331="sníž. přenesená",J331,0)</f>
        <v>0</v>
      </c>
      <c r="BI331" s="237">
        <f>IF(N331="nulová",J331,0)</f>
        <v>0</v>
      </c>
      <c r="BJ331" s="16" t="s">
        <v>80</v>
      </c>
      <c r="BK331" s="237">
        <f>ROUND(I331*H331,2)</f>
        <v>0</v>
      </c>
      <c r="BL331" s="16" t="s">
        <v>407</v>
      </c>
      <c r="BM331" s="236" t="s">
        <v>523</v>
      </c>
    </row>
    <row r="332" s="2" customFormat="1">
      <c r="A332" s="37"/>
      <c r="B332" s="38"/>
      <c r="C332" s="39"/>
      <c r="D332" s="238" t="s">
        <v>136</v>
      </c>
      <c r="E332" s="39"/>
      <c r="F332" s="239" t="s">
        <v>522</v>
      </c>
      <c r="G332" s="39"/>
      <c r="H332" s="39"/>
      <c r="I332" s="240"/>
      <c r="J332" s="39"/>
      <c r="K332" s="39"/>
      <c r="L332" s="43"/>
      <c r="M332" s="241"/>
      <c r="N332" s="242"/>
      <c r="O332" s="90"/>
      <c r="P332" s="90"/>
      <c r="Q332" s="90"/>
      <c r="R332" s="90"/>
      <c r="S332" s="90"/>
      <c r="T332" s="91"/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T332" s="16" t="s">
        <v>136</v>
      </c>
      <c r="AU332" s="16" t="s">
        <v>80</v>
      </c>
    </row>
    <row r="333" s="2" customFormat="1" ht="24.15" customHeight="1">
      <c r="A333" s="37"/>
      <c r="B333" s="38"/>
      <c r="C333" s="265" t="s">
        <v>524</v>
      </c>
      <c r="D333" s="265" t="s">
        <v>207</v>
      </c>
      <c r="E333" s="266" t="s">
        <v>525</v>
      </c>
      <c r="F333" s="267" t="s">
        <v>526</v>
      </c>
      <c r="G333" s="268" t="s">
        <v>262</v>
      </c>
      <c r="H333" s="269">
        <v>15</v>
      </c>
      <c r="I333" s="270"/>
      <c r="J333" s="271">
        <f>ROUND(I333*H333,2)</f>
        <v>0</v>
      </c>
      <c r="K333" s="267" t="s">
        <v>184</v>
      </c>
      <c r="L333" s="272"/>
      <c r="M333" s="273" t="s">
        <v>1</v>
      </c>
      <c r="N333" s="274" t="s">
        <v>38</v>
      </c>
      <c r="O333" s="90"/>
      <c r="P333" s="234">
        <f>O333*H333</f>
        <v>0</v>
      </c>
      <c r="Q333" s="234">
        <v>0</v>
      </c>
      <c r="R333" s="234">
        <f>Q333*H333</f>
        <v>0</v>
      </c>
      <c r="S333" s="234">
        <v>0</v>
      </c>
      <c r="T333" s="235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36" t="s">
        <v>175</v>
      </c>
      <c r="AT333" s="236" t="s">
        <v>207</v>
      </c>
      <c r="AU333" s="236" t="s">
        <v>80</v>
      </c>
      <c r="AY333" s="16" t="s">
        <v>127</v>
      </c>
      <c r="BE333" s="237">
        <f>IF(N333="základní",J333,0)</f>
        <v>0</v>
      </c>
      <c r="BF333" s="237">
        <f>IF(N333="snížená",J333,0)</f>
        <v>0</v>
      </c>
      <c r="BG333" s="237">
        <f>IF(N333="zákl. přenesená",J333,0)</f>
        <v>0</v>
      </c>
      <c r="BH333" s="237">
        <f>IF(N333="sníž. přenesená",J333,0)</f>
        <v>0</v>
      </c>
      <c r="BI333" s="237">
        <f>IF(N333="nulová",J333,0)</f>
        <v>0</v>
      </c>
      <c r="BJ333" s="16" t="s">
        <v>80</v>
      </c>
      <c r="BK333" s="237">
        <f>ROUND(I333*H333,2)</f>
        <v>0</v>
      </c>
      <c r="BL333" s="16" t="s">
        <v>134</v>
      </c>
      <c r="BM333" s="236" t="s">
        <v>527</v>
      </c>
    </row>
    <row r="334" s="2" customFormat="1">
      <c r="A334" s="37"/>
      <c r="B334" s="38"/>
      <c r="C334" s="39"/>
      <c r="D334" s="238" t="s">
        <v>136</v>
      </c>
      <c r="E334" s="39"/>
      <c r="F334" s="239" t="s">
        <v>526</v>
      </c>
      <c r="G334" s="39"/>
      <c r="H334" s="39"/>
      <c r="I334" s="240"/>
      <c r="J334" s="39"/>
      <c r="K334" s="39"/>
      <c r="L334" s="43"/>
      <c r="M334" s="241"/>
      <c r="N334" s="242"/>
      <c r="O334" s="90"/>
      <c r="P334" s="90"/>
      <c r="Q334" s="90"/>
      <c r="R334" s="90"/>
      <c r="S334" s="90"/>
      <c r="T334" s="91"/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T334" s="16" t="s">
        <v>136</v>
      </c>
      <c r="AU334" s="16" t="s">
        <v>80</v>
      </c>
    </row>
    <row r="335" s="2" customFormat="1" ht="24.15" customHeight="1">
      <c r="A335" s="37"/>
      <c r="B335" s="38"/>
      <c r="C335" s="225" t="s">
        <v>528</v>
      </c>
      <c r="D335" s="225" t="s">
        <v>129</v>
      </c>
      <c r="E335" s="226" t="s">
        <v>521</v>
      </c>
      <c r="F335" s="227" t="s">
        <v>522</v>
      </c>
      <c r="G335" s="228" t="s">
        <v>262</v>
      </c>
      <c r="H335" s="229">
        <v>15</v>
      </c>
      <c r="I335" s="230"/>
      <c r="J335" s="231">
        <f>ROUND(I335*H335,2)</f>
        <v>0</v>
      </c>
      <c r="K335" s="227" t="s">
        <v>184</v>
      </c>
      <c r="L335" s="43"/>
      <c r="M335" s="232" t="s">
        <v>1</v>
      </c>
      <c r="N335" s="233" t="s">
        <v>38</v>
      </c>
      <c r="O335" s="90"/>
      <c r="P335" s="234">
        <f>O335*H335</f>
        <v>0</v>
      </c>
      <c r="Q335" s="234">
        <v>0</v>
      </c>
      <c r="R335" s="234">
        <f>Q335*H335</f>
        <v>0</v>
      </c>
      <c r="S335" s="234">
        <v>0</v>
      </c>
      <c r="T335" s="235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236" t="s">
        <v>407</v>
      </c>
      <c r="AT335" s="236" t="s">
        <v>129</v>
      </c>
      <c r="AU335" s="236" t="s">
        <v>80</v>
      </c>
      <c r="AY335" s="16" t="s">
        <v>127</v>
      </c>
      <c r="BE335" s="237">
        <f>IF(N335="základní",J335,0)</f>
        <v>0</v>
      </c>
      <c r="BF335" s="237">
        <f>IF(N335="snížená",J335,0)</f>
        <v>0</v>
      </c>
      <c r="BG335" s="237">
        <f>IF(N335="zákl. přenesená",J335,0)</f>
        <v>0</v>
      </c>
      <c r="BH335" s="237">
        <f>IF(N335="sníž. přenesená",J335,0)</f>
        <v>0</v>
      </c>
      <c r="BI335" s="237">
        <f>IF(N335="nulová",J335,0)</f>
        <v>0</v>
      </c>
      <c r="BJ335" s="16" t="s">
        <v>80</v>
      </c>
      <c r="BK335" s="237">
        <f>ROUND(I335*H335,2)</f>
        <v>0</v>
      </c>
      <c r="BL335" s="16" t="s">
        <v>407</v>
      </c>
      <c r="BM335" s="236" t="s">
        <v>529</v>
      </c>
    </row>
    <row r="336" s="2" customFormat="1">
      <c r="A336" s="37"/>
      <c r="B336" s="38"/>
      <c r="C336" s="39"/>
      <c r="D336" s="238" t="s">
        <v>136</v>
      </c>
      <c r="E336" s="39"/>
      <c r="F336" s="239" t="s">
        <v>522</v>
      </c>
      <c r="G336" s="39"/>
      <c r="H336" s="39"/>
      <c r="I336" s="240"/>
      <c r="J336" s="39"/>
      <c r="K336" s="39"/>
      <c r="L336" s="43"/>
      <c r="M336" s="241"/>
      <c r="N336" s="242"/>
      <c r="O336" s="90"/>
      <c r="P336" s="90"/>
      <c r="Q336" s="90"/>
      <c r="R336" s="90"/>
      <c r="S336" s="90"/>
      <c r="T336" s="91"/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T336" s="16" t="s">
        <v>136</v>
      </c>
      <c r="AU336" s="16" t="s">
        <v>80</v>
      </c>
    </row>
    <row r="337" s="2" customFormat="1" ht="33" customHeight="1">
      <c r="A337" s="37"/>
      <c r="B337" s="38"/>
      <c r="C337" s="265" t="s">
        <v>530</v>
      </c>
      <c r="D337" s="265" t="s">
        <v>207</v>
      </c>
      <c r="E337" s="266" t="s">
        <v>531</v>
      </c>
      <c r="F337" s="267" t="s">
        <v>532</v>
      </c>
      <c r="G337" s="268" t="s">
        <v>132</v>
      </c>
      <c r="H337" s="269">
        <v>12</v>
      </c>
      <c r="I337" s="270"/>
      <c r="J337" s="271">
        <f>ROUND(I337*H337,2)</f>
        <v>0</v>
      </c>
      <c r="K337" s="267" t="s">
        <v>184</v>
      </c>
      <c r="L337" s="272"/>
      <c r="M337" s="273" t="s">
        <v>1</v>
      </c>
      <c r="N337" s="274" t="s">
        <v>38</v>
      </c>
      <c r="O337" s="90"/>
      <c r="P337" s="234">
        <f>O337*H337</f>
        <v>0</v>
      </c>
      <c r="Q337" s="234">
        <v>0</v>
      </c>
      <c r="R337" s="234">
        <f>Q337*H337</f>
        <v>0</v>
      </c>
      <c r="S337" s="234">
        <v>0</v>
      </c>
      <c r="T337" s="235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36" t="s">
        <v>407</v>
      </c>
      <c r="AT337" s="236" t="s">
        <v>207</v>
      </c>
      <c r="AU337" s="236" t="s">
        <v>80</v>
      </c>
      <c r="AY337" s="16" t="s">
        <v>127</v>
      </c>
      <c r="BE337" s="237">
        <f>IF(N337="základní",J337,0)</f>
        <v>0</v>
      </c>
      <c r="BF337" s="237">
        <f>IF(N337="snížená",J337,0)</f>
        <v>0</v>
      </c>
      <c r="BG337" s="237">
        <f>IF(N337="zákl. přenesená",J337,0)</f>
        <v>0</v>
      </c>
      <c r="BH337" s="237">
        <f>IF(N337="sníž. přenesená",J337,0)</f>
        <v>0</v>
      </c>
      <c r="BI337" s="237">
        <f>IF(N337="nulová",J337,0)</f>
        <v>0</v>
      </c>
      <c r="BJ337" s="16" t="s">
        <v>80</v>
      </c>
      <c r="BK337" s="237">
        <f>ROUND(I337*H337,2)</f>
        <v>0</v>
      </c>
      <c r="BL337" s="16" t="s">
        <v>407</v>
      </c>
      <c r="BM337" s="236" t="s">
        <v>533</v>
      </c>
    </row>
    <row r="338" s="2" customFormat="1">
      <c r="A338" s="37"/>
      <c r="B338" s="38"/>
      <c r="C338" s="39"/>
      <c r="D338" s="238" t="s">
        <v>136</v>
      </c>
      <c r="E338" s="39"/>
      <c r="F338" s="239" t="s">
        <v>532</v>
      </c>
      <c r="G338" s="39"/>
      <c r="H338" s="39"/>
      <c r="I338" s="240"/>
      <c r="J338" s="39"/>
      <c r="K338" s="39"/>
      <c r="L338" s="43"/>
      <c r="M338" s="241"/>
      <c r="N338" s="242"/>
      <c r="O338" s="90"/>
      <c r="P338" s="90"/>
      <c r="Q338" s="90"/>
      <c r="R338" s="90"/>
      <c r="S338" s="90"/>
      <c r="T338" s="91"/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T338" s="16" t="s">
        <v>136</v>
      </c>
      <c r="AU338" s="16" t="s">
        <v>80</v>
      </c>
    </row>
    <row r="339" s="2" customFormat="1" ht="37.8" customHeight="1">
      <c r="A339" s="37"/>
      <c r="B339" s="38"/>
      <c r="C339" s="225" t="s">
        <v>534</v>
      </c>
      <c r="D339" s="225" t="s">
        <v>129</v>
      </c>
      <c r="E339" s="226" t="s">
        <v>535</v>
      </c>
      <c r="F339" s="227" t="s">
        <v>536</v>
      </c>
      <c r="G339" s="228" t="s">
        <v>132</v>
      </c>
      <c r="H339" s="229">
        <v>12</v>
      </c>
      <c r="I339" s="230"/>
      <c r="J339" s="231">
        <f>ROUND(I339*H339,2)</f>
        <v>0</v>
      </c>
      <c r="K339" s="227" t="s">
        <v>184</v>
      </c>
      <c r="L339" s="43"/>
      <c r="M339" s="232" t="s">
        <v>1</v>
      </c>
      <c r="N339" s="233" t="s">
        <v>38</v>
      </c>
      <c r="O339" s="90"/>
      <c r="P339" s="234">
        <f>O339*H339</f>
        <v>0</v>
      </c>
      <c r="Q339" s="234">
        <v>0</v>
      </c>
      <c r="R339" s="234">
        <f>Q339*H339</f>
        <v>0</v>
      </c>
      <c r="S339" s="234">
        <v>0</v>
      </c>
      <c r="T339" s="235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36" t="s">
        <v>407</v>
      </c>
      <c r="AT339" s="236" t="s">
        <v>129</v>
      </c>
      <c r="AU339" s="236" t="s">
        <v>80</v>
      </c>
      <c r="AY339" s="16" t="s">
        <v>127</v>
      </c>
      <c r="BE339" s="237">
        <f>IF(N339="základní",J339,0)</f>
        <v>0</v>
      </c>
      <c r="BF339" s="237">
        <f>IF(N339="snížená",J339,0)</f>
        <v>0</v>
      </c>
      <c r="BG339" s="237">
        <f>IF(N339="zákl. přenesená",J339,0)</f>
        <v>0</v>
      </c>
      <c r="BH339" s="237">
        <f>IF(N339="sníž. přenesená",J339,0)</f>
        <v>0</v>
      </c>
      <c r="BI339" s="237">
        <f>IF(N339="nulová",J339,0)</f>
        <v>0</v>
      </c>
      <c r="BJ339" s="16" t="s">
        <v>80</v>
      </c>
      <c r="BK339" s="237">
        <f>ROUND(I339*H339,2)</f>
        <v>0</v>
      </c>
      <c r="BL339" s="16" t="s">
        <v>407</v>
      </c>
      <c r="BM339" s="236" t="s">
        <v>537</v>
      </c>
    </row>
    <row r="340" s="2" customFormat="1">
      <c r="A340" s="37"/>
      <c r="B340" s="38"/>
      <c r="C340" s="39"/>
      <c r="D340" s="238" t="s">
        <v>136</v>
      </c>
      <c r="E340" s="39"/>
      <c r="F340" s="239" t="s">
        <v>538</v>
      </c>
      <c r="G340" s="39"/>
      <c r="H340" s="39"/>
      <c r="I340" s="240"/>
      <c r="J340" s="39"/>
      <c r="K340" s="39"/>
      <c r="L340" s="43"/>
      <c r="M340" s="241"/>
      <c r="N340" s="242"/>
      <c r="O340" s="90"/>
      <c r="P340" s="90"/>
      <c r="Q340" s="90"/>
      <c r="R340" s="90"/>
      <c r="S340" s="90"/>
      <c r="T340" s="91"/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T340" s="16" t="s">
        <v>136</v>
      </c>
      <c r="AU340" s="16" t="s">
        <v>80</v>
      </c>
    </row>
    <row r="341" s="2" customFormat="1" ht="37.8" customHeight="1">
      <c r="A341" s="37"/>
      <c r="B341" s="38"/>
      <c r="C341" s="265" t="s">
        <v>539</v>
      </c>
      <c r="D341" s="265" t="s">
        <v>207</v>
      </c>
      <c r="E341" s="266" t="s">
        <v>540</v>
      </c>
      <c r="F341" s="267" t="s">
        <v>541</v>
      </c>
      <c r="G341" s="268" t="s">
        <v>262</v>
      </c>
      <c r="H341" s="269">
        <v>350</v>
      </c>
      <c r="I341" s="270"/>
      <c r="J341" s="271">
        <f>ROUND(I341*H341,2)</f>
        <v>0</v>
      </c>
      <c r="K341" s="267" t="s">
        <v>184</v>
      </c>
      <c r="L341" s="272"/>
      <c r="M341" s="273" t="s">
        <v>1</v>
      </c>
      <c r="N341" s="274" t="s">
        <v>38</v>
      </c>
      <c r="O341" s="90"/>
      <c r="P341" s="234">
        <f>O341*H341</f>
        <v>0</v>
      </c>
      <c r="Q341" s="234">
        <v>0</v>
      </c>
      <c r="R341" s="234">
        <f>Q341*H341</f>
        <v>0</v>
      </c>
      <c r="S341" s="234">
        <v>0</v>
      </c>
      <c r="T341" s="235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236" t="s">
        <v>407</v>
      </c>
      <c r="AT341" s="236" t="s">
        <v>207</v>
      </c>
      <c r="AU341" s="236" t="s">
        <v>80</v>
      </c>
      <c r="AY341" s="16" t="s">
        <v>127</v>
      </c>
      <c r="BE341" s="237">
        <f>IF(N341="základní",J341,0)</f>
        <v>0</v>
      </c>
      <c r="BF341" s="237">
        <f>IF(N341="snížená",J341,0)</f>
        <v>0</v>
      </c>
      <c r="BG341" s="237">
        <f>IF(N341="zákl. přenesená",J341,0)</f>
        <v>0</v>
      </c>
      <c r="BH341" s="237">
        <f>IF(N341="sníž. přenesená",J341,0)</f>
        <v>0</v>
      </c>
      <c r="BI341" s="237">
        <f>IF(N341="nulová",J341,0)</f>
        <v>0</v>
      </c>
      <c r="BJ341" s="16" t="s">
        <v>80</v>
      </c>
      <c r="BK341" s="237">
        <f>ROUND(I341*H341,2)</f>
        <v>0</v>
      </c>
      <c r="BL341" s="16" t="s">
        <v>407</v>
      </c>
      <c r="BM341" s="236" t="s">
        <v>542</v>
      </c>
    </row>
    <row r="342" s="2" customFormat="1">
      <c r="A342" s="37"/>
      <c r="B342" s="38"/>
      <c r="C342" s="39"/>
      <c r="D342" s="238" t="s">
        <v>136</v>
      </c>
      <c r="E342" s="39"/>
      <c r="F342" s="239" t="s">
        <v>541</v>
      </c>
      <c r="G342" s="39"/>
      <c r="H342" s="39"/>
      <c r="I342" s="240"/>
      <c r="J342" s="39"/>
      <c r="K342" s="39"/>
      <c r="L342" s="43"/>
      <c r="M342" s="241"/>
      <c r="N342" s="242"/>
      <c r="O342" s="90"/>
      <c r="P342" s="90"/>
      <c r="Q342" s="90"/>
      <c r="R342" s="90"/>
      <c r="S342" s="90"/>
      <c r="T342" s="91"/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T342" s="16" t="s">
        <v>136</v>
      </c>
      <c r="AU342" s="16" t="s">
        <v>80</v>
      </c>
    </row>
    <row r="343" s="2" customFormat="1" ht="16.5" customHeight="1">
      <c r="A343" s="37"/>
      <c r="B343" s="38"/>
      <c r="C343" s="225" t="s">
        <v>543</v>
      </c>
      <c r="D343" s="225" t="s">
        <v>129</v>
      </c>
      <c r="E343" s="226" t="s">
        <v>544</v>
      </c>
      <c r="F343" s="227" t="s">
        <v>545</v>
      </c>
      <c r="G343" s="228" t="s">
        <v>262</v>
      </c>
      <c r="H343" s="229">
        <v>350</v>
      </c>
      <c r="I343" s="230"/>
      <c r="J343" s="231">
        <f>ROUND(I343*H343,2)</f>
        <v>0</v>
      </c>
      <c r="K343" s="227" t="s">
        <v>184</v>
      </c>
      <c r="L343" s="43"/>
      <c r="M343" s="232" t="s">
        <v>1</v>
      </c>
      <c r="N343" s="233" t="s">
        <v>38</v>
      </c>
      <c r="O343" s="90"/>
      <c r="P343" s="234">
        <f>O343*H343</f>
        <v>0</v>
      </c>
      <c r="Q343" s="234">
        <v>0</v>
      </c>
      <c r="R343" s="234">
        <f>Q343*H343</f>
        <v>0</v>
      </c>
      <c r="S343" s="234">
        <v>0</v>
      </c>
      <c r="T343" s="235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36" t="s">
        <v>407</v>
      </c>
      <c r="AT343" s="236" t="s">
        <v>129</v>
      </c>
      <c r="AU343" s="236" t="s">
        <v>80</v>
      </c>
      <c r="AY343" s="16" t="s">
        <v>127</v>
      </c>
      <c r="BE343" s="237">
        <f>IF(N343="základní",J343,0)</f>
        <v>0</v>
      </c>
      <c r="BF343" s="237">
        <f>IF(N343="snížená",J343,0)</f>
        <v>0</v>
      </c>
      <c r="BG343" s="237">
        <f>IF(N343="zákl. přenesená",J343,0)</f>
        <v>0</v>
      </c>
      <c r="BH343" s="237">
        <f>IF(N343="sníž. přenesená",J343,0)</f>
        <v>0</v>
      </c>
      <c r="BI343" s="237">
        <f>IF(N343="nulová",J343,0)</f>
        <v>0</v>
      </c>
      <c r="BJ343" s="16" t="s">
        <v>80</v>
      </c>
      <c r="BK343" s="237">
        <f>ROUND(I343*H343,2)</f>
        <v>0</v>
      </c>
      <c r="BL343" s="16" t="s">
        <v>407</v>
      </c>
      <c r="BM343" s="236" t="s">
        <v>546</v>
      </c>
    </row>
    <row r="344" s="2" customFormat="1">
      <c r="A344" s="37"/>
      <c r="B344" s="38"/>
      <c r="C344" s="39"/>
      <c r="D344" s="238" t="s">
        <v>136</v>
      </c>
      <c r="E344" s="39"/>
      <c r="F344" s="239" t="s">
        <v>547</v>
      </c>
      <c r="G344" s="39"/>
      <c r="H344" s="39"/>
      <c r="I344" s="240"/>
      <c r="J344" s="39"/>
      <c r="K344" s="39"/>
      <c r="L344" s="43"/>
      <c r="M344" s="241"/>
      <c r="N344" s="242"/>
      <c r="O344" s="90"/>
      <c r="P344" s="90"/>
      <c r="Q344" s="90"/>
      <c r="R344" s="90"/>
      <c r="S344" s="90"/>
      <c r="T344" s="91"/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T344" s="16" t="s">
        <v>136</v>
      </c>
      <c r="AU344" s="16" t="s">
        <v>80</v>
      </c>
    </row>
    <row r="345" s="2" customFormat="1" ht="37.8" customHeight="1">
      <c r="A345" s="37"/>
      <c r="B345" s="38"/>
      <c r="C345" s="265" t="s">
        <v>548</v>
      </c>
      <c r="D345" s="265" t="s">
        <v>207</v>
      </c>
      <c r="E345" s="266" t="s">
        <v>549</v>
      </c>
      <c r="F345" s="267" t="s">
        <v>550</v>
      </c>
      <c r="G345" s="268" t="s">
        <v>262</v>
      </c>
      <c r="H345" s="269">
        <v>350</v>
      </c>
      <c r="I345" s="270"/>
      <c r="J345" s="271">
        <f>ROUND(I345*H345,2)</f>
        <v>0</v>
      </c>
      <c r="K345" s="267" t="s">
        <v>184</v>
      </c>
      <c r="L345" s="272"/>
      <c r="M345" s="273" t="s">
        <v>1</v>
      </c>
      <c r="N345" s="274" t="s">
        <v>38</v>
      </c>
      <c r="O345" s="90"/>
      <c r="P345" s="234">
        <f>O345*H345</f>
        <v>0</v>
      </c>
      <c r="Q345" s="234">
        <v>0</v>
      </c>
      <c r="R345" s="234">
        <f>Q345*H345</f>
        <v>0</v>
      </c>
      <c r="S345" s="234">
        <v>0</v>
      </c>
      <c r="T345" s="235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36" t="s">
        <v>407</v>
      </c>
      <c r="AT345" s="236" t="s">
        <v>207</v>
      </c>
      <c r="AU345" s="236" t="s">
        <v>80</v>
      </c>
      <c r="AY345" s="16" t="s">
        <v>127</v>
      </c>
      <c r="BE345" s="237">
        <f>IF(N345="základní",J345,0)</f>
        <v>0</v>
      </c>
      <c r="BF345" s="237">
        <f>IF(N345="snížená",J345,0)</f>
        <v>0</v>
      </c>
      <c r="BG345" s="237">
        <f>IF(N345="zákl. přenesená",J345,0)</f>
        <v>0</v>
      </c>
      <c r="BH345" s="237">
        <f>IF(N345="sníž. přenesená",J345,0)</f>
        <v>0</v>
      </c>
      <c r="BI345" s="237">
        <f>IF(N345="nulová",J345,0)</f>
        <v>0</v>
      </c>
      <c r="BJ345" s="16" t="s">
        <v>80</v>
      </c>
      <c r="BK345" s="237">
        <f>ROUND(I345*H345,2)</f>
        <v>0</v>
      </c>
      <c r="BL345" s="16" t="s">
        <v>407</v>
      </c>
      <c r="BM345" s="236" t="s">
        <v>551</v>
      </c>
    </row>
    <row r="346" s="2" customFormat="1">
      <c r="A346" s="37"/>
      <c r="B346" s="38"/>
      <c r="C346" s="39"/>
      <c r="D346" s="238" t="s">
        <v>136</v>
      </c>
      <c r="E346" s="39"/>
      <c r="F346" s="239" t="s">
        <v>550</v>
      </c>
      <c r="G346" s="39"/>
      <c r="H346" s="39"/>
      <c r="I346" s="240"/>
      <c r="J346" s="39"/>
      <c r="K346" s="39"/>
      <c r="L346" s="43"/>
      <c r="M346" s="241"/>
      <c r="N346" s="242"/>
      <c r="O346" s="90"/>
      <c r="P346" s="90"/>
      <c r="Q346" s="90"/>
      <c r="R346" s="90"/>
      <c r="S346" s="90"/>
      <c r="T346" s="91"/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T346" s="16" t="s">
        <v>136</v>
      </c>
      <c r="AU346" s="16" t="s">
        <v>80</v>
      </c>
    </row>
    <row r="347" s="2" customFormat="1" ht="16.5" customHeight="1">
      <c r="A347" s="37"/>
      <c r="B347" s="38"/>
      <c r="C347" s="225" t="s">
        <v>552</v>
      </c>
      <c r="D347" s="225" t="s">
        <v>129</v>
      </c>
      <c r="E347" s="226" t="s">
        <v>553</v>
      </c>
      <c r="F347" s="227" t="s">
        <v>554</v>
      </c>
      <c r="G347" s="228" t="s">
        <v>262</v>
      </c>
      <c r="H347" s="229">
        <v>350</v>
      </c>
      <c r="I347" s="230"/>
      <c r="J347" s="231">
        <f>ROUND(I347*H347,2)</f>
        <v>0</v>
      </c>
      <c r="K347" s="227" t="s">
        <v>184</v>
      </c>
      <c r="L347" s="43"/>
      <c r="M347" s="232" t="s">
        <v>1</v>
      </c>
      <c r="N347" s="233" t="s">
        <v>38</v>
      </c>
      <c r="O347" s="90"/>
      <c r="P347" s="234">
        <f>O347*H347</f>
        <v>0</v>
      </c>
      <c r="Q347" s="234">
        <v>0</v>
      </c>
      <c r="R347" s="234">
        <f>Q347*H347</f>
        <v>0</v>
      </c>
      <c r="S347" s="234">
        <v>0</v>
      </c>
      <c r="T347" s="235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236" t="s">
        <v>407</v>
      </c>
      <c r="AT347" s="236" t="s">
        <v>129</v>
      </c>
      <c r="AU347" s="236" t="s">
        <v>80</v>
      </c>
      <c r="AY347" s="16" t="s">
        <v>127</v>
      </c>
      <c r="BE347" s="237">
        <f>IF(N347="základní",J347,0)</f>
        <v>0</v>
      </c>
      <c r="BF347" s="237">
        <f>IF(N347="snížená",J347,0)</f>
        <v>0</v>
      </c>
      <c r="BG347" s="237">
        <f>IF(N347="zákl. přenesená",J347,0)</f>
        <v>0</v>
      </c>
      <c r="BH347" s="237">
        <f>IF(N347="sníž. přenesená",J347,0)</f>
        <v>0</v>
      </c>
      <c r="BI347" s="237">
        <f>IF(N347="nulová",J347,0)</f>
        <v>0</v>
      </c>
      <c r="BJ347" s="16" t="s">
        <v>80</v>
      </c>
      <c r="BK347" s="237">
        <f>ROUND(I347*H347,2)</f>
        <v>0</v>
      </c>
      <c r="BL347" s="16" t="s">
        <v>407</v>
      </c>
      <c r="BM347" s="236" t="s">
        <v>555</v>
      </c>
    </row>
    <row r="348" s="2" customFormat="1">
      <c r="A348" s="37"/>
      <c r="B348" s="38"/>
      <c r="C348" s="39"/>
      <c r="D348" s="238" t="s">
        <v>136</v>
      </c>
      <c r="E348" s="39"/>
      <c r="F348" s="239" t="s">
        <v>556</v>
      </c>
      <c r="G348" s="39"/>
      <c r="H348" s="39"/>
      <c r="I348" s="240"/>
      <c r="J348" s="39"/>
      <c r="K348" s="39"/>
      <c r="L348" s="43"/>
      <c r="M348" s="241"/>
      <c r="N348" s="242"/>
      <c r="O348" s="90"/>
      <c r="P348" s="90"/>
      <c r="Q348" s="90"/>
      <c r="R348" s="90"/>
      <c r="S348" s="90"/>
      <c r="T348" s="91"/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T348" s="16" t="s">
        <v>136</v>
      </c>
      <c r="AU348" s="16" t="s">
        <v>80</v>
      </c>
    </row>
    <row r="349" s="2" customFormat="1" ht="16.5" customHeight="1">
      <c r="A349" s="37"/>
      <c r="B349" s="38"/>
      <c r="C349" s="225" t="s">
        <v>557</v>
      </c>
      <c r="D349" s="225" t="s">
        <v>129</v>
      </c>
      <c r="E349" s="226" t="s">
        <v>558</v>
      </c>
      <c r="F349" s="227" t="s">
        <v>559</v>
      </c>
      <c r="G349" s="228" t="s">
        <v>202</v>
      </c>
      <c r="H349" s="229">
        <v>16</v>
      </c>
      <c r="I349" s="230"/>
      <c r="J349" s="231">
        <f>ROUND(I349*H349,2)</f>
        <v>0</v>
      </c>
      <c r="K349" s="227" t="s">
        <v>184</v>
      </c>
      <c r="L349" s="43"/>
      <c r="M349" s="232" t="s">
        <v>1</v>
      </c>
      <c r="N349" s="233" t="s">
        <v>38</v>
      </c>
      <c r="O349" s="90"/>
      <c r="P349" s="234">
        <f>O349*H349</f>
        <v>0</v>
      </c>
      <c r="Q349" s="234">
        <v>0</v>
      </c>
      <c r="R349" s="234">
        <f>Q349*H349</f>
        <v>0</v>
      </c>
      <c r="S349" s="234">
        <v>0</v>
      </c>
      <c r="T349" s="235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36" t="s">
        <v>407</v>
      </c>
      <c r="AT349" s="236" t="s">
        <v>129</v>
      </c>
      <c r="AU349" s="236" t="s">
        <v>80</v>
      </c>
      <c r="AY349" s="16" t="s">
        <v>127</v>
      </c>
      <c r="BE349" s="237">
        <f>IF(N349="základní",J349,0)</f>
        <v>0</v>
      </c>
      <c r="BF349" s="237">
        <f>IF(N349="snížená",J349,0)</f>
        <v>0</v>
      </c>
      <c r="BG349" s="237">
        <f>IF(N349="zákl. přenesená",J349,0)</f>
        <v>0</v>
      </c>
      <c r="BH349" s="237">
        <f>IF(N349="sníž. přenesená",J349,0)</f>
        <v>0</v>
      </c>
      <c r="BI349" s="237">
        <f>IF(N349="nulová",J349,0)</f>
        <v>0</v>
      </c>
      <c r="BJ349" s="16" t="s">
        <v>80</v>
      </c>
      <c r="BK349" s="237">
        <f>ROUND(I349*H349,2)</f>
        <v>0</v>
      </c>
      <c r="BL349" s="16" t="s">
        <v>407</v>
      </c>
      <c r="BM349" s="236" t="s">
        <v>560</v>
      </c>
    </row>
    <row r="350" s="2" customFormat="1">
      <c r="A350" s="37"/>
      <c r="B350" s="38"/>
      <c r="C350" s="39"/>
      <c r="D350" s="238" t="s">
        <v>136</v>
      </c>
      <c r="E350" s="39"/>
      <c r="F350" s="239" t="s">
        <v>561</v>
      </c>
      <c r="G350" s="39"/>
      <c r="H350" s="39"/>
      <c r="I350" s="240"/>
      <c r="J350" s="39"/>
      <c r="K350" s="39"/>
      <c r="L350" s="43"/>
      <c r="M350" s="241"/>
      <c r="N350" s="242"/>
      <c r="O350" s="90"/>
      <c r="P350" s="90"/>
      <c r="Q350" s="90"/>
      <c r="R350" s="90"/>
      <c r="S350" s="90"/>
      <c r="T350" s="91"/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T350" s="16" t="s">
        <v>136</v>
      </c>
      <c r="AU350" s="16" t="s">
        <v>80</v>
      </c>
    </row>
    <row r="351" s="12" customFormat="1" ht="25.92" customHeight="1">
      <c r="A351" s="12"/>
      <c r="B351" s="209"/>
      <c r="C351" s="210"/>
      <c r="D351" s="211" t="s">
        <v>72</v>
      </c>
      <c r="E351" s="212" t="s">
        <v>562</v>
      </c>
      <c r="F351" s="212" t="s">
        <v>563</v>
      </c>
      <c r="G351" s="210"/>
      <c r="H351" s="210"/>
      <c r="I351" s="213"/>
      <c r="J351" s="214">
        <f>BK351</f>
        <v>0</v>
      </c>
      <c r="K351" s="210"/>
      <c r="L351" s="215"/>
      <c r="M351" s="216"/>
      <c r="N351" s="217"/>
      <c r="O351" s="217"/>
      <c r="P351" s="218">
        <f>SUM(P352:P357)</f>
        <v>0</v>
      </c>
      <c r="Q351" s="217"/>
      <c r="R351" s="218">
        <f>SUM(R352:R357)</f>
        <v>0</v>
      </c>
      <c r="S351" s="217"/>
      <c r="T351" s="219">
        <f>SUM(T352:T357)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220" t="s">
        <v>80</v>
      </c>
      <c r="AT351" s="221" t="s">
        <v>72</v>
      </c>
      <c r="AU351" s="221" t="s">
        <v>73</v>
      </c>
      <c r="AY351" s="220" t="s">
        <v>127</v>
      </c>
      <c r="BK351" s="222">
        <f>SUM(BK352:BK357)</f>
        <v>0</v>
      </c>
    </row>
    <row r="352" s="2" customFormat="1" ht="24.15" customHeight="1">
      <c r="A352" s="37"/>
      <c r="B352" s="38"/>
      <c r="C352" s="225" t="s">
        <v>564</v>
      </c>
      <c r="D352" s="225" t="s">
        <v>129</v>
      </c>
      <c r="E352" s="226" t="s">
        <v>565</v>
      </c>
      <c r="F352" s="227" t="s">
        <v>566</v>
      </c>
      <c r="G352" s="228" t="s">
        <v>148</v>
      </c>
      <c r="H352" s="229">
        <v>3.5</v>
      </c>
      <c r="I352" s="230"/>
      <c r="J352" s="231">
        <f>ROUND(I352*H352,2)</f>
        <v>0</v>
      </c>
      <c r="K352" s="227" t="s">
        <v>184</v>
      </c>
      <c r="L352" s="43"/>
      <c r="M352" s="232" t="s">
        <v>1</v>
      </c>
      <c r="N352" s="233" t="s">
        <v>38</v>
      </c>
      <c r="O352" s="90"/>
      <c r="P352" s="234">
        <f>O352*H352</f>
        <v>0</v>
      </c>
      <c r="Q352" s="234">
        <v>0</v>
      </c>
      <c r="R352" s="234">
        <f>Q352*H352</f>
        <v>0</v>
      </c>
      <c r="S352" s="234">
        <v>0</v>
      </c>
      <c r="T352" s="235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36" t="s">
        <v>134</v>
      </c>
      <c r="AT352" s="236" t="s">
        <v>129</v>
      </c>
      <c r="AU352" s="236" t="s">
        <v>80</v>
      </c>
      <c r="AY352" s="16" t="s">
        <v>127</v>
      </c>
      <c r="BE352" s="237">
        <f>IF(N352="základní",J352,0)</f>
        <v>0</v>
      </c>
      <c r="BF352" s="237">
        <f>IF(N352="snížená",J352,0)</f>
        <v>0</v>
      </c>
      <c r="BG352" s="237">
        <f>IF(N352="zákl. přenesená",J352,0)</f>
        <v>0</v>
      </c>
      <c r="BH352" s="237">
        <f>IF(N352="sníž. přenesená",J352,0)</f>
        <v>0</v>
      </c>
      <c r="BI352" s="237">
        <f>IF(N352="nulová",J352,0)</f>
        <v>0</v>
      </c>
      <c r="BJ352" s="16" t="s">
        <v>80</v>
      </c>
      <c r="BK352" s="237">
        <f>ROUND(I352*H352,2)</f>
        <v>0</v>
      </c>
      <c r="BL352" s="16" t="s">
        <v>134</v>
      </c>
      <c r="BM352" s="236" t="s">
        <v>567</v>
      </c>
    </row>
    <row r="353" s="2" customFormat="1">
      <c r="A353" s="37"/>
      <c r="B353" s="38"/>
      <c r="C353" s="39"/>
      <c r="D353" s="238" t="s">
        <v>136</v>
      </c>
      <c r="E353" s="39"/>
      <c r="F353" s="239" t="s">
        <v>568</v>
      </c>
      <c r="G353" s="39"/>
      <c r="H353" s="39"/>
      <c r="I353" s="240"/>
      <c r="J353" s="39"/>
      <c r="K353" s="39"/>
      <c r="L353" s="43"/>
      <c r="M353" s="241"/>
      <c r="N353" s="242"/>
      <c r="O353" s="90"/>
      <c r="P353" s="90"/>
      <c r="Q353" s="90"/>
      <c r="R353" s="90"/>
      <c r="S353" s="90"/>
      <c r="T353" s="91"/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T353" s="16" t="s">
        <v>136</v>
      </c>
      <c r="AU353" s="16" t="s">
        <v>80</v>
      </c>
    </row>
    <row r="354" s="2" customFormat="1" ht="24.15" customHeight="1">
      <c r="A354" s="37"/>
      <c r="B354" s="38"/>
      <c r="C354" s="225" t="s">
        <v>569</v>
      </c>
      <c r="D354" s="225" t="s">
        <v>129</v>
      </c>
      <c r="E354" s="226" t="s">
        <v>570</v>
      </c>
      <c r="F354" s="227" t="s">
        <v>571</v>
      </c>
      <c r="G354" s="228" t="s">
        <v>148</v>
      </c>
      <c r="H354" s="229">
        <v>3.5</v>
      </c>
      <c r="I354" s="230"/>
      <c r="J354" s="231">
        <f>ROUND(I354*H354,2)</f>
        <v>0</v>
      </c>
      <c r="K354" s="227" t="s">
        <v>184</v>
      </c>
      <c r="L354" s="43"/>
      <c r="M354" s="232" t="s">
        <v>1</v>
      </c>
      <c r="N354" s="233" t="s">
        <v>38</v>
      </c>
      <c r="O354" s="90"/>
      <c r="P354" s="234">
        <f>O354*H354</f>
        <v>0</v>
      </c>
      <c r="Q354" s="234">
        <v>0</v>
      </c>
      <c r="R354" s="234">
        <f>Q354*H354</f>
        <v>0</v>
      </c>
      <c r="S354" s="234">
        <v>0</v>
      </c>
      <c r="T354" s="235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36" t="s">
        <v>134</v>
      </c>
      <c r="AT354" s="236" t="s">
        <v>129</v>
      </c>
      <c r="AU354" s="236" t="s">
        <v>80</v>
      </c>
      <c r="AY354" s="16" t="s">
        <v>127</v>
      </c>
      <c r="BE354" s="237">
        <f>IF(N354="základní",J354,0)</f>
        <v>0</v>
      </c>
      <c r="BF354" s="237">
        <f>IF(N354="snížená",J354,0)</f>
        <v>0</v>
      </c>
      <c r="BG354" s="237">
        <f>IF(N354="zákl. přenesená",J354,0)</f>
        <v>0</v>
      </c>
      <c r="BH354" s="237">
        <f>IF(N354="sníž. přenesená",J354,0)</f>
        <v>0</v>
      </c>
      <c r="BI354" s="237">
        <f>IF(N354="nulová",J354,0)</f>
        <v>0</v>
      </c>
      <c r="BJ354" s="16" t="s">
        <v>80</v>
      </c>
      <c r="BK354" s="237">
        <f>ROUND(I354*H354,2)</f>
        <v>0</v>
      </c>
      <c r="BL354" s="16" t="s">
        <v>134</v>
      </c>
      <c r="BM354" s="236" t="s">
        <v>572</v>
      </c>
    </row>
    <row r="355" s="2" customFormat="1">
      <c r="A355" s="37"/>
      <c r="B355" s="38"/>
      <c r="C355" s="39"/>
      <c r="D355" s="238" t="s">
        <v>136</v>
      </c>
      <c r="E355" s="39"/>
      <c r="F355" s="239" t="s">
        <v>573</v>
      </c>
      <c r="G355" s="39"/>
      <c r="H355" s="39"/>
      <c r="I355" s="240"/>
      <c r="J355" s="39"/>
      <c r="K355" s="39"/>
      <c r="L355" s="43"/>
      <c r="M355" s="241"/>
      <c r="N355" s="242"/>
      <c r="O355" s="90"/>
      <c r="P355" s="90"/>
      <c r="Q355" s="90"/>
      <c r="R355" s="90"/>
      <c r="S355" s="90"/>
      <c r="T355" s="91"/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T355" s="16" t="s">
        <v>136</v>
      </c>
      <c r="AU355" s="16" t="s">
        <v>80</v>
      </c>
    </row>
    <row r="356" s="2" customFormat="1" ht="16.5" customHeight="1">
      <c r="A356" s="37"/>
      <c r="B356" s="38"/>
      <c r="C356" s="225" t="s">
        <v>574</v>
      </c>
      <c r="D356" s="225" t="s">
        <v>129</v>
      </c>
      <c r="E356" s="226" t="s">
        <v>575</v>
      </c>
      <c r="F356" s="227" t="s">
        <v>576</v>
      </c>
      <c r="G356" s="228" t="s">
        <v>142</v>
      </c>
      <c r="H356" s="229">
        <v>10</v>
      </c>
      <c r="I356" s="230"/>
      <c r="J356" s="231">
        <f>ROUND(I356*H356,2)</f>
        <v>0</v>
      </c>
      <c r="K356" s="227" t="s">
        <v>184</v>
      </c>
      <c r="L356" s="43"/>
      <c r="M356" s="232" t="s">
        <v>1</v>
      </c>
      <c r="N356" s="233" t="s">
        <v>38</v>
      </c>
      <c r="O356" s="90"/>
      <c r="P356" s="234">
        <f>O356*H356</f>
        <v>0</v>
      </c>
      <c r="Q356" s="234">
        <v>0</v>
      </c>
      <c r="R356" s="234">
        <f>Q356*H356</f>
        <v>0</v>
      </c>
      <c r="S356" s="234">
        <v>0</v>
      </c>
      <c r="T356" s="235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236" t="s">
        <v>134</v>
      </c>
      <c r="AT356" s="236" t="s">
        <v>129</v>
      </c>
      <c r="AU356" s="236" t="s">
        <v>80</v>
      </c>
      <c r="AY356" s="16" t="s">
        <v>127</v>
      </c>
      <c r="BE356" s="237">
        <f>IF(N356="základní",J356,0)</f>
        <v>0</v>
      </c>
      <c r="BF356" s="237">
        <f>IF(N356="snížená",J356,0)</f>
        <v>0</v>
      </c>
      <c r="BG356" s="237">
        <f>IF(N356="zákl. přenesená",J356,0)</f>
        <v>0</v>
      </c>
      <c r="BH356" s="237">
        <f>IF(N356="sníž. přenesená",J356,0)</f>
        <v>0</v>
      </c>
      <c r="BI356" s="237">
        <f>IF(N356="nulová",J356,0)</f>
        <v>0</v>
      </c>
      <c r="BJ356" s="16" t="s">
        <v>80</v>
      </c>
      <c r="BK356" s="237">
        <f>ROUND(I356*H356,2)</f>
        <v>0</v>
      </c>
      <c r="BL356" s="16" t="s">
        <v>134</v>
      </c>
      <c r="BM356" s="236" t="s">
        <v>577</v>
      </c>
    </row>
    <row r="357" s="2" customFormat="1">
      <c r="A357" s="37"/>
      <c r="B357" s="38"/>
      <c r="C357" s="39"/>
      <c r="D357" s="238" t="s">
        <v>136</v>
      </c>
      <c r="E357" s="39"/>
      <c r="F357" s="239" t="s">
        <v>578</v>
      </c>
      <c r="G357" s="39"/>
      <c r="H357" s="39"/>
      <c r="I357" s="240"/>
      <c r="J357" s="39"/>
      <c r="K357" s="39"/>
      <c r="L357" s="43"/>
      <c r="M357" s="241"/>
      <c r="N357" s="242"/>
      <c r="O357" s="90"/>
      <c r="P357" s="90"/>
      <c r="Q357" s="90"/>
      <c r="R357" s="90"/>
      <c r="S357" s="90"/>
      <c r="T357" s="91"/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T357" s="16" t="s">
        <v>136</v>
      </c>
      <c r="AU357" s="16" t="s">
        <v>80</v>
      </c>
    </row>
    <row r="358" s="12" customFormat="1" ht="25.92" customHeight="1">
      <c r="A358" s="12"/>
      <c r="B358" s="209"/>
      <c r="C358" s="210"/>
      <c r="D358" s="211" t="s">
        <v>72</v>
      </c>
      <c r="E358" s="212" t="s">
        <v>579</v>
      </c>
      <c r="F358" s="212" t="s">
        <v>580</v>
      </c>
      <c r="G358" s="210"/>
      <c r="H358" s="210"/>
      <c r="I358" s="213"/>
      <c r="J358" s="214">
        <f>BK358</f>
        <v>0</v>
      </c>
      <c r="K358" s="210"/>
      <c r="L358" s="215"/>
      <c r="M358" s="216"/>
      <c r="N358" s="217"/>
      <c r="O358" s="217"/>
      <c r="P358" s="218">
        <f>P359</f>
        <v>0</v>
      </c>
      <c r="Q358" s="217"/>
      <c r="R358" s="218">
        <f>R359</f>
        <v>0.019259999999999999</v>
      </c>
      <c r="S358" s="217"/>
      <c r="T358" s="219">
        <f>T359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20" t="s">
        <v>82</v>
      </c>
      <c r="AT358" s="221" t="s">
        <v>72</v>
      </c>
      <c r="AU358" s="221" t="s">
        <v>73</v>
      </c>
      <c r="AY358" s="220" t="s">
        <v>127</v>
      </c>
      <c r="BK358" s="222">
        <f>BK359</f>
        <v>0</v>
      </c>
    </row>
    <row r="359" s="12" customFormat="1" ht="22.8" customHeight="1">
      <c r="A359" s="12"/>
      <c r="B359" s="209"/>
      <c r="C359" s="210"/>
      <c r="D359" s="211" t="s">
        <v>72</v>
      </c>
      <c r="E359" s="223" t="s">
        <v>581</v>
      </c>
      <c r="F359" s="223" t="s">
        <v>582</v>
      </c>
      <c r="G359" s="210"/>
      <c r="H359" s="210"/>
      <c r="I359" s="213"/>
      <c r="J359" s="224">
        <f>BK359</f>
        <v>0</v>
      </c>
      <c r="K359" s="210"/>
      <c r="L359" s="215"/>
      <c r="M359" s="216"/>
      <c r="N359" s="217"/>
      <c r="O359" s="217"/>
      <c r="P359" s="218">
        <f>SUM(P360:P362)</f>
        <v>0</v>
      </c>
      <c r="Q359" s="217"/>
      <c r="R359" s="218">
        <f>SUM(R360:R362)</f>
        <v>0.019259999999999999</v>
      </c>
      <c r="S359" s="217"/>
      <c r="T359" s="219">
        <f>SUM(T360:T362)</f>
        <v>0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220" t="s">
        <v>82</v>
      </c>
      <c r="AT359" s="221" t="s">
        <v>72</v>
      </c>
      <c r="AU359" s="221" t="s">
        <v>80</v>
      </c>
      <c r="AY359" s="220" t="s">
        <v>127</v>
      </c>
      <c r="BK359" s="222">
        <f>SUM(BK360:BK362)</f>
        <v>0</v>
      </c>
    </row>
    <row r="360" s="2" customFormat="1" ht="24.15" customHeight="1">
      <c r="A360" s="37"/>
      <c r="B360" s="38"/>
      <c r="C360" s="225" t="s">
        <v>583</v>
      </c>
      <c r="D360" s="225" t="s">
        <v>129</v>
      </c>
      <c r="E360" s="226" t="s">
        <v>584</v>
      </c>
      <c r="F360" s="227" t="s">
        <v>585</v>
      </c>
      <c r="G360" s="228" t="s">
        <v>142</v>
      </c>
      <c r="H360" s="229">
        <v>90</v>
      </c>
      <c r="I360" s="230"/>
      <c r="J360" s="231">
        <f>ROUND(I360*H360,2)</f>
        <v>0</v>
      </c>
      <c r="K360" s="227" t="s">
        <v>133</v>
      </c>
      <c r="L360" s="43"/>
      <c r="M360" s="232" t="s">
        <v>1</v>
      </c>
      <c r="N360" s="233" t="s">
        <v>38</v>
      </c>
      <c r="O360" s="90"/>
      <c r="P360" s="234">
        <f>O360*H360</f>
        <v>0</v>
      </c>
      <c r="Q360" s="234">
        <v>0.000214</v>
      </c>
      <c r="R360" s="234">
        <f>Q360*H360</f>
        <v>0.019259999999999999</v>
      </c>
      <c r="S360" s="234">
        <v>0</v>
      </c>
      <c r="T360" s="235">
        <f>S360*H360</f>
        <v>0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236" t="s">
        <v>225</v>
      </c>
      <c r="AT360" s="236" t="s">
        <v>129</v>
      </c>
      <c r="AU360" s="236" t="s">
        <v>82</v>
      </c>
      <c r="AY360" s="16" t="s">
        <v>127</v>
      </c>
      <c r="BE360" s="237">
        <f>IF(N360="základní",J360,0)</f>
        <v>0</v>
      </c>
      <c r="BF360" s="237">
        <f>IF(N360="snížená",J360,0)</f>
        <v>0</v>
      </c>
      <c r="BG360" s="237">
        <f>IF(N360="zákl. přenesená",J360,0)</f>
        <v>0</v>
      </c>
      <c r="BH360" s="237">
        <f>IF(N360="sníž. přenesená",J360,0)</f>
        <v>0</v>
      </c>
      <c r="BI360" s="237">
        <f>IF(N360="nulová",J360,0)</f>
        <v>0</v>
      </c>
      <c r="BJ360" s="16" t="s">
        <v>80</v>
      </c>
      <c r="BK360" s="237">
        <f>ROUND(I360*H360,2)</f>
        <v>0</v>
      </c>
      <c r="BL360" s="16" t="s">
        <v>225</v>
      </c>
      <c r="BM360" s="236" t="s">
        <v>586</v>
      </c>
    </row>
    <row r="361" s="2" customFormat="1">
      <c r="A361" s="37"/>
      <c r="B361" s="38"/>
      <c r="C361" s="39"/>
      <c r="D361" s="238" t="s">
        <v>136</v>
      </c>
      <c r="E361" s="39"/>
      <c r="F361" s="239" t="s">
        <v>585</v>
      </c>
      <c r="G361" s="39"/>
      <c r="H361" s="39"/>
      <c r="I361" s="240"/>
      <c r="J361" s="39"/>
      <c r="K361" s="39"/>
      <c r="L361" s="43"/>
      <c r="M361" s="241"/>
      <c r="N361" s="242"/>
      <c r="O361" s="90"/>
      <c r="P361" s="90"/>
      <c r="Q361" s="90"/>
      <c r="R361" s="90"/>
      <c r="S361" s="90"/>
      <c r="T361" s="91"/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T361" s="16" t="s">
        <v>136</v>
      </c>
      <c r="AU361" s="16" t="s">
        <v>82</v>
      </c>
    </row>
    <row r="362" s="13" customFormat="1">
      <c r="A362" s="13"/>
      <c r="B362" s="243"/>
      <c r="C362" s="244"/>
      <c r="D362" s="238" t="s">
        <v>138</v>
      </c>
      <c r="E362" s="245" t="s">
        <v>1</v>
      </c>
      <c r="F362" s="246" t="s">
        <v>587</v>
      </c>
      <c r="G362" s="244"/>
      <c r="H362" s="247">
        <v>90</v>
      </c>
      <c r="I362" s="248"/>
      <c r="J362" s="244"/>
      <c r="K362" s="244"/>
      <c r="L362" s="249"/>
      <c r="M362" s="276"/>
      <c r="N362" s="277"/>
      <c r="O362" s="277"/>
      <c r="P362" s="277"/>
      <c r="Q362" s="277"/>
      <c r="R362" s="277"/>
      <c r="S362" s="277"/>
      <c r="T362" s="278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53" t="s">
        <v>138</v>
      </c>
      <c r="AU362" s="253" t="s">
        <v>82</v>
      </c>
      <c r="AV362" s="13" t="s">
        <v>82</v>
      </c>
      <c r="AW362" s="13" t="s">
        <v>30</v>
      </c>
      <c r="AX362" s="13" t="s">
        <v>80</v>
      </c>
      <c r="AY362" s="253" t="s">
        <v>127</v>
      </c>
    </row>
    <row r="363" s="2" customFormat="1" ht="6.96" customHeight="1">
      <c r="A363" s="37"/>
      <c r="B363" s="65"/>
      <c r="C363" s="66"/>
      <c r="D363" s="66"/>
      <c r="E363" s="66"/>
      <c r="F363" s="66"/>
      <c r="G363" s="66"/>
      <c r="H363" s="66"/>
      <c r="I363" s="66"/>
      <c r="J363" s="66"/>
      <c r="K363" s="66"/>
      <c r="L363" s="43"/>
      <c r="M363" s="37"/>
      <c r="O363" s="37"/>
      <c r="P363" s="37"/>
      <c r="Q363" s="37"/>
      <c r="R363" s="37"/>
      <c r="S363" s="37"/>
      <c r="T363" s="37"/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</row>
  </sheetData>
  <sheetProtection sheet="1" autoFilter="0" formatColumns="0" formatRows="0" objects="1" scenarios="1" spinCount="100000" saltValue="xnbeigsRnb+vgB7OYTK6LUfKvZWxXJJ1iaO9BWYSWYK8PlkqVFXM0mhS3o8uuIAClceb/QPXVMIbK4rhI93udQ==" hashValue="fDbq8NzUTTjmIIPxHZx7MtPx9dFNUf4HeEZ8Wt5K5ewILAzTjvCA6pRo3WRXqODacC+oDZkBYX7J3uIPDQcoiA==" algorithmName="SHA-512" password="CC35"/>
  <autoFilter ref="C130:K36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9:H119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90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s="1" customFormat="1" ht="24.96" customHeight="1">
      <c r="B4" s="19"/>
      <c r="D4" s="147" t="s">
        <v>91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Oprava Petrovického tunelu TU 1561 v km 73,421</v>
      </c>
      <c r="F7" s="149"/>
      <c r="G7" s="149"/>
      <c r="H7" s="149"/>
      <c r="L7" s="19"/>
    </row>
    <row r="8" s="1" customFormat="1" ht="12" customHeight="1">
      <c r="B8" s="19"/>
      <c r="D8" s="149" t="s">
        <v>92</v>
      </c>
      <c r="L8" s="19"/>
    </row>
    <row r="9" s="2" customFormat="1" ht="16.5" customHeight="1">
      <c r="A9" s="37"/>
      <c r="B9" s="43"/>
      <c r="C9" s="37"/>
      <c r="D9" s="37"/>
      <c r="E9" s="150" t="s">
        <v>93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94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588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21. 1. 2025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33</v>
      </c>
      <c r="E32" s="37"/>
      <c r="F32" s="37"/>
      <c r="G32" s="37"/>
      <c r="H32" s="37"/>
      <c r="I32" s="37"/>
      <c r="J32" s="159">
        <f>ROUND(J123,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35</v>
      </c>
      <c r="G34" s="37"/>
      <c r="H34" s="37"/>
      <c r="I34" s="160" t="s">
        <v>34</v>
      </c>
      <c r="J34" s="160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37</v>
      </c>
      <c r="E35" s="149" t="s">
        <v>38</v>
      </c>
      <c r="F35" s="162">
        <f>ROUND((SUM(BE123:BE159)),  2)</f>
        <v>0</v>
      </c>
      <c r="G35" s="37"/>
      <c r="H35" s="37"/>
      <c r="I35" s="163">
        <v>0.20999999999999999</v>
      </c>
      <c r="J35" s="162">
        <f>ROUND(((SUM(BE123:BE159))*I35),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39</v>
      </c>
      <c r="F36" s="162">
        <f>ROUND((SUM(BF123:BF159)),  2)</f>
        <v>0</v>
      </c>
      <c r="G36" s="37"/>
      <c r="H36" s="37"/>
      <c r="I36" s="163">
        <v>0.12</v>
      </c>
      <c r="J36" s="162">
        <f>ROUND(((SUM(BF123:BF159))*I36),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40</v>
      </c>
      <c r="F37" s="162">
        <f>ROUND((SUM(BG123:BG159)),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41</v>
      </c>
      <c r="F38" s="162">
        <f>ROUND((SUM(BH123:BH159)),  2)</f>
        <v>0</v>
      </c>
      <c r="G38" s="37"/>
      <c r="H38" s="37"/>
      <c r="I38" s="163">
        <v>0.12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42</v>
      </c>
      <c r="F39" s="162">
        <f>ROUND((SUM(BI123:BI159)),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43</v>
      </c>
      <c r="E41" s="166"/>
      <c r="F41" s="166"/>
      <c r="G41" s="167" t="s">
        <v>44</v>
      </c>
      <c r="H41" s="168" t="s">
        <v>45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Oprava Petrovického tunelu TU 1561 v km 73,421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92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93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94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2022/12/1.2/SO 01 - VON - Vedlejší ostatní náklady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21. 1. 2025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97</v>
      </c>
      <c r="D96" s="184"/>
      <c r="E96" s="184"/>
      <c r="F96" s="184"/>
      <c r="G96" s="184"/>
      <c r="H96" s="184"/>
      <c r="I96" s="184"/>
      <c r="J96" s="185" t="s">
        <v>98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99</v>
      </c>
      <c r="D98" s="39"/>
      <c r="E98" s="39"/>
      <c r="F98" s="39"/>
      <c r="G98" s="39"/>
      <c r="H98" s="39"/>
      <c r="I98" s="39"/>
      <c r="J98" s="109">
        <f>J123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100</v>
      </c>
    </row>
    <row r="99" s="9" customFormat="1" ht="24.96" customHeight="1">
      <c r="A99" s="9"/>
      <c r="B99" s="187"/>
      <c r="C99" s="188"/>
      <c r="D99" s="189" t="s">
        <v>589</v>
      </c>
      <c r="E99" s="190"/>
      <c r="F99" s="190"/>
      <c r="G99" s="190"/>
      <c r="H99" s="190"/>
      <c r="I99" s="190"/>
      <c r="J99" s="191">
        <f>J124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3"/>
      <c r="C100" s="132"/>
      <c r="D100" s="194" t="s">
        <v>590</v>
      </c>
      <c r="E100" s="195"/>
      <c r="F100" s="195"/>
      <c r="G100" s="195"/>
      <c r="H100" s="195"/>
      <c r="I100" s="195"/>
      <c r="J100" s="196">
        <f>J138</f>
        <v>0</v>
      </c>
      <c r="K100" s="132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32"/>
      <c r="D101" s="194" t="s">
        <v>591</v>
      </c>
      <c r="E101" s="195"/>
      <c r="F101" s="195"/>
      <c r="G101" s="195"/>
      <c r="H101" s="195"/>
      <c r="I101" s="195"/>
      <c r="J101" s="196">
        <f>J157</f>
        <v>0</v>
      </c>
      <c r="K101" s="132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112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182" t="str">
        <f>E7</f>
        <v>Oprava Petrovického tunelu TU 1561 v km 73,421</v>
      </c>
      <c r="F111" s="31"/>
      <c r="G111" s="31"/>
      <c r="H111" s="31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1" customFormat="1" ht="12" customHeight="1">
      <c r="B112" s="20"/>
      <c r="C112" s="31" t="s">
        <v>92</v>
      </c>
      <c r="D112" s="21"/>
      <c r="E112" s="21"/>
      <c r="F112" s="21"/>
      <c r="G112" s="21"/>
      <c r="H112" s="21"/>
      <c r="I112" s="21"/>
      <c r="J112" s="21"/>
      <c r="K112" s="21"/>
      <c r="L112" s="19"/>
    </row>
    <row r="113" s="2" customFormat="1" ht="16.5" customHeight="1">
      <c r="A113" s="37"/>
      <c r="B113" s="38"/>
      <c r="C113" s="39"/>
      <c r="D113" s="39"/>
      <c r="E113" s="182" t="s">
        <v>93</v>
      </c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94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E11</f>
        <v>2022/12/1.2/SO 01 - VON - Vedlejší ostatní náklady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F14</f>
        <v xml:space="preserve"> </v>
      </c>
      <c r="G117" s="39"/>
      <c r="H117" s="39"/>
      <c r="I117" s="31" t="s">
        <v>22</v>
      </c>
      <c r="J117" s="78" t="str">
        <f>IF(J14="","",J14)</f>
        <v>21. 1. 2025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9"/>
      <c r="E119" s="39"/>
      <c r="F119" s="26" t="str">
        <f>E17</f>
        <v xml:space="preserve"> </v>
      </c>
      <c r="G119" s="39"/>
      <c r="H119" s="39"/>
      <c r="I119" s="31" t="s">
        <v>29</v>
      </c>
      <c r="J119" s="35" t="str">
        <f>E23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27</v>
      </c>
      <c r="D120" s="39"/>
      <c r="E120" s="39"/>
      <c r="F120" s="26" t="str">
        <f>IF(E20="","",E20)</f>
        <v>Vyplň údaj</v>
      </c>
      <c r="G120" s="39"/>
      <c r="H120" s="39"/>
      <c r="I120" s="31" t="s">
        <v>31</v>
      </c>
      <c r="J120" s="35" t="str">
        <f>E26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98"/>
      <c r="B122" s="199"/>
      <c r="C122" s="200" t="s">
        <v>113</v>
      </c>
      <c r="D122" s="201" t="s">
        <v>58</v>
      </c>
      <c r="E122" s="201" t="s">
        <v>54</v>
      </c>
      <c r="F122" s="201" t="s">
        <v>55</v>
      </c>
      <c r="G122" s="201" t="s">
        <v>114</v>
      </c>
      <c r="H122" s="201" t="s">
        <v>115</v>
      </c>
      <c r="I122" s="201" t="s">
        <v>116</v>
      </c>
      <c r="J122" s="201" t="s">
        <v>98</v>
      </c>
      <c r="K122" s="202" t="s">
        <v>117</v>
      </c>
      <c r="L122" s="203"/>
      <c r="M122" s="99" t="s">
        <v>1</v>
      </c>
      <c r="N122" s="100" t="s">
        <v>37</v>
      </c>
      <c r="O122" s="100" t="s">
        <v>118</v>
      </c>
      <c r="P122" s="100" t="s">
        <v>119</v>
      </c>
      <c r="Q122" s="100" t="s">
        <v>120</v>
      </c>
      <c r="R122" s="100" t="s">
        <v>121</v>
      </c>
      <c r="S122" s="100" t="s">
        <v>122</v>
      </c>
      <c r="T122" s="101" t="s">
        <v>123</v>
      </c>
      <c r="U122" s="198"/>
      <c r="V122" s="198"/>
      <c r="W122" s="198"/>
      <c r="X122" s="198"/>
      <c r="Y122" s="198"/>
      <c r="Z122" s="198"/>
      <c r="AA122" s="198"/>
      <c r="AB122" s="198"/>
      <c r="AC122" s="198"/>
      <c r="AD122" s="198"/>
      <c r="AE122" s="198"/>
    </row>
    <row r="123" s="2" customFormat="1" ht="22.8" customHeight="1">
      <c r="A123" s="37"/>
      <c r="B123" s="38"/>
      <c r="C123" s="106" t="s">
        <v>124</v>
      </c>
      <c r="D123" s="39"/>
      <c r="E123" s="39"/>
      <c r="F123" s="39"/>
      <c r="G123" s="39"/>
      <c r="H123" s="39"/>
      <c r="I123" s="39"/>
      <c r="J123" s="204">
        <f>BK123</f>
        <v>0</v>
      </c>
      <c r="K123" s="39"/>
      <c r="L123" s="43"/>
      <c r="M123" s="102"/>
      <c r="N123" s="205"/>
      <c r="O123" s="103"/>
      <c r="P123" s="206">
        <f>P124</f>
        <v>0</v>
      </c>
      <c r="Q123" s="103"/>
      <c r="R123" s="206">
        <f>R124</f>
        <v>0</v>
      </c>
      <c r="S123" s="103"/>
      <c r="T123" s="207">
        <f>T124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72</v>
      </c>
      <c r="AU123" s="16" t="s">
        <v>100</v>
      </c>
      <c r="BK123" s="208">
        <f>BK124</f>
        <v>0</v>
      </c>
    </row>
    <row r="124" s="12" customFormat="1" ht="25.92" customHeight="1">
      <c r="A124" s="12"/>
      <c r="B124" s="209"/>
      <c r="C124" s="210"/>
      <c r="D124" s="211" t="s">
        <v>72</v>
      </c>
      <c r="E124" s="212" t="s">
        <v>592</v>
      </c>
      <c r="F124" s="212" t="s">
        <v>593</v>
      </c>
      <c r="G124" s="210"/>
      <c r="H124" s="210"/>
      <c r="I124" s="213"/>
      <c r="J124" s="214">
        <f>BK124</f>
        <v>0</v>
      </c>
      <c r="K124" s="210"/>
      <c r="L124" s="215"/>
      <c r="M124" s="216"/>
      <c r="N124" s="217"/>
      <c r="O124" s="217"/>
      <c r="P124" s="218">
        <f>P125+SUM(P126:P138)+P157</f>
        <v>0</v>
      </c>
      <c r="Q124" s="217"/>
      <c r="R124" s="218">
        <f>R125+SUM(R126:R138)+R157</f>
        <v>0</v>
      </c>
      <c r="S124" s="217"/>
      <c r="T124" s="219">
        <f>T125+SUM(T126:T138)+T157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0" t="s">
        <v>160</v>
      </c>
      <c r="AT124" s="221" t="s">
        <v>72</v>
      </c>
      <c r="AU124" s="221" t="s">
        <v>73</v>
      </c>
      <c r="AY124" s="220" t="s">
        <v>127</v>
      </c>
      <c r="BK124" s="222">
        <f>BK125+SUM(BK126:BK138)+BK157</f>
        <v>0</v>
      </c>
    </row>
    <row r="125" s="2" customFormat="1" ht="24.15" customHeight="1">
      <c r="A125" s="37"/>
      <c r="B125" s="38"/>
      <c r="C125" s="225" t="s">
        <v>80</v>
      </c>
      <c r="D125" s="225" t="s">
        <v>129</v>
      </c>
      <c r="E125" s="226" t="s">
        <v>594</v>
      </c>
      <c r="F125" s="227" t="s">
        <v>595</v>
      </c>
      <c r="G125" s="228" t="s">
        <v>596</v>
      </c>
      <c r="H125" s="279"/>
      <c r="I125" s="230"/>
      <c r="J125" s="231">
        <f>ROUND(I125*H125,2)</f>
        <v>0</v>
      </c>
      <c r="K125" s="227" t="s">
        <v>184</v>
      </c>
      <c r="L125" s="43"/>
      <c r="M125" s="232" t="s">
        <v>1</v>
      </c>
      <c r="N125" s="233" t="s">
        <v>38</v>
      </c>
      <c r="O125" s="90"/>
      <c r="P125" s="234">
        <f>O125*H125</f>
        <v>0</v>
      </c>
      <c r="Q125" s="234">
        <v>0</v>
      </c>
      <c r="R125" s="234">
        <f>Q125*H125</f>
        <v>0</v>
      </c>
      <c r="S125" s="234">
        <v>0</v>
      </c>
      <c r="T125" s="235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6" t="s">
        <v>134</v>
      </c>
      <c r="AT125" s="236" t="s">
        <v>129</v>
      </c>
      <c r="AU125" s="236" t="s">
        <v>80</v>
      </c>
      <c r="AY125" s="16" t="s">
        <v>127</v>
      </c>
      <c r="BE125" s="237">
        <f>IF(N125="základní",J125,0)</f>
        <v>0</v>
      </c>
      <c r="BF125" s="237">
        <f>IF(N125="snížená",J125,0)</f>
        <v>0</v>
      </c>
      <c r="BG125" s="237">
        <f>IF(N125="zákl. přenesená",J125,0)</f>
        <v>0</v>
      </c>
      <c r="BH125" s="237">
        <f>IF(N125="sníž. přenesená",J125,0)</f>
        <v>0</v>
      </c>
      <c r="BI125" s="237">
        <f>IF(N125="nulová",J125,0)</f>
        <v>0</v>
      </c>
      <c r="BJ125" s="16" t="s">
        <v>80</v>
      </c>
      <c r="BK125" s="237">
        <f>ROUND(I125*H125,2)</f>
        <v>0</v>
      </c>
      <c r="BL125" s="16" t="s">
        <v>134</v>
      </c>
      <c r="BM125" s="236" t="s">
        <v>597</v>
      </c>
    </row>
    <row r="126" s="2" customFormat="1">
      <c r="A126" s="37"/>
      <c r="B126" s="38"/>
      <c r="C126" s="39"/>
      <c r="D126" s="238" t="s">
        <v>136</v>
      </c>
      <c r="E126" s="39"/>
      <c r="F126" s="239" t="s">
        <v>595</v>
      </c>
      <c r="G126" s="39"/>
      <c r="H126" s="39"/>
      <c r="I126" s="240"/>
      <c r="J126" s="39"/>
      <c r="K126" s="39"/>
      <c r="L126" s="43"/>
      <c r="M126" s="241"/>
      <c r="N126" s="242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136</v>
      </c>
      <c r="AU126" s="16" t="s">
        <v>80</v>
      </c>
    </row>
    <row r="127" s="2" customFormat="1" ht="24.15" customHeight="1">
      <c r="A127" s="37"/>
      <c r="B127" s="38"/>
      <c r="C127" s="225" t="s">
        <v>82</v>
      </c>
      <c r="D127" s="225" t="s">
        <v>129</v>
      </c>
      <c r="E127" s="226" t="s">
        <v>598</v>
      </c>
      <c r="F127" s="227" t="s">
        <v>599</v>
      </c>
      <c r="G127" s="228" t="s">
        <v>596</v>
      </c>
      <c r="H127" s="279"/>
      <c r="I127" s="230"/>
      <c r="J127" s="231">
        <f>ROUND(I127*H127,2)</f>
        <v>0</v>
      </c>
      <c r="K127" s="227" t="s">
        <v>184</v>
      </c>
      <c r="L127" s="43"/>
      <c r="M127" s="232" t="s">
        <v>1</v>
      </c>
      <c r="N127" s="233" t="s">
        <v>38</v>
      </c>
      <c r="O127" s="90"/>
      <c r="P127" s="234">
        <f>O127*H127</f>
        <v>0</v>
      </c>
      <c r="Q127" s="234">
        <v>0</v>
      </c>
      <c r="R127" s="234">
        <f>Q127*H127</f>
        <v>0</v>
      </c>
      <c r="S127" s="234">
        <v>0</v>
      </c>
      <c r="T127" s="235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36" t="s">
        <v>134</v>
      </c>
      <c r="AT127" s="236" t="s">
        <v>129</v>
      </c>
      <c r="AU127" s="236" t="s">
        <v>80</v>
      </c>
      <c r="AY127" s="16" t="s">
        <v>127</v>
      </c>
      <c r="BE127" s="237">
        <f>IF(N127="základní",J127,0)</f>
        <v>0</v>
      </c>
      <c r="BF127" s="237">
        <f>IF(N127="snížená",J127,0)</f>
        <v>0</v>
      </c>
      <c r="BG127" s="237">
        <f>IF(N127="zákl. přenesená",J127,0)</f>
        <v>0</v>
      </c>
      <c r="BH127" s="237">
        <f>IF(N127="sníž. přenesená",J127,0)</f>
        <v>0</v>
      </c>
      <c r="BI127" s="237">
        <f>IF(N127="nulová",J127,0)</f>
        <v>0</v>
      </c>
      <c r="BJ127" s="16" t="s">
        <v>80</v>
      </c>
      <c r="BK127" s="237">
        <f>ROUND(I127*H127,2)</f>
        <v>0</v>
      </c>
      <c r="BL127" s="16" t="s">
        <v>134</v>
      </c>
      <c r="BM127" s="236" t="s">
        <v>600</v>
      </c>
    </row>
    <row r="128" s="2" customFormat="1">
      <c r="A128" s="37"/>
      <c r="B128" s="38"/>
      <c r="C128" s="39"/>
      <c r="D128" s="238" t="s">
        <v>136</v>
      </c>
      <c r="E128" s="39"/>
      <c r="F128" s="239" t="s">
        <v>601</v>
      </c>
      <c r="G128" s="39"/>
      <c r="H128" s="39"/>
      <c r="I128" s="240"/>
      <c r="J128" s="39"/>
      <c r="K128" s="39"/>
      <c r="L128" s="43"/>
      <c r="M128" s="241"/>
      <c r="N128" s="242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136</v>
      </c>
      <c r="AU128" s="16" t="s">
        <v>80</v>
      </c>
    </row>
    <row r="129" s="2" customFormat="1" ht="37.8" customHeight="1">
      <c r="A129" s="37"/>
      <c r="B129" s="38"/>
      <c r="C129" s="225" t="s">
        <v>145</v>
      </c>
      <c r="D129" s="225" t="s">
        <v>129</v>
      </c>
      <c r="E129" s="226" t="s">
        <v>602</v>
      </c>
      <c r="F129" s="227" t="s">
        <v>603</v>
      </c>
      <c r="G129" s="228" t="s">
        <v>596</v>
      </c>
      <c r="H129" s="279"/>
      <c r="I129" s="230"/>
      <c r="J129" s="231">
        <f>ROUND(I129*H129,2)</f>
        <v>0</v>
      </c>
      <c r="K129" s="227" t="s">
        <v>184</v>
      </c>
      <c r="L129" s="43"/>
      <c r="M129" s="232" t="s">
        <v>1</v>
      </c>
      <c r="N129" s="233" t="s">
        <v>38</v>
      </c>
      <c r="O129" s="90"/>
      <c r="P129" s="234">
        <f>O129*H129</f>
        <v>0</v>
      </c>
      <c r="Q129" s="234">
        <v>0</v>
      </c>
      <c r="R129" s="234">
        <f>Q129*H129</f>
        <v>0</v>
      </c>
      <c r="S129" s="234">
        <v>0</v>
      </c>
      <c r="T129" s="235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6" t="s">
        <v>134</v>
      </c>
      <c r="AT129" s="236" t="s">
        <v>129</v>
      </c>
      <c r="AU129" s="236" t="s">
        <v>80</v>
      </c>
      <c r="AY129" s="16" t="s">
        <v>127</v>
      </c>
      <c r="BE129" s="237">
        <f>IF(N129="základní",J129,0)</f>
        <v>0</v>
      </c>
      <c r="BF129" s="237">
        <f>IF(N129="snížená",J129,0)</f>
        <v>0</v>
      </c>
      <c r="BG129" s="237">
        <f>IF(N129="zákl. přenesená",J129,0)</f>
        <v>0</v>
      </c>
      <c r="BH129" s="237">
        <f>IF(N129="sníž. přenesená",J129,0)</f>
        <v>0</v>
      </c>
      <c r="BI129" s="237">
        <f>IF(N129="nulová",J129,0)</f>
        <v>0</v>
      </c>
      <c r="BJ129" s="16" t="s">
        <v>80</v>
      </c>
      <c r="BK129" s="237">
        <f>ROUND(I129*H129,2)</f>
        <v>0</v>
      </c>
      <c r="BL129" s="16" t="s">
        <v>134</v>
      </c>
      <c r="BM129" s="236" t="s">
        <v>604</v>
      </c>
    </row>
    <row r="130" s="2" customFormat="1">
      <c r="A130" s="37"/>
      <c r="B130" s="38"/>
      <c r="C130" s="39"/>
      <c r="D130" s="238" t="s">
        <v>136</v>
      </c>
      <c r="E130" s="39"/>
      <c r="F130" s="239" t="s">
        <v>605</v>
      </c>
      <c r="G130" s="39"/>
      <c r="H130" s="39"/>
      <c r="I130" s="240"/>
      <c r="J130" s="39"/>
      <c r="K130" s="39"/>
      <c r="L130" s="43"/>
      <c r="M130" s="241"/>
      <c r="N130" s="242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136</v>
      </c>
      <c r="AU130" s="16" t="s">
        <v>80</v>
      </c>
    </row>
    <row r="131" s="2" customFormat="1" ht="33" customHeight="1">
      <c r="A131" s="37"/>
      <c r="B131" s="38"/>
      <c r="C131" s="225" t="s">
        <v>134</v>
      </c>
      <c r="D131" s="225" t="s">
        <v>129</v>
      </c>
      <c r="E131" s="226" t="s">
        <v>606</v>
      </c>
      <c r="F131" s="227" t="s">
        <v>607</v>
      </c>
      <c r="G131" s="228" t="s">
        <v>596</v>
      </c>
      <c r="H131" s="279"/>
      <c r="I131" s="230"/>
      <c r="J131" s="231">
        <f>ROUND(I131*H131,2)</f>
        <v>0</v>
      </c>
      <c r="K131" s="227" t="s">
        <v>184</v>
      </c>
      <c r="L131" s="43"/>
      <c r="M131" s="232" t="s">
        <v>1</v>
      </c>
      <c r="N131" s="233" t="s">
        <v>38</v>
      </c>
      <c r="O131" s="90"/>
      <c r="P131" s="234">
        <f>O131*H131</f>
        <v>0</v>
      </c>
      <c r="Q131" s="234">
        <v>0</v>
      </c>
      <c r="R131" s="234">
        <f>Q131*H131</f>
        <v>0</v>
      </c>
      <c r="S131" s="234">
        <v>0</v>
      </c>
      <c r="T131" s="235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6" t="s">
        <v>134</v>
      </c>
      <c r="AT131" s="236" t="s">
        <v>129</v>
      </c>
      <c r="AU131" s="236" t="s">
        <v>80</v>
      </c>
      <c r="AY131" s="16" t="s">
        <v>127</v>
      </c>
      <c r="BE131" s="237">
        <f>IF(N131="základní",J131,0)</f>
        <v>0</v>
      </c>
      <c r="BF131" s="237">
        <f>IF(N131="snížená",J131,0)</f>
        <v>0</v>
      </c>
      <c r="BG131" s="237">
        <f>IF(N131="zákl. přenesená",J131,0)</f>
        <v>0</v>
      </c>
      <c r="BH131" s="237">
        <f>IF(N131="sníž. přenesená",J131,0)</f>
        <v>0</v>
      </c>
      <c r="BI131" s="237">
        <f>IF(N131="nulová",J131,0)</f>
        <v>0</v>
      </c>
      <c r="BJ131" s="16" t="s">
        <v>80</v>
      </c>
      <c r="BK131" s="237">
        <f>ROUND(I131*H131,2)</f>
        <v>0</v>
      </c>
      <c r="BL131" s="16" t="s">
        <v>134</v>
      </c>
      <c r="BM131" s="236" t="s">
        <v>608</v>
      </c>
    </row>
    <row r="132" s="2" customFormat="1">
      <c r="A132" s="37"/>
      <c r="B132" s="38"/>
      <c r="C132" s="39"/>
      <c r="D132" s="238" t="s">
        <v>136</v>
      </c>
      <c r="E132" s="39"/>
      <c r="F132" s="239" t="s">
        <v>609</v>
      </c>
      <c r="G132" s="39"/>
      <c r="H132" s="39"/>
      <c r="I132" s="240"/>
      <c r="J132" s="39"/>
      <c r="K132" s="39"/>
      <c r="L132" s="43"/>
      <c r="M132" s="241"/>
      <c r="N132" s="242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136</v>
      </c>
      <c r="AU132" s="16" t="s">
        <v>80</v>
      </c>
    </row>
    <row r="133" s="2" customFormat="1" ht="55.5" customHeight="1">
      <c r="A133" s="37"/>
      <c r="B133" s="38"/>
      <c r="C133" s="225" t="s">
        <v>160</v>
      </c>
      <c r="D133" s="225" t="s">
        <v>129</v>
      </c>
      <c r="E133" s="226" t="s">
        <v>610</v>
      </c>
      <c r="F133" s="227" t="s">
        <v>611</v>
      </c>
      <c r="G133" s="228" t="s">
        <v>596</v>
      </c>
      <c r="H133" s="279"/>
      <c r="I133" s="230"/>
      <c r="J133" s="231">
        <f>ROUND(I133*H133,2)</f>
        <v>0</v>
      </c>
      <c r="K133" s="227" t="s">
        <v>184</v>
      </c>
      <c r="L133" s="43"/>
      <c r="M133" s="232" t="s">
        <v>1</v>
      </c>
      <c r="N133" s="233" t="s">
        <v>38</v>
      </c>
      <c r="O133" s="90"/>
      <c r="P133" s="234">
        <f>O133*H133</f>
        <v>0</v>
      </c>
      <c r="Q133" s="234">
        <v>0</v>
      </c>
      <c r="R133" s="234">
        <f>Q133*H133</f>
        <v>0</v>
      </c>
      <c r="S133" s="234">
        <v>0</v>
      </c>
      <c r="T133" s="235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6" t="s">
        <v>134</v>
      </c>
      <c r="AT133" s="236" t="s">
        <v>129</v>
      </c>
      <c r="AU133" s="236" t="s">
        <v>80</v>
      </c>
      <c r="AY133" s="16" t="s">
        <v>127</v>
      </c>
      <c r="BE133" s="237">
        <f>IF(N133="základní",J133,0)</f>
        <v>0</v>
      </c>
      <c r="BF133" s="237">
        <f>IF(N133="snížená",J133,0)</f>
        <v>0</v>
      </c>
      <c r="BG133" s="237">
        <f>IF(N133="zákl. přenesená",J133,0)</f>
        <v>0</v>
      </c>
      <c r="BH133" s="237">
        <f>IF(N133="sníž. přenesená",J133,0)</f>
        <v>0</v>
      </c>
      <c r="BI133" s="237">
        <f>IF(N133="nulová",J133,0)</f>
        <v>0</v>
      </c>
      <c r="BJ133" s="16" t="s">
        <v>80</v>
      </c>
      <c r="BK133" s="237">
        <f>ROUND(I133*H133,2)</f>
        <v>0</v>
      </c>
      <c r="BL133" s="16" t="s">
        <v>134</v>
      </c>
      <c r="BM133" s="236" t="s">
        <v>612</v>
      </c>
    </row>
    <row r="134" s="2" customFormat="1">
      <c r="A134" s="37"/>
      <c r="B134" s="38"/>
      <c r="C134" s="39"/>
      <c r="D134" s="238" t="s">
        <v>136</v>
      </c>
      <c r="E134" s="39"/>
      <c r="F134" s="239" t="s">
        <v>611</v>
      </c>
      <c r="G134" s="39"/>
      <c r="H134" s="39"/>
      <c r="I134" s="240"/>
      <c r="J134" s="39"/>
      <c r="K134" s="39"/>
      <c r="L134" s="43"/>
      <c r="M134" s="241"/>
      <c r="N134" s="242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136</v>
      </c>
      <c r="AU134" s="16" t="s">
        <v>80</v>
      </c>
    </row>
    <row r="135" s="2" customFormat="1">
      <c r="A135" s="37"/>
      <c r="B135" s="38"/>
      <c r="C135" s="39"/>
      <c r="D135" s="238" t="s">
        <v>241</v>
      </c>
      <c r="E135" s="39"/>
      <c r="F135" s="275" t="s">
        <v>613</v>
      </c>
      <c r="G135" s="39"/>
      <c r="H135" s="39"/>
      <c r="I135" s="240"/>
      <c r="J135" s="39"/>
      <c r="K135" s="39"/>
      <c r="L135" s="43"/>
      <c r="M135" s="241"/>
      <c r="N135" s="242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241</v>
      </c>
      <c r="AU135" s="16" t="s">
        <v>80</v>
      </c>
    </row>
    <row r="136" s="2" customFormat="1" ht="16.5" customHeight="1">
      <c r="A136" s="37"/>
      <c r="B136" s="38"/>
      <c r="C136" s="225" t="s">
        <v>165</v>
      </c>
      <c r="D136" s="225" t="s">
        <v>129</v>
      </c>
      <c r="E136" s="226" t="s">
        <v>614</v>
      </c>
      <c r="F136" s="227" t="s">
        <v>615</v>
      </c>
      <c r="G136" s="228" t="s">
        <v>596</v>
      </c>
      <c r="H136" s="279"/>
      <c r="I136" s="230"/>
      <c r="J136" s="231">
        <f>ROUND(I136*H136,2)</f>
        <v>0</v>
      </c>
      <c r="K136" s="227" t="s">
        <v>184</v>
      </c>
      <c r="L136" s="43"/>
      <c r="M136" s="232" t="s">
        <v>1</v>
      </c>
      <c r="N136" s="233" t="s">
        <v>38</v>
      </c>
      <c r="O136" s="90"/>
      <c r="P136" s="234">
        <f>O136*H136</f>
        <v>0</v>
      </c>
      <c r="Q136" s="234">
        <v>0</v>
      </c>
      <c r="R136" s="234">
        <f>Q136*H136</f>
        <v>0</v>
      </c>
      <c r="S136" s="234">
        <v>0</v>
      </c>
      <c r="T136" s="235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36" t="s">
        <v>134</v>
      </c>
      <c r="AT136" s="236" t="s">
        <v>129</v>
      </c>
      <c r="AU136" s="236" t="s">
        <v>80</v>
      </c>
      <c r="AY136" s="16" t="s">
        <v>127</v>
      </c>
      <c r="BE136" s="237">
        <f>IF(N136="základní",J136,0)</f>
        <v>0</v>
      </c>
      <c r="BF136" s="237">
        <f>IF(N136="snížená",J136,0)</f>
        <v>0</v>
      </c>
      <c r="BG136" s="237">
        <f>IF(N136="zákl. přenesená",J136,0)</f>
        <v>0</v>
      </c>
      <c r="BH136" s="237">
        <f>IF(N136="sníž. přenesená",J136,0)</f>
        <v>0</v>
      </c>
      <c r="BI136" s="237">
        <f>IF(N136="nulová",J136,0)</f>
        <v>0</v>
      </c>
      <c r="BJ136" s="16" t="s">
        <v>80</v>
      </c>
      <c r="BK136" s="237">
        <f>ROUND(I136*H136,2)</f>
        <v>0</v>
      </c>
      <c r="BL136" s="16" t="s">
        <v>134</v>
      </c>
      <c r="BM136" s="236" t="s">
        <v>616</v>
      </c>
    </row>
    <row r="137" s="2" customFormat="1">
      <c r="A137" s="37"/>
      <c r="B137" s="38"/>
      <c r="C137" s="39"/>
      <c r="D137" s="238" t="s">
        <v>136</v>
      </c>
      <c r="E137" s="39"/>
      <c r="F137" s="239" t="s">
        <v>615</v>
      </c>
      <c r="G137" s="39"/>
      <c r="H137" s="39"/>
      <c r="I137" s="240"/>
      <c r="J137" s="39"/>
      <c r="K137" s="39"/>
      <c r="L137" s="43"/>
      <c r="M137" s="241"/>
      <c r="N137" s="242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136</v>
      </c>
      <c r="AU137" s="16" t="s">
        <v>80</v>
      </c>
    </row>
    <row r="138" s="12" customFormat="1" ht="22.8" customHeight="1">
      <c r="A138" s="12"/>
      <c r="B138" s="209"/>
      <c r="C138" s="210"/>
      <c r="D138" s="211" t="s">
        <v>72</v>
      </c>
      <c r="E138" s="223" t="s">
        <v>617</v>
      </c>
      <c r="F138" s="223" t="s">
        <v>618</v>
      </c>
      <c r="G138" s="210"/>
      <c r="H138" s="210"/>
      <c r="I138" s="213"/>
      <c r="J138" s="224">
        <f>BK138</f>
        <v>0</v>
      </c>
      <c r="K138" s="210"/>
      <c r="L138" s="215"/>
      <c r="M138" s="216"/>
      <c r="N138" s="217"/>
      <c r="O138" s="217"/>
      <c r="P138" s="218">
        <f>SUM(P139:P156)</f>
        <v>0</v>
      </c>
      <c r="Q138" s="217"/>
      <c r="R138" s="218">
        <f>SUM(R139:R156)</f>
        <v>0</v>
      </c>
      <c r="S138" s="217"/>
      <c r="T138" s="219">
        <f>SUM(T139:T156)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0" t="s">
        <v>160</v>
      </c>
      <c r="AT138" s="221" t="s">
        <v>72</v>
      </c>
      <c r="AU138" s="221" t="s">
        <v>80</v>
      </c>
      <c r="AY138" s="220" t="s">
        <v>127</v>
      </c>
      <c r="BK138" s="222">
        <f>SUM(BK139:BK156)</f>
        <v>0</v>
      </c>
    </row>
    <row r="139" s="2" customFormat="1" ht="16.5" customHeight="1">
      <c r="A139" s="37"/>
      <c r="B139" s="38"/>
      <c r="C139" s="225" t="s">
        <v>170</v>
      </c>
      <c r="D139" s="225" t="s">
        <v>129</v>
      </c>
      <c r="E139" s="226" t="s">
        <v>619</v>
      </c>
      <c r="F139" s="227" t="s">
        <v>618</v>
      </c>
      <c r="G139" s="228" t="s">
        <v>620</v>
      </c>
      <c r="H139" s="229">
        <v>1</v>
      </c>
      <c r="I139" s="230"/>
      <c r="J139" s="231">
        <f>ROUND(I139*H139,2)</f>
        <v>0</v>
      </c>
      <c r="K139" s="227" t="s">
        <v>621</v>
      </c>
      <c r="L139" s="43"/>
      <c r="M139" s="232" t="s">
        <v>1</v>
      </c>
      <c r="N139" s="233" t="s">
        <v>38</v>
      </c>
      <c r="O139" s="90"/>
      <c r="P139" s="234">
        <f>O139*H139</f>
        <v>0</v>
      </c>
      <c r="Q139" s="234">
        <v>0</v>
      </c>
      <c r="R139" s="234">
        <f>Q139*H139</f>
        <v>0</v>
      </c>
      <c r="S139" s="234">
        <v>0</v>
      </c>
      <c r="T139" s="235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6" t="s">
        <v>622</v>
      </c>
      <c r="AT139" s="236" t="s">
        <v>129</v>
      </c>
      <c r="AU139" s="236" t="s">
        <v>82</v>
      </c>
      <c r="AY139" s="16" t="s">
        <v>127</v>
      </c>
      <c r="BE139" s="237">
        <f>IF(N139="základní",J139,0)</f>
        <v>0</v>
      </c>
      <c r="BF139" s="237">
        <f>IF(N139="snížená",J139,0)</f>
        <v>0</v>
      </c>
      <c r="BG139" s="237">
        <f>IF(N139="zákl. přenesená",J139,0)</f>
        <v>0</v>
      </c>
      <c r="BH139" s="237">
        <f>IF(N139="sníž. přenesená",J139,0)</f>
        <v>0</v>
      </c>
      <c r="BI139" s="237">
        <f>IF(N139="nulová",J139,0)</f>
        <v>0</v>
      </c>
      <c r="BJ139" s="16" t="s">
        <v>80</v>
      </c>
      <c r="BK139" s="237">
        <f>ROUND(I139*H139,2)</f>
        <v>0</v>
      </c>
      <c r="BL139" s="16" t="s">
        <v>622</v>
      </c>
      <c r="BM139" s="236" t="s">
        <v>623</v>
      </c>
    </row>
    <row r="140" s="2" customFormat="1">
      <c r="A140" s="37"/>
      <c r="B140" s="38"/>
      <c r="C140" s="39"/>
      <c r="D140" s="238" t="s">
        <v>136</v>
      </c>
      <c r="E140" s="39"/>
      <c r="F140" s="239" t="s">
        <v>618</v>
      </c>
      <c r="G140" s="39"/>
      <c r="H140" s="39"/>
      <c r="I140" s="240"/>
      <c r="J140" s="39"/>
      <c r="K140" s="39"/>
      <c r="L140" s="43"/>
      <c r="M140" s="241"/>
      <c r="N140" s="242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136</v>
      </c>
      <c r="AU140" s="16" t="s">
        <v>82</v>
      </c>
    </row>
    <row r="141" s="2" customFormat="1" ht="16.5" customHeight="1">
      <c r="A141" s="37"/>
      <c r="B141" s="38"/>
      <c r="C141" s="225" t="s">
        <v>175</v>
      </c>
      <c r="D141" s="225" t="s">
        <v>129</v>
      </c>
      <c r="E141" s="226" t="s">
        <v>624</v>
      </c>
      <c r="F141" s="227" t="s">
        <v>625</v>
      </c>
      <c r="G141" s="228" t="s">
        <v>620</v>
      </c>
      <c r="H141" s="229">
        <v>1</v>
      </c>
      <c r="I141" s="230"/>
      <c r="J141" s="231">
        <f>ROUND(I141*H141,2)</f>
        <v>0</v>
      </c>
      <c r="K141" s="227" t="s">
        <v>621</v>
      </c>
      <c r="L141" s="43"/>
      <c r="M141" s="232" t="s">
        <v>1</v>
      </c>
      <c r="N141" s="233" t="s">
        <v>38</v>
      </c>
      <c r="O141" s="90"/>
      <c r="P141" s="234">
        <f>O141*H141</f>
        <v>0</v>
      </c>
      <c r="Q141" s="234">
        <v>0</v>
      </c>
      <c r="R141" s="234">
        <f>Q141*H141</f>
        <v>0</v>
      </c>
      <c r="S141" s="234">
        <v>0</v>
      </c>
      <c r="T141" s="235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36" t="s">
        <v>622</v>
      </c>
      <c r="AT141" s="236" t="s">
        <v>129</v>
      </c>
      <c r="AU141" s="236" t="s">
        <v>82</v>
      </c>
      <c r="AY141" s="16" t="s">
        <v>127</v>
      </c>
      <c r="BE141" s="237">
        <f>IF(N141="základní",J141,0)</f>
        <v>0</v>
      </c>
      <c r="BF141" s="237">
        <f>IF(N141="snížená",J141,0)</f>
        <v>0</v>
      </c>
      <c r="BG141" s="237">
        <f>IF(N141="zákl. přenesená",J141,0)</f>
        <v>0</v>
      </c>
      <c r="BH141" s="237">
        <f>IF(N141="sníž. přenesená",J141,0)</f>
        <v>0</v>
      </c>
      <c r="BI141" s="237">
        <f>IF(N141="nulová",J141,0)</f>
        <v>0</v>
      </c>
      <c r="BJ141" s="16" t="s">
        <v>80</v>
      </c>
      <c r="BK141" s="237">
        <f>ROUND(I141*H141,2)</f>
        <v>0</v>
      </c>
      <c r="BL141" s="16" t="s">
        <v>622</v>
      </c>
      <c r="BM141" s="236" t="s">
        <v>626</v>
      </c>
    </row>
    <row r="142" s="2" customFormat="1">
      <c r="A142" s="37"/>
      <c r="B142" s="38"/>
      <c r="C142" s="39"/>
      <c r="D142" s="238" t="s">
        <v>136</v>
      </c>
      <c r="E142" s="39"/>
      <c r="F142" s="239" t="s">
        <v>625</v>
      </c>
      <c r="G142" s="39"/>
      <c r="H142" s="39"/>
      <c r="I142" s="240"/>
      <c r="J142" s="39"/>
      <c r="K142" s="39"/>
      <c r="L142" s="43"/>
      <c r="M142" s="241"/>
      <c r="N142" s="242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136</v>
      </c>
      <c r="AU142" s="16" t="s">
        <v>82</v>
      </c>
    </row>
    <row r="143" s="2" customFormat="1" ht="16.5" customHeight="1">
      <c r="A143" s="37"/>
      <c r="B143" s="38"/>
      <c r="C143" s="225" t="s">
        <v>181</v>
      </c>
      <c r="D143" s="225" t="s">
        <v>129</v>
      </c>
      <c r="E143" s="226" t="s">
        <v>627</v>
      </c>
      <c r="F143" s="227" t="s">
        <v>628</v>
      </c>
      <c r="G143" s="228" t="s">
        <v>620</v>
      </c>
      <c r="H143" s="229">
        <v>1</v>
      </c>
      <c r="I143" s="230"/>
      <c r="J143" s="231">
        <f>ROUND(I143*H143,2)</f>
        <v>0</v>
      </c>
      <c r="K143" s="227" t="s">
        <v>621</v>
      </c>
      <c r="L143" s="43"/>
      <c r="M143" s="232" t="s">
        <v>1</v>
      </c>
      <c r="N143" s="233" t="s">
        <v>38</v>
      </c>
      <c r="O143" s="90"/>
      <c r="P143" s="234">
        <f>O143*H143</f>
        <v>0</v>
      </c>
      <c r="Q143" s="234">
        <v>0</v>
      </c>
      <c r="R143" s="234">
        <f>Q143*H143</f>
        <v>0</v>
      </c>
      <c r="S143" s="234">
        <v>0</v>
      </c>
      <c r="T143" s="235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6" t="s">
        <v>622</v>
      </c>
      <c r="AT143" s="236" t="s">
        <v>129</v>
      </c>
      <c r="AU143" s="236" t="s">
        <v>82</v>
      </c>
      <c r="AY143" s="16" t="s">
        <v>127</v>
      </c>
      <c r="BE143" s="237">
        <f>IF(N143="základní",J143,0)</f>
        <v>0</v>
      </c>
      <c r="BF143" s="237">
        <f>IF(N143="snížená",J143,0)</f>
        <v>0</v>
      </c>
      <c r="BG143" s="237">
        <f>IF(N143="zákl. přenesená",J143,0)</f>
        <v>0</v>
      </c>
      <c r="BH143" s="237">
        <f>IF(N143="sníž. přenesená",J143,0)</f>
        <v>0</v>
      </c>
      <c r="BI143" s="237">
        <f>IF(N143="nulová",J143,0)</f>
        <v>0</v>
      </c>
      <c r="BJ143" s="16" t="s">
        <v>80</v>
      </c>
      <c r="BK143" s="237">
        <f>ROUND(I143*H143,2)</f>
        <v>0</v>
      </c>
      <c r="BL143" s="16" t="s">
        <v>622</v>
      </c>
      <c r="BM143" s="236" t="s">
        <v>629</v>
      </c>
    </row>
    <row r="144" s="2" customFormat="1">
      <c r="A144" s="37"/>
      <c r="B144" s="38"/>
      <c r="C144" s="39"/>
      <c r="D144" s="238" t="s">
        <v>136</v>
      </c>
      <c r="E144" s="39"/>
      <c r="F144" s="239" t="s">
        <v>628</v>
      </c>
      <c r="G144" s="39"/>
      <c r="H144" s="39"/>
      <c r="I144" s="240"/>
      <c r="J144" s="39"/>
      <c r="K144" s="39"/>
      <c r="L144" s="43"/>
      <c r="M144" s="241"/>
      <c r="N144" s="242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136</v>
      </c>
      <c r="AU144" s="16" t="s">
        <v>82</v>
      </c>
    </row>
    <row r="145" s="2" customFormat="1" ht="16.5" customHeight="1">
      <c r="A145" s="37"/>
      <c r="B145" s="38"/>
      <c r="C145" s="225" t="s">
        <v>186</v>
      </c>
      <c r="D145" s="225" t="s">
        <v>129</v>
      </c>
      <c r="E145" s="226" t="s">
        <v>630</v>
      </c>
      <c r="F145" s="227" t="s">
        <v>631</v>
      </c>
      <c r="G145" s="228" t="s">
        <v>620</v>
      </c>
      <c r="H145" s="229">
        <v>1</v>
      </c>
      <c r="I145" s="230"/>
      <c r="J145" s="231">
        <f>ROUND(I145*H145,2)</f>
        <v>0</v>
      </c>
      <c r="K145" s="227" t="s">
        <v>621</v>
      </c>
      <c r="L145" s="43"/>
      <c r="M145" s="232" t="s">
        <v>1</v>
      </c>
      <c r="N145" s="233" t="s">
        <v>38</v>
      </c>
      <c r="O145" s="90"/>
      <c r="P145" s="234">
        <f>O145*H145</f>
        <v>0</v>
      </c>
      <c r="Q145" s="234">
        <v>0</v>
      </c>
      <c r="R145" s="234">
        <f>Q145*H145</f>
        <v>0</v>
      </c>
      <c r="S145" s="234">
        <v>0</v>
      </c>
      <c r="T145" s="235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36" t="s">
        <v>622</v>
      </c>
      <c r="AT145" s="236" t="s">
        <v>129</v>
      </c>
      <c r="AU145" s="236" t="s">
        <v>82</v>
      </c>
      <c r="AY145" s="16" t="s">
        <v>127</v>
      </c>
      <c r="BE145" s="237">
        <f>IF(N145="základní",J145,0)</f>
        <v>0</v>
      </c>
      <c r="BF145" s="237">
        <f>IF(N145="snížená",J145,0)</f>
        <v>0</v>
      </c>
      <c r="BG145" s="237">
        <f>IF(N145="zákl. přenesená",J145,0)</f>
        <v>0</v>
      </c>
      <c r="BH145" s="237">
        <f>IF(N145="sníž. přenesená",J145,0)</f>
        <v>0</v>
      </c>
      <c r="BI145" s="237">
        <f>IF(N145="nulová",J145,0)</f>
        <v>0</v>
      </c>
      <c r="BJ145" s="16" t="s">
        <v>80</v>
      </c>
      <c r="BK145" s="237">
        <f>ROUND(I145*H145,2)</f>
        <v>0</v>
      </c>
      <c r="BL145" s="16" t="s">
        <v>622</v>
      </c>
      <c r="BM145" s="236" t="s">
        <v>632</v>
      </c>
    </row>
    <row r="146" s="2" customFormat="1">
      <c r="A146" s="37"/>
      <c r="B146" s="38"/>
      <c r="C146" s="39"/>
      <c r="D146" s="238" t="s">
        <v>136</v>
      </c>
      <c r="E146" s="39"/>
      <c r="F146" s="239" t="s">
        <v>631</v>
      </c>
      <c r="G146" s="39"/>
      <c r="H146" s="39"/>
      <c r="I146" s="240"/>
      <c r="J146" s="39"/>
      <c r="K146" s="39"/>
      <c r="L146" s="43"/>
      <c r="M146" s="241"/>
      <c r="N146" s="242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136</v>
      </c>
      <c r="AU146" s="16" t="s">
        <v>82</v>
      </c>
    </row>
    <row r="147" s="2" customFormat="1">
      <c r="A147" s="37"/>
      <c r="B147" s="38"/>
      <c r="C147" s="39"/>
      <c r="D147" s="238" t="s">
        <v>241</v>
      </c>
      <c r="E147" s="39"/>
      <c r="F147" s="275" t="s">
        <v>633</v>
      </c>
      <c r="G147" s="39"/>
      <c r="H147" s="39"/>
      <c r="I147" s="240"/>
      <c r="J147" s="39"/>
      <c r="K147" s="39"/>
      <c r="L147" s="43"/>
      <c r="M147" s="241"/>
      <c r="N147" s="242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241</v>
      </c>
      <c r="AU147" s="16" t="s">
        <v>82</v>
      </c>
    </row>
    <row r="148" s="2" customFormat="1" ht="16.5" customHeight="1">
      <c r="A148" s="37"/>
      <c r="B148" s="38"/>
      <c r="C148" s="225" t="s">
        <v>193</v>
      </c>
      <c r="D148" s="225" t="s">
        <v>129</v>
      </c>
      <c r="E148" s="226" t="s">
        <v>634</v>
      </c>
      <c r="F148" s="227" t="s">
        <v>635</v>
      </c>
      <c r="G148" s="228" t="s">
        <v>620</v>
      </c>
      <c r="H148" s="229">
        <v>1</v>
      </c>
      <c r="I148" s="230"/>
      <c r="J148" s="231">
        <f>ROUND(I148*H148,2)</f>
        <v>0</v>
      </c>
      <c r="K148" s="227" t="s">
        <v>621</v>
      </c>
      <c r="L148" s="43"/>
      <c r="M148" s="232" t="s">
        <v>1</v>
      </c>
      <c r="N148" s="233" t="s">
        <v>38</v>
      </c>
      <c r="O148" s="90"/>
      <c r="P148" s="234">
        <f>O148*H148</f>
        <v>0</v>
      </c>
      <c r="Q148" s="234">
        <v>0</v>
      </c>
      <c r="R148" s="234">
        <f>Q148*H148</f>
        <v>0</v>
      </c>
      <c r="S148" s="234">
        <v>0</v>
      </c>
      <c r="T148" s="23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36" t="s">
        <v>622</v>
      </c>
      <c r="AT148" s="236" t="s">
        <v>129</v>
      </c>
      <c r="AU148" s="236" t="s">
        <v>82</v>
      </c>
      <c r="AY148" s="16" t="s">
        <v>127</v>
      </c>
      <c r="BE148" s="237">
        <f>IF(N148="základní",J148,0)</f>
        <v>0</v>
      </c>
      <c r="BF148" s="237">
        <f>IF(N148="snížená",J148,0)</f>
        <v>0</v>
      </c>
      <c r="BG148" s="237">
        <f>IF(N148="zákl. přenesená",J148,0)</f>
        <v>0</v>
      </c>
      <c r="BH148" s="237">
        <f>IF(N148="sníž. přenesená",J148,0)</f>
        <v>0</v>
      </c>
      <c r="BI148" s="237">
        <f>IF(N148="nulová",J148,0)</f>
        <v>0</v>
      </c>
      <c r="BJ148" s="16" t="s">
        <v>80</v>
      </c>
      <c r="BK148" s="237">
        <f>ROUND(I148*H148,2)</f>
        <v>0</v>
      </c>
      <c r="BL148" s="16" t="s">
        <v>622</v>
      </c>
      <c r="BM148" s="236" t="s">
        <v>636</v>
      </c>
    </row>
    <row r="149" s="2" customFormat="1">
      <c r="A149" s="37"/>
      <c r="B149" s="38"/>
      <c r="C149" s="39"/>
      <c r="D149" s="238" t="s">
        <v>136</v>
      </c>
      <c r="E149" s="39"/>
      <c r="F149" s="239" t="s">
        <v>635</v>
      </c>
      <c r="G149" s="39"/>
      <c r="H149" s="39"/>
      <c r="I149" s="240"/>
      <c r="J149" s="39"/>
      <c r="K149" s="39"/>
      <c r="L149" s="43"/>
      <c r="M149" s="241"/>
      <c r="N149" s="242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136</v>
      </c>
      <c r="AU149" s="16" t="s">
        <v>82</v>
      </c>
    </row>
    <row r="150" s="2" customFormat="1" ht="16.5" customHeight="1">
      <c r="A150" s="37"/>
      <c r="B150" s="38"/>
      <c r="C150" s="225" t="s">
        <v>8</v>
      </c>
      <c r="D150" s="225" t="s">
        <v>129</v>
      </c>
      <c r="E150" s="226" t="s">
        <v>637</v>
      </c>
      <c r="F150" s="227" t="s">
        <v>638</v>
      </c>
      <c r="G150" s="228" t="s">
        <v>620</v>
      </c>
      <c r="H150" s="229">
        <v>1</v>
      </c>
      <c r="I150" s="230"/>
      <c r="J150" s="231">
        <f>ROUND(I150*H150,2)</f>
        <v>0</v>
      </c>
      <c r="K150" s="227" t="s">
        <v>621</v>
      </c>
      <c r="L150" s="43"/>
      <c r="M150" s="232" t="s">
        <v>1</v>
      </c>
      <c r="N150" s="233" t="s">
        <v>38</v>
      </c>
      <c r="O150" s="90"/>
      <c r="P150" s="234">
        <f>O150*H150</f>
        <v>0</v>
      </c>
      <c r="Q150" s="234">
        <v>0</v>
      </c>
      <c r="R150" s="234">
        <f>Q150*H150</f>
        <v>0</v>
      </c>
      <c r="S150" s="234">
        <v>0</v>
      </c>
      <c r="T150" s="235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6" t="s">
        <v>622</v>
      </c>
      <c r="AT150" s="236" t="s">
        <v>129</v>
      </c>
      <c r="AU150" s="236" t="s">
        <v>82</v>
      </c>
      <c r="AY150" s="16" t="s">
        <v>127</v>
      </c>
      <c r="BE150" s="237">
        <f>IF(N150="základní",J150,0)</f>
        <v>0</v>
      </c>
      <c r="BF150" s="237">
        <f>IF(N150="snížená",J150,0)</f>
        <v>0</v>
      </c>
      <c r="BG150" s="237">
        <f>IF(N150="zákl. přenesená",J150,0)</f>
        <v>0</v>
      </c>
      <c r="BH150" s="237">
        <f>IF(N150="sníž. přenesená",J150,0)</f>
        <v>0</v>
      </c>
      <c r="BI150" s="237">
        <f>IF(N150="nulová",J150,0)</f>
        <v>0</v>
      </c>
      <c r="BJ150" s="16" t="s">
        <v>80</v>
      </c>
      <c r="BK150" s="237">
        <f>ROUND(I150*H150,2)</f>
        <v>0</v>
      </c>
      <c r="BL150" s="16" t="s">
        <v>622</v>
      </c>
      <c r="BM150" s="236" t="s">
        <v>639</v>
      </c>
    </row>
    <row r="151" s="2" customFormat="1">
      <c r="A151" s="37"/>
      <c r="B151" s="38"/>
      <c r="C151" s="39"/>
      <c r="D151" s="238" t="s">
        <v>136</v>
      </c>
      <c r="E151" s="39"/>
      <c r="F151" s="239" t="s">
        <v>638</v>
      </c>
      <c r="G151" s="39"/>
      <c r="H151" s="39"/>
      <c r="I151" s="240"/>
      <c r="J151" s="39"/>
      <c r="K151" s="39"/>
      <c r="L151" s="43"/>
      <c r="M151" s="241"/>
      <c r="N151" s="242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136</v>
      </c>
      <c r="AU151" s="16" t="s">
        <v>82</v>
      </c>
    </row>
    <row r="152" s="13" customFormat="1">
      <c r="A152" s="13"/>
      <c r="B152" s="243"/>
      <c r="C152" s="244"/>
      <c r="D152" s="238" t="s">
        <v>138</v>
      </c>
      <c r="E152" s="245" t="s">
        <v>1</v>
      </c>
      <c r="F152" s="246" t="s">
        <v>640</v>
      </c>
      <c r="G152" s="244"/>
      <c r="H152" s="247">
        <v>1</v>
      </c>
      <c r="I152" s="248"/>
      <c r="J152" s="244"/>
      <c r="K152" s="244"/>
      <c r="L152" s="249"/>
      <c r="M152" s="250"/>
      <c r="N152" s="251"/>
      <c r="O152" s="251"/>
      <c r="P152" s="251"/>
      <c r="Q152" s="251"/>
      <c r="R152" s="251"/>
      <c r="S152" s="251"/>
      <c r="T152" s="25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3" t="s">
        <v>138</v>
      </c>
      <c r="AU152" s="253" t="s">
        <v>82</v>
      </c>
      <c r="AV152" s="13" t="s">
        <v>82</v>
      </c>
      <c r="AW152" s="13" t="s">
        <v>30</v>
      </c>
      <c r="AX152" s="13" t="s">
        <v>80</v>
      </c>
      <c r="AY152" s="253" t="s">
        <v>127</v>
      </c>
    </row>
    <row r="153" s="2" customFormat="1" ht="16.5" customHeight="1">
      <c r="A153" s="37"/>
      <c r="B153" s="38"/>
      <c r="C153" s="225" t="s">
        <v>206</v>
      </c>
      <c r="D153" s="225" t="s">
        <v>129</v>
      </c>
      <c r="E153" s="226" t="s">
        <v>641</v>
      </c>
      <c r="F153" s="227" t="s">
        <v>642</v>
      </c>
      <c r="G153" s="228" t="s">
        <v>620</v>
      </c>
      <c r="H153" s="229">
        <v>1</v>
      </c>
      <c r="I153" s="230"/>
      <c r="J153" s="231">
        <f>ROUND(I153*H153,2)</f>
        <v>0</v>
      </c>
      <c r="K153" s="227" t="s">
        <v>621</v>
      </c>
      <c r="L153" s="43"/>
      <c r="M153" s="232" t="s">
        <v>1</v>
      </c>
      <c r="N153" s="233" t="s">
        <v>38</v>
      </c>
      <c r="O153" s="90"/>
      <c r="P153" s="234">
        <f>O153*H153</f>
        <v>0</v>
      </c>
      <c r="Q153" s="234">
        <v>0</v>
      </c>
      <c r="R153" s="234">
        <f>Q153*H153</f>
        <v>0</v>
      </c>
      <c r="S153" s="234">
        <v>0</v>
      </c>
      <c r="T153" s="235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6" t="s">
        <v>622</v>
      </c>
      <c r="AT153" s="236" t="s">
        <v>129</v>
      </c>
      <c r="AU153" s="236" t="s">
        <v>82</v>
      </c>
      <c r="AY153" s="16" t="s">
        <v>127</v>
      </c>
      <c r="BE153" s="237">
        <f>IF(N153="základní",J153,0)</f>
        <v>0</v>
      </c>
      <c r="BF153" s="237">
        <f>IF(N153="snížená",J153,0)</f>
        <v>0</v>
      </c>
      <c r="BG153" s="237">
        <f>IF(N153="zákl. přenesená",J153,0)</f>
        <v>0</v>
      </c>
      <c r="BH153" s="237">
        <f>IF(N153="sníž. přenesená",J153,0)</f>
        <v>0</v>
      </c>
      <c r="BI153" s="237">
        <f>IF(N153="nulová",J153,0)</f>
        <v>0</v>
      </c>
      <c r="BJ153" s="16" t="s">
        <v>80</v>
      </c>
      <c r="BK153" s="237">
        <f>ROUND(I153*H153,2)</f>
        <v>0</v>
      </c>
      <c r="BL153" s="16" t="s">
        <v>622</v>
      </c>
      <c r="BM153" s="236" t="s">
        <v>643</v>
      </c>
    </row>
    <row r="154" s="2" customFormat="1">
      <c r="A154" s="37"/>
      <c r="B154" s="38"/>
      <c r="C154" s="39"/>
      <c r="D154" s="238" t="s">
        <v>136</v>
      </c>
      <c r="E154" s="39"/>
      <c r="F154" s="239" t="s">
        <v>642</v>
      </c>
      <c r="G154" s="39"/>
      <c r="H154" s="39"/>
      <c r="I154" s="240"/>
      <c r="J154" s="39"/>
      <c r="K154" s="39"/>
      <c r="L154" s="43"/>
      <c r="M154" s="241"/>
      <c r="N154" s="242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136</v>
      </c>
      <c r="AU154" s="16" t="s">
        <v>82</v>
      </c>
    </row>
    <row r="155" s="2" customFormat="1" ht="16.5" customHeight="1">
      <c r="A155" s="37"/>
      <c r="B155" s="38"/>
      <c r="C155" s="225" t="s">
        <v>213</v>
      </c>
      <c r="D155" s="225" t="s">
        <v>129</v>
      </c>
      <c r="E155" s="226" t="s">
        <v>644</v>
      </c>
      <c r="F155" s="227" t="s">
        <v>645</v>
      </c>
      <c r="G155" s="228" t="s">
        <v>620</v>
      </c>
      <c r="H155" s="229">
        <v>1</v>
      </c>
      <c r="I155" s="230"/>
      <c r="J155" s="231">
        <f>ROUND(I155*H155,2)</f>
        <v>0</v>
      </c>
      <c r="K155" s="227" t="s">
        <v>621</v>
      </c>
      <c r="L155" s="43"/>
      <c r="M155" s="232" t="s">
        <v>1</v>
      </c>
      <c r="N155" s="233" t="s">
        <v>38</v>
      </c>
      <c r="O155" s="90"/>
      <c r="P155" s="234">
        <f>O155*H155</f>
        <v>0</v>
      </c>
      <c r="Q155" s="234">
        <v>0</v>
      </c>
      <c r="R155" s="234">
        <f>Q155*H155</f>
        <v>0</v>
      </c>
      <c r="S155" s="234">
        <v>0</v>
      </c>
      <c r="T155" s="235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6" t="s">
        <v>622</v>
      </c>
      <c r="AT155" s="236" t="s">
        <v>129</v>
      </c>
      <c r="AU155" s="236" t="s">
        <v>82</v>
      </c>
      <c r="AY155" s="16" t="s">
        <v>127</v>
      </c>
      <c r="BE155" s="237">
        <f>IF(N155="základní",J155,0)</f>
        <v>0</v>
      </c>
      <c r="BF155" s="237">
        <f>IF(N155="snížená",J155,0)</f>
        <v>0</v>
      </c>
      <c r="BG155" s="237">
        <f>IF(N155="zákl. přenesená",J155,0)</f>
        <v>0</v>
      </c>
      <c r="BH155" s="237">
        <f>IF(N155="sníž. přenesená",J155,0)</f>
        <v>0</v>
      </c>
      <c r="BI155" s="237">
        <f>IF(N155="nulová",J155,0)</f>
        <v>0</v>
      </c>
      <c r="BJ155" s="16" t="s">
        <v>80</v>
      </c>
      <c r="BK155" s="237">
        <f>ROUND(I155*H155,2)</f>
        <v>0</v>
      </c>
      <c r="BL155" s="16" t="s">
        <v>622</v>
      </c>
      <c r="BM155" s="236" t="s">
        <v>646</v>
      </c>
    </row>
    <row r="156" s="2" customFormat="1">
      <c r="A156" s="37"/>
      <c r="B156" s="38"/>
      <c r="C156" s="39"/>
      <c r="D156" s="238" t="s">
        <v>136</v>
      </c>
      <c r="E156" s="39"/>
      <c r="F156" s="239" t="s">
        <v>645</v>
      </c>
      <c r="G156" s="39"/>
      <c r="H156" s="39"/>
      <c r="I156" s="240"/>
      <c r="J156" s="39"/>
      <c r="K156" s="39"/>
      <c r="L156" s="43"/>
      <c r="M156" s="241"/>
      <c r="N156" s="242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136</v>
      </c>
      <c r="AU156" s="16" t="s">
        <v>82</v>
      </c>
    </row>
    <row r="157" s="12" customFormat="1" ht="22.8" customHeight="1">
      <c r="A157" s="12"/>
      <c r="B157" s="209"/>
      <c r="C157" s="210"/>
      <c r="D157" s="211" t="s">
        <v>72</v>
      </c>
      <c r="E157" s="223" t="s">
        <v>647</v>
      </c>
      <c r="F157" s="223" t="s">
        <v>648</v>
      </c>
      <c r="G157" s="210"/>
      <c r="H157" s="210"/>
      <c r="I157" s="213"/>
      <c r="J157" s="224">
        <f>BK157</f>
        <v>0</v>
      </c>
      <c r="K157" s="210"/>
      <c r="L157" s="215"/>
      <c r="M157" s="216"/>
      <c r="N157" s="217"/>
      <c r="O157" s="217"/>
      <c r="P157" s="218">
        <f>SUM(P158:P159)</f>
        <v>0</v>
      </c>
      <c r="Q157" s="217"/>
      <c r="R157" s="218">
        <f>SUM(R158:R159)</f>
        <v>0</v>
      </c>
      <c r="S157" s="217"/>
      <c r="T157" s="219">
        <f>SUM(T158:T159)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0" t="s">
        <v>160</v>
      </c>
      <c r="AT157" s="221" t="s">
        <v>72</v>
      </c>
      <c r="AU157" s="221" t="s">
        <v>80</v>
      </c>
      <c r="AY157" s="220" t="s">
        <v>127</v>
      </c>
      <c r="BK157" s="222">
        <f>SUM(BK158:BK159)</f>
        <v>0</v>
      </c>
    </row>
    <row r="158" s="2" customFormat="1" ht="16.5" customHeight="1">
      <c r="A158" s="37"/>
      <c r="B158" s="38"/>
      <c r="C158" s="225" t="s">
        <v>219</v>
      </c>
      <c r="D158" s="225" t="s">
        <v>129</v>
      </c>
      <c r="E158" s="226" t="s">
        <v>649</v>
      </c>
      <c r="F158" s="227" t="s">
        <v>650</v>
      </c>
      <c r="G158" s="228" t="s">
        <v>620</v>
      </c>
      <c r="H158" s="229">
        <v>1</v>
      </c>
      <c r="I158" s="230"/>
      <c r="J158" s="231">
        <f>ROUND(I158*H158,2)</f>
        <v>0</v>
      </c>
      <c r="K158" s="227" t="s">
        <v>621</v>
      </c>
      <c r="L158" s="43"/>
      <c r="M158" s="232" t="s">
        <v>1</v>
      </c>
      <c r="N158" s="233" t="s">
        <v>38</v>
      </c>
      <c r="O158" s="90"/>
      <c r="P158" s="234">
        <f>O158*H158</f>
        <v>0</v>
      </c>
      <c r="Q158" s="234">
        <v>0</v>
      </c>
      <c r="R158" s="234">
        <f>Q158*H158</f>
        <v>0</v>
      </c>
      <c r="S158" s="234">
        <v>0</v>
      </c>
      <c r="T158" s="235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6" t="s">
        <v>622</v>
      </c>
      <c r="AT158" s="236" t="s">
        <v>129</v>
      </c>
      <c r="AU158" s="236" t="s">
        <v>82</v>
      </c>
      <c r="AY158" s="16" t="s">
        <v>127</v>
      </c>
      <c r="BE158" s="237">
        <f>IF(N158="základní",J158,0)</f>
        <v>0</v>
      </c>
      <c r="BF158" s="237">
        <f>IF(N158="snížená",J158,0)</f>
        <v>0</v>
      </c>
      <c r="BG158" s="237">
        <f>IF(N158="zákl. přenesená",J158,0)</f>
        <v>0</v>
      </c>
      <c r="BH158" s="237">
        <f>IF(N158="sníž. přenesená",J158,0)</f>
        <v>0</v>
      </c>
      <c r="BI158" s="237">
        <f>IF(N158="nulová",J158,0)</f>
        <v>0</v>
      </c>
      <c r="BJ158" s="16" t="s">
        <v>80</v>
      </c>
      <c r="BK158" s="237">
        <f>ROUND(I158*H158,2)</f>
        <v>0</v>
      </c>
      <c r="BL158" s="16" t="s">
        <v>622</v>
      </c>
      <c r="BM158" s="236" t="s">
        <v>651</v>
      </c>
    </row>
    <row r="159" s="2" customFormat="1">
      <c r="A159" s="37"/>
      <c r="B159" s="38"/>
      <c r="C159" s="39"/>
      <c r="D159" s="238" t="s">
        <v>136</v>
      </c>
      <c r="E159" s="39"/>
      <c r="F159" s="239" t="s">
        <v>650</v>
      </c>
      <c r="G159" s="39"/>
      <c r="H159" s="39"/>
      <c r="I159" s="240"/>
      <c r="J159" s="39"/>
      <c r="K159" s="39"/>
      <c r="L159" s="43"/>
      <c r="M159" s="280"/>
      <c r="N159" s="281"/>
      <c r="O159" s="282"/>
      <c r="P159" s="282"/>
      <c r="Q159" s="282"/>
      <c r="R159" s="282"/>
      <c r="S159" s="282"/>
      <c r="T159" s="283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136</v>
      </c>
      <c r="AU159" s="16" t="s">
        <v>82</v>
      </c>
    </row>
    <row r="160" s="2" customFormat="1" ht="6.96" customHeight="1">
      <c r="A160" s="37"/>
      <c r="B160" s="65"/>
      <c r="C160" s="66"/>
      <c r="D160" s="66"/>
      <c r="E160" s="66"/>
      <c r="F160" s="66"/>
      <c r="G160" s="66"/>
      <c r="H160" s="66"/>
      <c r="I160" s="66"/>
      <c r="J160" s="66"/>
      <c r="K160" s="66"/>
      <c r="L160" s="43"/>
      <c r="M160" s="37"/>
      <c r="O160" s="37"/>
      <c r="P160" s="37"/>
      <c r="Q160" s="37"/>
      <c r="R160" s="37"/>
      <c r="S160" s="37"/>
      <c r="T160" s="37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</row>
  </sheetData>
  <sheetProtection sheet="1" autoFilter="0" formatColumns="0" formatRows="0" objects="1" scenarios="1" spinCount="100000" saltValue="M63+fldnEZH/yoIYSq+9aYItpzsJr/EEHAhmR8Sl8BL+n+9e34qwdQ9oJP2n9gaXSPvX+61flNvuajCGiobl8w==" hashValue="v3P9qQralR25xln4aAp3gPM/DpPiTEhVg20E/RGU5HtwwrTG3973bhW8+PFROYwjGKywWC3ELzMle8SgNLrNbw==" algorithmName="SHA-512" password="CC35"/>
  <autoFilter ref="C122:K15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Kudláček František, Bc.</dc:creator>
  <cp:lastModifiedBy>Kudláček František, Bc.</cp:lastModifiedBy>
  <dcterms:created xsi:type="dcterms:W3CDTF">2025-04-24T11:22:51Z</dcterms:created>
  <dcterms:modified xsi:type="dcterms:W3CDTF">2025-04-24T11:22:54Z</dcterms:modified>
</cp:coreProperties>
</file>