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5\65425036\01_VÝZVA\Na EZAK\DÍL 2 RÁMCOVÁ DOHODA VČETNĚ PŘÍLOH\"/>
    </mc:Choice>
  </mc:AlternateContent>
  <xr:revisionPtr revIDLastSave="0" documentId="13_ncr:1_{A16C9AE2-E693-4D15-AD85-E757C71B16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dklady" sheetId="2" r:id="rId1"/>
  </sheets>
  <definedNames>
    <definedName name="_xlnm._FilterDatabase" localSheetId="0" hidden="1">podklady!$A$1:$R$33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" i="2" l="1"/>
  <c r="P28" i="2"/>
  <c r="Q30" i="2" l="1"/>
  <c r="Q31" i="2"/>
  <c r="Q22" i="2"/>
  <c r="Q23" i="2"/>
  <c r="Q24" i="2"/>
  <c r="Q25" i="2"/>
  <c r="Q26" i="2"/>
  <c r="Q27" i="2"/>
  <c r="Q28" i="2"/>
  <c r="Q29" i="2"/>
  <c r="Q17" i="2"/>
  <c r="Q18" i="2"/>
  <c r="Q19" i="2"/>
  <c r="Q20" i="2"/>
  <c r="Q21" i="2"/>
  <c r="Q16" i="2"/>
  <c r="Q13" i="2"/>
  <c r="Q12" i="2"/>
  <c r="Q11" i="2"/>
  <c r="Q10" i="2"/>
  <c r="Q9" i="2"/>
  <c r="Q8" i="2"/>
  <c r="Q7" i="2"/>
  <c r="Q6" i="2"/>
  <c r="Q5" i="2"/>
  <c r="Q4" i="2"/>
  <c r="Q3" i="2"/>
  <c r="Q2" i="2"/>
  <c r="P13" i="2" l="1"/>
  <c r="P5" i="2"/>
  <c r="P4" i="2"/>
  <c r="P36" i="2" l="1"/>
  <c r="Q32" i="2"/>
  <c r="Q15" i="2" l="1"/>
  <c r="Q33" i="2" l="1"/>
</calcChain>
</file>

<file path=xl/sharedStrings.xml><?xml version="1.0" encoding="utf-8"?>
<sst xmlns="http://schemas.openxmlformats.org/spreadsheetml/2006/main" count="297" uniqueCount="199">
  <si>
    <t>UMÍSTĚNÍ</t>
  </si>
  <si>
    <t>PALIVO</t>
  </si>
  <si>
    <t>TYP KOTLE</t>
  </si>
  <si>
    <t>KW</t>
  </si>
  <si>
    <t>HU</t>
  </si>
  <si>
    <t>Koks</t>
  </si>
  <si>
    <t>VSB I</t>
  </si>
  <si>
    <t>TOPNÉ OBDOBÍ</t>
  </si>
  <si>
    <t>POZNÁMKA</t>
  </si>
  <si>
    <t>fakturace dle topného období</t>
  </si>
  <si>
    <t>DRUH POŽADOVANÉHO PALIVA</t>
  </si>
  <si>
    <t>Koks ořech 2</t>
  </si>
  <si>
    <t>PAUŠÁLNÍ CENA OBSLUHY Kč bez DPH / měsíc</t>
  </si>
  <si>
    <t>fakturace celoroční</t>
  </si>
  <si>
    <t>VIADRUS G 90 2x</t>
  </si>
  <si>
    <t>České Budějovice – budova ATÚ</t>
  </si>
  <si>
    <t>GLAZER</t>
  </si>
  <si>
    <t>2x45</t>
  </si>
  <si>
    <t>ZP</t>
  </si>
  <si>
    <t>PROPAN</t>
  </si>
  <si>
    <t>H. uhlí ořech 2</t>
  </si>
  <si>
    <t>H. uhlí ořech 1</t>
  </si>
  <si>
    <t>VÝMĚNÍKOVÁ STANICE PÁRA - VODA</t>
  </si>
  <si>
    <t>VÝMĚNÍK VODA - VODA</t>
  </si>
  <si>
    <t>ROZDĚLOVACÍ STANICE TEPLÉ VODY</t>
  </si>
  <si>
    <t>VITOPLEX 100, VITOCROSSAL 300</t>
  </si>
  <si>
    <t>POŘADÍ</t>
  </si>
  <si>
    <t>CELKOVÁ PAUŠÁLNÍ CENA OBSLUHY PO DOBU TRVÁNÍ SMLOUVY</t>
  </si>
  <si>
    <t>V750L5M01PQW</t>
  </si>
  <si>
    <t>V750L5704PUF</t>
  </si>
  <si>
    <t>V750L4M01PRD</t>
  </si>
  <si>
    <t>V750L4H01PQY</t>
  </si>
  <si>
    <t>V750L4B01PUI</t>
  </si>
  <si>
    <t>V750L6901PRR</t>
  </si>
  <si>
    <t>V750L6S01PPA</t>
  </si>
  <si>
    <t>V750LFV01CNV</t>
  </si>
  <si>
    <t>V750L7J00PV4</t>
  </si>
  <si>
    <t>V750LJL00PBB</t>
  </si>
  <si>
    <t>V750LJL00P9J</t>
  </si>
  <si>
    <t>V750L7H00PDV</t>
  </si>
  <si>
    <t>V750LJK00P9F</t>
  </si>
  <si>
    <t>V750LE700CBU</t>
  </si>
  <si>
    <t>V750LHN00C9J</t>
  </si>
  <si>
    <t>V750LEX00C10</t>
  </si>
  <si>
    <t>V750LG501CNU</t>
  </si>
  <si>
    <t>V750LDR01CR7</t>
  </si>
  <si>
    <t>V750LHG01CUD</t>
  </si>
  <si>
    <t>V750LG500C4P</t>
  </si>
  <si>
    <t>V750LHC01CP6</t>
  </si>
  <si>
    <t>V750LHC01CRB</t>
  </si>
  <si>
    <t>Oblast České Budějovice</t>
  </si>
  <si>
    <t>Oblast Plzeň</t>
  </si>
  <si>
    <t>ZDC/32/25677</t>
  </si>
  <si>
    <t>2x111</t>
  </si>
  <si>
    <t>2x49</t>
  </si>
  <si>
    <t>pára</t>
  </si>
  <si>
    <t>2x25</t>
  </si>
  <si>
    <t>horká voda</t>
  </si>
  <si>
    <t>VIADRUS A3C S 31</t>
  </si>
  <si>
    <t>UMÍSTĚNÍ - název + adresa</t>
  </si>
  <si>
    <t>DOMAŽLICE, Masarykova 131 - výpravní budova</t>
  </si>
  <si>
    <t>KLATOVY, Nádražní 149,151 - výpravní budova</t>
  </si>
  <si>
    <t>KOLINEC 142 - výpravní budova</t>
  </si>
  <si>
    <t>NEMILKOV 42 - výpravní budova</t>
  </si>
  <si>
    <t>NÝŘANY, Nádražní 84 - výpravní budova</t>
  </si>
  <si>
    <t>PLZEŇ KOTEROV/BOŽKOV, Libušínská 633 - budova OTV</t>
  </si>
  <si>
    <t>PLZEŇ HL.N. - ústřední stavědlo</t>
  </si>
  <si>
    <t>PLZEŇ SEŘ.N. - budova HZS</t>
  </si>
  <si>
    <t>PLZEŇ, Sušická 1105/23a - administrativní budova</t>
  </si>
  <si>
    <t>PLZEŇ, Sušická 1106/25 - administrativní budova</t>
  </si>
  <si>
    <t>ŽELEZNÁ RUDA, DEBRNÍK 30 - výpravní budova</t>
  </si>
  <si>
    <t xml:space="preserve">ŽICHOVICE 154 - výpravní budova </t>
  </si>
  <si>
    <t>ČESKÉ VELENICE, Revoluční 209 - výpravní budova</t>
  </si>
  <si>
    <t>ČESKÉ BUDĚJOVICE, Nádražní 119 - výpravní budova</t>
  </si>
  <si>
    <t>ČESKÉ BUDĚJOVICE, Ä.Tragera 2849/90 - administrativní budova OŘ Plzeň</t>
  </si>
  <si>
    <t>ČESKÉ BUDĚJOVICE, Nemanická 438 - budova ATÚ</t>
  </si>
  <si>
    <t>MILEVSKO, Nádražní 402 - výpravní budova</t>
  </si>
  <si>
    <t>PROTIVÍN, Švermova 894 - budova TO</t>
  </si>
  <si>
    <t>SEZIMOVO ÚSTÍ, Okružní 302 - budova zastávky</t>
  </si>
  <si>
    <t>ZLIV, Nádražní 85 -  výpravní budova</t>
  </si>
  <si>
    <t>DAKON DOR 32</t>
  </si>
  <si>
    <t>HRDĚJOVICE - Nemanice HZS - služebna</t>
  </si>
  <si>
    <t>HRDĚJOVICE 546- Nemanice - provozní budova v areálu HZS</t>
  </si>
  <si>
    <t>V750LE700CKE</t>
  </si>
  <si>
    <t>Kolinec - výpravní budova</t>
  </si>
  <si>
    <t>Plzeň hl.n./seř.n. - HZS provozní budova</t>
  </si>
  <si>
    <t>Milevsko - výpravní budova</t>
  </si>
  <si>
    <t>Protivín - provozní budova TO</t>
  </si>
  <si>
    <t>Sezimovo Ústí - budova  zastávky</t>
  </si>
  <si>
    <t>Zliv - výpravní budova</t>
  </si>
  <si>
    <t xml:space="preserve">České Budějovice – administrativní budova OŘ                             </t>
  </si>
  <si>
    <t>Žichovice - výpravní budova</t>
  </si>
  <si>
    <t>Domažlice - výpravní budova</t>
  </si>
  <si>
    <t>Klatovy - výpravní budova</t>
  </si>
  <si>
    <t>Nemilkov - výpravní budova</t>
  </si>
  <si>
    <t>Nýřany - výpravní budova</t>
  </si>
  <si>
    <t>Plzeň hl.n. - ústřední stavědlo</t>
  </si>
  <si>
    <t>Železná Ruda-Alžbětín - výpravní budova</t>
  </si>
  <si>
    <t xml:space="preserve">Plzeň-Koterov - provozní budova OTV </t>
  </si>
  <si>
    <t>ZAKÁZKA</t>
  </si>
  <si>
    <t>České Velenice - výpravní budova</t>
  </si>
  <si>
    <t>ZDC/31/24981</t>
  </si>
  <si>
    <t>ZDC/31/24866</t>
  </si>
  <si>
    <t>ZDC/31/24879</t>
  </si>
  <si>
    <t>ZDC/31/24986</t>
  </si>
  <si>
    <t>ZDC/31/24917</t>
  </si>
  <si>
    <t>ZDC/31/C9J</t>
  </si>
  <si>
    <t>ZDC/31/C10</t>
  </si>
  <si>
    <t>ZDC/31/24925</t>
  </si>
  <si>
    <t>ZDC/32/25025</t>
  </si>
  <si>
    <t>ZDC/32/25033</t>
  </si>
  <si>
    <t>ZDC/32/25054</t>
  </si>
  <si>
    <t>ZDC/32/25049</t>
  </si>
  <si>
    <t>ZDC/32/25040</t>
  </si>
  <si>
    <t>ZDC/32/25027</t>
  </si>
  <si>
    <t>ZDC/32/21262</t>
  </si>
  <si>
    <t>ZDC/32/21275</t>
  </si>
  <si>
    <t>ZDC/32/22211</t>
  </si>
  <si>
    <t>ZDC/32/25060</t>
  </si>
  <si>
    <t>ZDC/32/25045</t>
  </si>
  <si>
    <t>ZDC/31/17389</t>
  </si>
  <si>
    <t>ZDC/31/21346</t>
  </si>
  <si>
    <t>ZDC/31/26381</t>
  </si>
  <si>
    <t>SP RE ČÍSLO OBJEKTU</t>
  </si>
  <si>
    <t xml:space="preserve">2x PROTHERM 60 KLO </t>
  </si>
  <si>
    <t xml:space="preserve">2x HOVAL UG AM </t>
  </si>
  <si>
    <t xml:space="preserve">2x VIADRUS A3C </t>
  </si>
  <si>
    <t>2x HOVAL UG AM</t>
  </si>
  <si>
    <t>Plzeň, Sušická 1105/23a -administrativní budova</t>
  </si>
  <si>
    <t xml:space="preserve">Plzeň, Sušická 1106/25 -administrativní budova </t>
  </si>
  <si>
    <t>Nemanice HZS - služebna HZS</t>
  </si>
  <si>
    <t>Nemanice - provozní budova areál HZS</t>
  </si>
  <si>
    <t>Blatná – výpravní budova</t>
  </si>
  <si>
    <t>BLATNÁ, Nádražní 356 – výpravní budova</t>
  </si>
  <si>
    <t>Viessmann Vitodens  200</t>
  </si>
  <si>
    <t>V750LPF01CNC</t>
  </si>
  <si>
    <t>ZDC/31/24960</t>
  </si>
  <si>
    <t>DESTILA DPL 50</t>
  </si>
  <si>
    <t>V750LCS01CQ9</t>
  </si>
  <si>
    <t>JAROŠOV NAD NEŽÁRKOU 71 – výpravní budova</t>
  </si>
  <si>
    <t>Jarošov nad Nežárkou – výpravní budova</t>
  </si>
  <si>
    <t>ZDC/31/24905</t>
  </si>
  <si>
    <t>PROTIVÍN, Švermova 176 – výpravní budova</t>
  </si>
  <si>
    <t>Protivín – výpravní budova</t>
  </si>
  <si>
    <t>VIMPERK, Špidrova 42 – výpravní budova</t>
  </si>
  <si>
    <t>VOLARY 355 – výpravní budova</t>
  </si>
  <si>
    <t>Vimperk– výpravní budova</t>
  </si>
  <si>
    <t>Volary– výpravní budova</t>
  </si>
  <si>
    <t>Brötje WGB 38H</t>
  </si>
  <si>
    <t>BOSCH GC 9000i</t>
  </si>
  <si>
    <t>V750LRS01CTY</t>
  </si>
  <si>
    <t>V750LN101CU7</t>
  </si>
  <si>
    <t>ZDC/31/24946</t>
  </si>
  <si>
    <t>ZDC/31/24952</t>
  </si>
  <si>
    <t>V750LHN01CSN</t>
  </si>
  <si>
    <t>2x Brötje WHBS 30C</t>
  </si>
  <si>
    <t>2x30</t>
  </si>
  <si>
    <t>ZDC/31/24944</t>
  </si>
  <si>
    <t>České Budějovice - stavědlo č. 1 - Kompas, dílny</t>
  </si>
  <si>
    <t>ČESKÉ BUDĚJOVICE - Kompas stavědlo č. 1, dílny</t>
  </si>
  <si>
    <t>2x285   1x48</t>
  </si>
  <si>
    <t>2x VIESSMANN PAROMAT SIMPLEX   1x PROTHERM 50NL</t>
  </si>
  <si>
    <t>2 x HYDROTHERM STIEBEL ELTRON</t>
  </si>
  <si>
    <t xml:space="preserve">1x32 </t>
  </si>
  <si>
    <t>2x BUDERUS LOGAMAX PLUS GB 162</t>
  </si>
  <si>
    <t>výměníková stanice CETETHERM MAXI</t>
  </si>
  <si>
    <t>výměníková stanice SYMPATIK VNV UT 180</t>
  </si>
  <si>
    <t>2x36  1x25</t>
  </si>
  <si>
    <t>České Budějovice - výpravní budova</t>
  </si>
  <si>
    <t>2x90</t>
  </si>
  <si>
    <t>2x PROTHERM  KLO 60</t>
  </si>
  <si>
    <t>1x225 1x285</t>
  </si>
  <si>
    <t xml:space="preserve">2x VAILLANT </t>
  </si>
  <si>
    <t xml:space="preserve">VAILLANT </t>
  </si>
  <si>
    <t>2x49,5</t>
  </si>
  <si>
    <t>EKOEFEKT 48</t>
  </si>
  <si>
    <t>2x týdně/zima 1x týdně/léto</t>
  </si>
  <si>
    <t>1x týdně</t>
  </si>
  <si>
    <t>2x týdně</t>
  </si>
  <si>
    <t>denně</t>
  </si>
  <si>
    <t>ROZSAH obsluhy TZ</t>
  </si>
  <si>
    <t xml:space="preserve">2x VAILLANT VK INT 35/K-1E,                      1x PROTHERM PANTHER CONDENS 25  </t>
  </si>
  <si>
    <t>CENA PALIVA Kč bez DPH / q</t>
  </si>
  <si>
    <t xml:space="preserve">PŘEDPOKLÁDÁNÁ CENA bez DPH ZA PALIVO PO DOBU TRVÁNÍ SMLOUVY </t>
  </si>
  <si>
    <t>1.6.2025 - 31.5.2027</t>
  </si>
  <si>
    <t>1.9.2025 - 31.5.2026 1.9.2026 - 31.5.2027</t>
  </si>
  <si>
    <t>POČET TOPNÝCH MĚSÍCŮ</t>
  </si>
  <si>
    <t>1x180</t>
  </si>
  <si>
    <t>1x31</t>
  </si>
  <si>
    <t>1x44</t>
  </si>
  <si>
    <t>1x49</t>
  </si>
  <si>
    <t>1x97,5</t>
  </si>
  <si>
    <t>1x48</t>
  </si>
  <si>
    <t>1x38</t>
  </si>
  <si>
    <t>Tepelné zdroje ve správě OŘ Plzeň celkem bez DPH</t>
  </si>
  <si>
    <t>Cena za palivo celkem bez DPH</t>
  </si>
  <si>
    <t>PŘEDPOKLÁDANÉ MNOŽSTVÍ DODÁVKY PALIVA (q/rok)</t>
  </si>
  <si>
    <t>2x360</t>
  </si>
  <si>
    <t>2x200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</si>
</sst>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8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6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BFED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5" fillId="0" borderId="0" xfId="0" applyFont="1"/>
    <xf numFmtId="0" fontId="2" fillId="0" borderId="1" xfId="2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164" fontId="3" fillId="0" borderId="4" xfId="0" applyNumberFormat="1" applyFont="1" applyBorder="1" applyAlignment="1" applyProtection="1">
      <alignment horizontal="center" vertical="center"/>
      <protection locked="0"/>
    </xf>
    <xf numFmtId="164" fontId="6" fillId="0" borderId="0" xfId="0" applyNumberFormat="1" applyFont="1" applyProtection="1">
      <protection locked="0"/>
    </xf>
    <xf numFmtId="164" fontId="3" fillId="0" borderId="0" xfId="0" applyNumberFormat="1" applyFont="1" applyAlignment="1" applyProtection="1">
      <alignment horizontal="center" vertical="center"/>
      <protection locked="0"/>
    </xf>
    <xf numFmtId="0" fontId="8" fillId="2" borderId="1" xfId="6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2" fillId="0" borderId="4" xfId="2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 wrapText="1"/>
    </xf>
    <xf numFmtId="44" fontId="2" fillId="0" borderId="4" xfId="0" applyNumberFormat="1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>
      <alignment horizontal="center" vertical="center"/>
    </xf>
    <xf numFmtId="0" fontId="2" fillId="0" borderId="19" xfId="2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1" fontId="2" fillId="0" borderId="19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24" xfId="2" applyFont="1" applyBorder="1" applyAlignment="1">
      <alignment horizontal="left" vertical="center" wrapText="1"/>
    </xf>
    <xf numFmtId="49" fontId="2" fillId="0" borderId="24" xfId="0" applyNumberFormat="1" applyFont="1" applyBorder="1" applyAlignment="1">
      <alignment horizontal="left" vertical="center" wrapText="1"/>
    </xf>
    <xf numFmtId="1" fontId="2" fillId="0" borderId="24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44" fontId="2" fillId="0" borderId="24" xfId="0" applyNumberFormat="1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8" fillId="2" borderId="19" xfId="4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164" fontId="6" fillId="5" borderId="3" xfId="0" applyNumberFormat="1" applyFont="1" applyFill="1" applyBorder="1" applyAlignment="1" applyProtection="1">
      <alignment horizontal="center" vertical="center"/>
      <protection locked="0"/>
    </xf>
    <xf numFmtId="44" fontId="2" fillId="6" borderId="19" xfId="0" applyNumberFormat="1" applyFont="1" applyFill="1" applyBorder="1" applyAlignment="1" applyProtection="1">
      <alignment horizontal="center" vertical="center"/>
      <protection locked="0"/>
    </xf>
    <xf numFmtId="44" fontId="2" fillId="6" borderId="1" xfId="0" applyNumberFormat="1" applyFont="1" applyFill="1" applyBorder="1" applyAlignment="1" applyProtection="1">
      <alignment horizontal="center" vertical="center"/>
      <protection locked="0"/>
    </xf>
    <xf numFmtId="164" fontId="2" fillId="6" borderId="1" xfId="0" applyNumberFormat="1" applyFont="1" applyFill="1" applyBorder="1" applyAlignment="1" applyProtection="1">
      <alignment horizontal="center" vertical="center"/>
      <protection locked="0"/>
    </xf>
    <xf numFmtId="44" fontId="2" fillId="6" borderId="24" xfId="0" applyNumberFormat="1" applyFont="1" applyFill="1" applyBorder="1" applyAlignment="1" applyProtection="1">
      <alignment horizontal="center" vertical="center"/>
      <protection locked="0"/>
    </xf>
    <xf numFmtId="164" fontId="3" fillId="6" borderId="19" xfId="0" applyNumberFormat="1" applyFont="1" applyFill="1" applyBorder="1" applyAlignment="1" applyProtection="1">
      <alignment horizontal="center" vertical="center"/>
      <protection locked="0"/>
    </xf>
    <xf numFmtId="164" fontId="3" fillId="6" borderId="1" xfId="0" applyNumberFormat="1" applyFont="1" applyFill="1" applyBorder="1" applyAlignment="1" applyProtection="1">
      <alignment horizontal="center" vertical="center"/>
      <protection locked="0"/>
    </xf>
    <xf numFmtId="164" fontId="3" fillId="6" borderId="24" xfId="0" applyNumberFormat="1" applyFont="1" applyFill="1" applyBorder="1" applyAlignment="1" applyProtection="1">
      <alignment horizontal="center" vertical="center"/>
      <protection locked="0"/>
    </xf>
    <xf numFmtId="164" fontId="3" fillId="2" borderId="26" xfId="0" applyNumberFormat="1" applyFont="1" applyFill="1" applyBorder="1" applyAlignment="1" applyProtection="1">
      <alignment horizontal="center" vertical="center"/>
      <protection locked="0"/>
    </xf>
    <xf numFmtId="164" fontId="6" fillId="3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horizontal="center" vertical="center" wrapText="1"/>
    </xf>
    <xf numFmtId="0" fontId="3" fillId="0" borderId="28" xfId="2" applyFont="1" applyBorder="1" applyAlignment="1">
      <alignment horizontal="left" vertical="center" wrapText="1"/>
    </xf>
    <xf numFmtId="0" fontId="3" fillId="0" borderId="29" xfId="2" applyFont="1" applyBorder="1" applyAlignment="1">
      <alignment horizontal="left" vertical="center" wrapText="1"/>
    </xf>
    <xf numFmtId="0" fontId="3" fillId="0" borderId="30" xfId="2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/>
    </xf>
    <xf numFmtId="0" fontId="9" fillId="5" borderId="14" xfId="0" applyFont="1" applyFill="1" applyBorder="1" applyAlignment="1">
      <alignment horizontal="left" vertical="center"/>
    </xf>
    <xf numFmtId="0" fontId="9" fillId="5" borderId="11" xfId="0" applyFont="1" applyFill="1" applyBorder="1" applyAlignment="1">
      <alignment horizontal="left" vertical="center"/>
    </xf>
  </cellXfs>
  <cellStyles count="9">
    <cellStyle name="Normální" xfId="0" builtinId="0"/>
    <cellStyle name="Normální 2" xfId="1" xr:uid="{00000000-0005-0000-0000-000001000000}"/>
    <cellStyle name="Normální 2 3" xfId="3" xr:uid="{00000000-0005-0000-0000-000002000000}"/>
    <cellStyle name="Normální 34" xfId="4" xr:uid="{00000000-0005-0000-0000-000003000000}"/>
    <cellStyle name="Normální 41" xfId="5" xr:uid="{00000000-0005-0000-0000-000004000000}"/>
    <cellStyle name="Normální 45" xfId="8" xr:uid="{00000000-0005-0000-0000-000005000000}"/>
    <cellStyle name="Normální 48" xfId="6" xr:uid="{00000000-0005-0000-0000-000006000000}"/>
    <cellStyle name="Normální 49" xfId="7" xr:uid="{00000000-0005-0000-0000-000007000000}"/>
    <cellStyle name="normální_List1_1" xfId="2" xr:uid="{00000000-0005-0000-0000-000008000000}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FBFED0"/>
      <color rgb="FF01FF74"/>
      <color rgb="FF00FF00"/>
      <color rgb="FF33CC33"/>
      <color rgb="FF00EA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1"/>
  <sheetViews>
    <sheetView tabSelected="1" zoomScale="55" zoomScaleNormal="55" workbookViewId="0">
      <pane ySplit="1" topLeftCell="A5" activePane="bottomLeft" state="frozen"/>
      <selection pane="bottomLeft" activeCell="L9" sqref="L9"/>
    </sheetView>
  </sheetViews>
  <sheetFormatPr defaultColWidth="9.140625" defaultRowHeight="14.25" x14ac:dyDescent="0.2"/>
  <cols>
    <col min="1" max="1" width="10.140625" style="2" customWidth="1"/>
    <col min="2" max="2" width="40.5703125" style="2" customWidth="1"/>
    <col min="3" max="3" width="36" style="28" customWidth="1"/>
    <col min="4" max="4" width="19.42578125" style="2" customWidth="1"/>
    <col min="5" max="5" width="20.5703125" style="2" customWidth="1"/>
    <col min="6" max="6" width="11.5703125" style="2" customWidth="1"/>
    <col min="7" max="7" width="24.5703125" style="2" customWidth="1"/>
    <col min="8" max="8" width="10.140625" style="2" bestFit="1" customWidth="1"/>
    <col min="9" max="9" width="17.140625" style="18" customWidth="1"/>
    <col min="10" max="11" width="25.7109375" style="2" customWidth="1"/>
    <col min="12" max="12" width="20.42578125" style="23" customWidth="1"/>
    <col min="13" max="13" width="21.7109375" style="2" customWidth="1"/>
    <col min="14" max="14" width="19.5703125" style="2" bestFit="1" customWidth="1"/>
    <col min="15" max="15" width="20" style="2" customWidth="1"/>
    <col min="16" max="16" width="36" style="2" bestFit="1" customWidth="1"/>
    <col min="17" max="17" width="34.42578125" style="23" bestFit="1" customWidth="1"/>
    <col min="18" max="18" width="16.42578125" style="2" customWidth="1"/>
    <col min="19" max="16384" width="9.140625" style="2"/>
  </cols>
  <sheetData>
    <row r="1" spans="1:21" ht="106.5" customHeight="1" thickBot="1" x14ac:dyDescent="0.25">
      <c r="A1" s="31" t="s">
        <v>26</v>
      </c>
      <c r="B1" s="32" t="s">
        <v>0</v>
      </c>
      <c r="C1" s="33" t="s">
        <v>59</v>
      </c>
      <c r="D1" s="34" t="s">
        <v>123</v>
      </c>
      <c r="E1" s="35" t="s">
        <v>99</v>
      </c>
      <c r="F1" s="35" t="s">
        <v>1</v>
      </c>
      <c r="G1" s="35" t="s">
        <v>2</v>
      </c>
      <c r="H1" s="35" t="s">
        <v>3</v>
      </c>
      <c r="I1" s="36" t="s">
        <v>180</v>
      </c>
      <c r="J1" s="36" t="s">
        <v>7</v>
      </c>
      <c r="K1" s="36" t="s">
        <v>186</v>
      </c>
      <c r="L1" s="37" t="s">
        <v>12</v>
      </c>
      <c r="M1" s="36" t="s">
        <v>10</v>
      </c>
      <c r="N1" s="36" t="s">
        <v>196</v>
      </c>
      <c r="O1" s="36" t="s">
        <v>182</v>
      </c>
      <c r="P1" s="36" t="s">
        <v>183</v>
      </c>
      <c r="Q1" s="36" t="s">
        <v>27</v>
      </c>
      <c r="R1" s="36" t="s">
        <v>8</v>
      </c>
      <c r="T1" s="29"/>
      <c r="U1" s="29"/>
    </row>
    <row r="2" spans="1:21" ht="84.95" customHeight="1" x14ac:dyDescent="0.2">
      <c r="A2" s="45">
        <v>1</v>
      </c>
      <c r="B2" s="46" t="s">
        <v>92</v>
      </c>
      <c r="C2" s="47" t="s">
        <v>60</v>
      </c>
      <c r="D2" s="48" t="s">
        <v>110</v>
      </c>
      <c r="E2" s="49" t="s">
        <v>34</v>
      </c>
      <c r="F2" s="50" t="s">
        <v>18</v>
      </c>
      <c r="G2" s="51" t="s">
        <v>161</v>
      </c>
      <c r="H2" s="52" t="s">
        <v>160</v>
      </c>
      <c r="I2" s="51" t="s">
        <v>176</v>
      </c>
      <c r="J2" s="53" t="s">
        <v>184</v>
      </c>
      <c r="K2" s="53">
        <v>24</v>
      </c>
      <c r="L2" s="74"/>
      <c r="M2" s="54"/>
      <c r="N2" s="54"/>
      <c r="O2" s="54"/>
      <c r="P2" s="54"/>
      <c r="Q2" s="78">
        <f t="shared" ref="Q2:Q13" si="0">K2*L2</f>
        <v>0</v>
      </c>
      <c r="R2" s="55" t="s">
        <v>13</v>
      </c>
    </row>
    <row r="3" spans="1:21" ht="84.95" customHeight="1" x14ac:dyDescent="0.2">
      <c r="A3" s="56">
        <v>2</v>
      </c>
      <c r="B3" s="6" t="s">
        <v>93</v>
      </c>
      <c r="C3" s="7" t="s">
        <v>61</v>
      </c>
      <c r="D3" s="12" t="s">
        <v>111</v>
      </c>
      <c r="E3" s="13" t="s">
        <v>28</v>
      </c>
      <c r="F3" s="14" t="s">
        <v>18</v>
      </c>
      <c r="G3" s="9" t="s">
        <v>162</v>
      </c>
      <c r="H3" s="14" t="s">
        <v>197</v>
      </c>
      <c r="I3" s="16" t="s">
        <v>178</v>
      </c>
      <c r="J3" s="16" t="s">
        <v>184</v>
      </c>
      <c r="K3" s="16">
        <v>24</v>
      </c>
      <c r="L3" s="75"/>
      <c r="M3" s="1"/>
      <c r="N3" s="1"/>
      <c r="O3" s="1"/>
      <c r="P3" s="1"/>
      <c r="Q3" s="79">
        <f t="shared" si="0"/>
        <v>0</v>
      </c>
      <c r="R3" s="20" t="s">
        <v>13</v>
      </c>
    </row>
    <row r="4" spans="1:21" ht="84.95" customHeight="1" x14ac:dyDescent="0.2">
      <c r="A4" s="56">
        <v>3</v>
      </c>
      <c r="B4" s="4" t="s">
        <v>84</v>
      </c>
      <c r="C4" s="7" t="s">
        <v>62</v>
      </c>
      <c r="D4" s="12" t="s">
        <v>112</v>
      </c>
      <c r="E4" s="13" t="s">
        <v>31</v>
      </c>
      <c r="F4" s="14" t="s">
        <v>4</v>
      </c>
      <c r="G4" s="15" t="s">
        <v>80</v>
      </c>
      <c r="H4" s="15" t="s">
        <v>163</v>
      </c>
      <c r="I4" s="16" t="s">
        <v>179</v>
      </c>
      <c r="J4" s="9" t="s">
        <v>185</v>
      </c>
      <c r="K4" s="9">
        <v>18</v>
      </c>
      <c r="L4" s="75"/>
      <c r="M4" s="16" t="s">
        <v>21</v>
      </c>
      <c r="N4" s="16">
        <v>220</v>
      </c>
      <c r="O4" s="22">
        <v>650</v>
      </c>
      <c r="P4" s="22">
        <f>O4*N4*2</f>
        <v>286000</v>
      </c>
      <c r="Q4" s="79">
        <f t="shared" si="0"/>
        <v>0</v>
      </c>
      <c r="R4" s="20" t="s">
        <v>9</v>
      </c>
    </row>
    <row r="5" spans="1:21" ht="84.95" customHeight="1" x14ac:dyDescent="0.2">
      <c r="A5" s="56">
        <v>4</v>
      </c>
      <c r="B5" s="6" t="s">
        <v>94</v>
      </c>
      <c r="C5" s="7" t="s">
        <v>63</v>
      </c>
      <c r="D5" s="12" t="s">
        <v>113</v>
      </c>
      <c r="E5" s="13" t="s">
        <v>30</v>
      </c>
      <c r="F5" s="14" t="s">
        <v>4</v>
      </c>
      <c r="G5" s="15" t="s">
        <v>126</v>
      </c>
      <c r="H5" s="14" t="s">
        <v>56</v>
      </c>
      <c r="I5" s="16" t="s">
        <v>179</v>
      </c>
      <c r="J5" s="9" t="s">
        <v>185</v>
      </c>
      <c r="K5" s="9">
        <v>18</v>
      </c>
      <c r="L5" s="75"/>
      <c r="M5" s="16" t="s">
        <v>20</v>
      </c>
      <c r="N5" s="16">
        <v>200</v>
      </c>
      <c r="O5" s="22">
        <v>650</v>
      </c>
      <c r="P5" s="22">
        <f>O5*N5*2</f>
        <v>260000</v>
      </c>
      <c r="Q5" s="79">
        <f t="shared" si="0"/>
        <v>0</v>
      </c>
      <c r="R5" s="20" t="s">
        <v>9</v>
      </c>
    </row>
    <row r="6" spans="1:21" ht="84.95" customHeight="1" x14ac:dyDescent="0.2">
      <c r="A6" s="56">
        <v>5</v>
      </c>
      <c r="B6" s="6" t="s">
        <v>95</v>
      </c>
      <c r="C6" s="7" t="s">
        <v>64</v>
      </c>
      <c r="D6" s="12" t="s">
        <v>114</v>
      </c>
      <c r="E6" s="13" t="s">
        <v>33</v>
      </c>
      <c r="F6" s="14" t="s">
        <v>18</v>
      </c>
      <c r="G6" s="15" t="s">
        <v>124</v>
      </c>
      <c r="H6" s="14" t="s">
        <v>54</v>
      </c>
      <c r="I6" s="16" t="s">
        <v>178</v>
      </c>
      <c r="J6" s="16" t="s">
        <v>184</v>
      </c>
      <c r="K6" s="16">
        <v>24</v>
      </c>
      <c r="L6" s="75"/>
      <c r="M6" s="1"/>
      <c r="N6" s="1"/>
      <c r="O6" s="1"/>
      <c r="P6" s="1"/>
      <c r="Q6" s="79">
        <f t="shared" si="0"/>
        <v>0</v>
      </c>
      <c r="R6" s="20" t="s">
        <v>13</v>
      </c>
    </row>
    <row r="7" spans="1:21" ht="84.95" customHeight="1" x14ac:dyDescent="0.2">
      <c r="A7" s="56">
        <v>6</v>
      </c>
      <c r="B7" s="4" t="s">
        <v>98</v>
      </c>
      <c r="C7" s="6" t="s">
        <v>65</v>
      </c>
      <c r="D7" s="16" t="s">
        <v>109</v>
      </c>
      <c r="E7" s="13" t="s">
        <v>40</v>
      </c>
      <c r="F7" s="14" t="s">
        <v>18</v>
      </c>
      <c r="G7" s="9" t="s">
        <v>125</v>
      </c>
      <c r="H7" s="16" t="s">
        <v>53</v>
      </c>
      <c r="I7" s="16" t="s">
        <v>178</v>
      </c>
      <c r="J7" s="16" t="s">
        <v>184</v>
      </c>
      <c r="K7" s="16">
        <v>24</v>
      </c>
      <c r="L7" s="76"/>
      <c r="M7" s="1"/>
      <c r="N7" s="1"/>
      <c r="O7" s="1"/>
      <c r="P7" s="1"/>
      <c r="Q7" s="79">
        <f t="shared" si="0"/>
        <v>0</v>
      </c>
      <c r="R7" s="20" t="s">
        <v>13</v>
      </c>
    </row>
    <row r="8" spans="1:21" ht="84.95" customHeight="1" x14ac:dyDescent="0.2">
      <c r="A8" s="56">
        <v>7</v>
      </c>
      <c r="B8" s="4" t="s">
        <v>96</v>
      </c>
      <c r="C8" s="6" t="s">
        <v>66</v>
      </c>
      <c r="D8" s="16" t="s">
        <v>52</v>
      </c>
      <c r="E8" s="13" t="s">
        <v>39</v>
      </c>
      <c r="F8" s="14" t="s">
        <v>18</v>
      </c>
      <c r="G8" s="9" t="s">
        <v>164</v>
      </c>
      <c r="H8" s="16" t="s">
        <v>17</v>
      </c>
      <c r="I8" s="16" t="s">
        <v>178</v>
      </c>
      <c r="J8" s="16" t="s">
        <v>184</v>
      </c>
      <c r="K8" s="16">
        <v>24</v>
      </c>
      <c r="L8" s="76"/>
      <c r="M8" s="1"/>
      <c r="N8" s="1"/>
      <c r="O8" s="1"/>
      <c r="P8" s="1"/>
      <c r="Q8" s="79">
        <f t="shared" si="0"/>
        <v>0</v>
      </c>
      <c r="R8" s="20" t="s">
        <v>13</v>
      </c>
    </row>
    <row r="9" spans="1:21" ht="84.95" customHeight="1" x14ac:dyDescent="0.2">
      <c r="A9" s="56">
        <v>8</v>
      </c>
      <c r="B9" s="4" t="s">
        <v>85</v>
      </c>
      <c r="C9" s="7" t="s">
        <v>67</v>
      </c>
      <c r="D9" s="16" t="s">
        <v>115</v>
      </c>
      <c r="E9" s="13" t="s">
        <v>36</v>
      </c>
      <c r="F9" s="16" t="s">
        <v>55</v>
      </c>
      <c r="G9" s="9" t="s">
        <v>165</v>
      </c>
      <c r="H9" s="16">
        <v>565</v>
      </c>
      <c r="I9" s="16" t="s">
        <v>178</v>
      </c>
      <c r="J9" s="16" t="s">
        <v>184</v>
      </c>
      <c r="K9" s="16">
        <v>24</v>
      </c>
      <c r="L9" s="76"/>
      <c r="M9" s="1"/>
      <c r="N9" s="1"/>
      <c r="O9" s="1"/>
      <c r="P9" s="1"/>
      <c r="Q9" s="79">
        <f t="shared" si="0"/>
        <v>0</v>
      </c>
      <c r="R9" s="20" t="s">
        <v>13</v>
      </c>
    </row>
    <row r="10" spans="1:21" ht="84.95" customHeight="1" x14ac:dyDescent="0.2">
      <c r="A10" s="56">
        <v>9</v>
      </c>
      <c r="B10" s="7" t="s">
        <v>128</v>
      </c>
      <c r="C10" s="7" t="s">
        <v>68</v>
      </c>
      <c r="D10" s="16" t="s">
        <v>116</v>
      </c>
      <c r="E10" s="13" t="s">
        <v>38</v>
      </c>
      <c r="F10" s="14" t="s">
        <v>18</v>
      </c>
      <c r="G10" s="9" t="s">
        <v>127</v>
      </c>
      <c r="H10" s="16" t="s">
        <v>198</v>
      </c>
      <c r="I10" s="16" t="s">
        <v>178</v>
      </c>
      <c r="J10" s="9" t="s">
        <v>185</v>
      </c>
      <c r="K10" s="9">
        <v>18</v>
      </c>
      <c r="L10" s="76"/>
      <c r="M10" s="1"/>
      <c r="N10" s="1"/>
      <c r="O10" s="1"/>
      <c r="P10" s="1"/>
      <c r="Q10" s="79">
        <f t="shared" si="0"/>
        <v>0</v>
      </c>
      <c r="R10" s="20" t="s">
        <v>9</v>
      </c>
    </row>
    <row r="11" spans="1:21" ht="84.95" customHeight="1" x14ac:dyDescent="0.2">
      <c r="A11" s="56">
        <v>10</v>
      </c>
      <c r="B11" s="7" t="s">
        <v>129</v>
      </c>
      <c r="C11" s="7" t="s">
        <v>69</v>
      </c>
      <c r="D11" s="16" t="s">
        <v>117</v>
      </c>
      <c r="E11" s="13" t="s">
        <v>37</v>
      </c>
      <c r="F11" s="15" t="s">
        <v>57</v>
      </c>
      <c r="G11" s="9" t="s">
        <v>166</v>
      </c>
      <c r="H11" s="16" t="s">
        <v>187</v>
      </c>
      <c r="I11" s="16" t="s">
        <v>178</v>
      </c>
      <c r="J11" s="9" t="s">
        <v>185</v>
      </c>
      <c r="K11" s="9">
        <v>18</v>
      </c>
      <c r="L11" s="76"/>
      <c r="M11" s="1"/>
      <c r="N11" s="1"/>
      <c r="O11" s="1"/>
      <c r="P11" s="1"/>
      <c r="Q11" s="79">
        <f t="shared" si="0"/>
        <v>0</v>
      </c>
      <c r="R11" s="20" t="s">
        <v>9</v>
      </c>
    </row>
    <row r="12" spans="1:21" ht="84.95" customHeight="1" x14ac:dyDescent="0.2">
      <c r="A12" s="56">
        <v>11</v>
      </c>
      <c r="B12" s="6" t="s">
        <v>97</v>
      </c>
      <c r="C12" s="3" t="s">
        <v>70</v>
      </c>
      <c r="D12" s="12" t="s">
        <v>118</v>
      </c>
      <c r="E12" s="13" t="s">
        <v>29</v>
      </c>
      <c r="F12" s="14" t="s">
        <v>19</v>
      </c>
      <c r="G12" s="15" t="s">
        <v>181</v>
      </c>
      <c r="H12" s="15" t="s">
        <v>167</v>
      </c>
      <c r="I12" s="16" t="s">
        <v>178</v>
      </c>
      <c r="J12" s="16" t="s">
        <v>184</v>
      </c>
      <c r="K12" s="16">
        <v>24</v>
      </c>
      <c r="L12" s="75"/>
      <c r="M12" s="1"/>
      <c r="N12" s="1"/>
      <c r="O12" s="1"/>
      <c r="P12" s="1"/>
      <c r="Q12" s="79">
        <f t="shared" si="0"/>
        <v>0</v>
      </c>
      <c r="R12" s="20" t="s">
        <v>13</v>
      </c>
    </row>
    <row r="13" spans="1:21" ht="84.95" customHeight="1" thickBot="1" x14ac:dyDescent="0.25">
      <c r="A13" s="57">
        <v>12</v>
      </c>
      <c r="B13" s="58" t="s">
        <v>91</v>
      </c>
      <c r="C13" s="59" t="s">
        <v>71</v>
      </c>
      <c r="D13" s="60" t="s">
        <v>119</v>
      </c>
      <c r="E13" s="61" t="s">
        <v>32</v>
      </c>
      <c r="F13" s="62" t="s">
        <v>4</v>
      </c>
      <c r="G13" s="63" t="s">
        <v>58</v>
      </c>
      <c r="H13" s="62" t="s">
        <v>188</v>
      </c>
      <c r="I13" s="64" t="s">
        <v>179</v>
      </c>
      <c r="J13" s="65" t="s">
        <v>185</v>
      </c>
      <c r="K13" s="65">
        <v>18</v>
      </c>
      <c r="L13" s="77"/>
      <c r="M13" s="64" t="s">
        <v>20</v>
      </c>
      <c r="N13" s="64">
        <v>120</v>
      </c>
      <c r="O13" s="66">
        <v>650</v>
      </c>
      <c r="P13" s="66">
        <f>O13*N13*2</f>
        <v>156000</v>
      </c>
      <c r="Q13" s="80">
        <f t="shared" si="0"/>
        <v>0</v>
      </c>
      <c r="R13" s="67" t="s">
        <v>9</v>
      </c>
    </row>
    <row r="14" spans="1:21" x14ac:dyDescent="0.2">
      <c r="A14" s="8"/>
      <c r="B14" s="38"/>
      <c r="C14" s="39"/>
      <c r="D14" s="40"/>
      <c r="E14" s="41"/>
      <c r="F14" s="42"/>
      <c r="G14" s="43"/>
      <c r="H14" s="42"/>
      <c r="I14" s="10"/>
      <c r="J14" s="30"/>
      <c r="K14" s="30"/>
      <c r="L14" s="44"/>
      <c r="M14" s="10"/>
      <c r="N14" s="10"/>
      <c r="O14" s="10"/>
      <c r="P14" s="10"/>
      <c r="Q14" s="24"/>
      <c r="R14" s="19"/>
    </row>
    <row r="15" spans="1:21" ht="36" customHeight="1" thickBot="1" x14ac:dyDescent="0.25">
      <c r="A15" s="68"/>
      <c r="B15" s="87" t="s">
        <v>51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9"/>
      <c r="Q15" s="81">
        <f>SUM(Q2:Q13)</f>
        <v>0</v>
      </c>
      <c r="R15" s="21"/>
    </row>
    <row r="16" spans="1:21" ht="84.95" customHeight="1" x14ac:dyDescent="0.2">
      <c r="A16" s="45">
        <v>13</v>
      </c>
      <c r="B16" s="69" t="s">
        <v>132</v>
      </c>
      <c r="C16" s="47" t="s">
        <v>133</v>
      </c>
      <c r="D16" s="53" t="s">
        <v>136</v>
      </c>
      <c r="E16" s="49" t="s">
        <v>135</v>
      </c>
      <c r="F16" s="70" t="s">
        <v>18</v>
      </c>
      <c r="G16" s="52" t="s">
        <v>134</v>
      </c>
      <c r="H16" s="50" t="s">
        <v>189</v>
      </c>
      <c r="I16" s="53" t="s">
        <v>177</v>
      </c>
      <c r="J16" s="51" t="s">
        <v>185</v>
      </c>
      <c r="K16" s="51">
        <v>18</v>
      </c>
      <c r="L16" s="74"/>
      <c r="M16" s="54"/>
      <c r="N16" s="54"/>
      <c r="O16" s="54"/>
      <c r="P16" s="54"/>
      <c r="Q16" s="78">
        <f>L16*K16</f>
        <v>0</v>
      </c>
      <c r="R16" s="55"/>
    </row>
    <row r="17" spans="1:18" ht="84.95" customHeight="1" x14ac:dyDescent="0.2">
      <c r="A17" s="56">
        <v>14</v>
      </c>
      <c r="B17" s="3" t="s">
        <v>168</v>
      </c>
      <c r="C17" s="7" t="s">
        <v>73</v>
      </c>
      <c r="D17" s="16" t="s">
        <v>102</v>
      </c>
      <c r="E17" s="13" t="s">
        <v>44</v>
      </c>
      <c r="F17" s="16" t="s">
        <v>55</v>
      </c>
      <c r="G17" s="9" t="s">
        <v>22</v>
      </c>
      <c r="H17" s="16">
        <v>500</v>
      </c>
      <c r="I17" s="16" t="s">
        <v>179</v>
      </c>
      <c r="J17" s="16" t="s">
        <v>184</v>
      </c>
      <c r="K17" s="16">
        <v>24</v>
      </c>
      <c r="L17" s="75"/>
      <c r="M17" s="1"/>
      <c r="N17" s="1"/>
      <c r="O17" s="1"/>
      <c r="P17" s="1"/>
      <c r="Q17" s="79">
        <f t="shared" ref="Q17:Q31" si="1">L17*K17</f>
        <v>0</v>
      </c>
      <c r="R17" s="20" t="s">
        <v>13</v>
      </c>
    </row>
    <row r="18" spans="1:18" ht="84.95" customHeight="1" x14ac:dyDescent="0.2">
      <c r="A18" s="56">
        <v>15</v>
      </c>
      <c r="B18" s="3" t="s">
        <v>90</v>
      </c>
      <c r="C18" s="7" t="s">
        <v>74</v>
      </c>
      <c r="D18" s="16" t="s">
        <v>103</v>
      </c>
      <c r="E18" s="17" t="s">
        <v>49</v>
      </c>
      <c r="F18" s="16" t="s">
        <v>18</v>
      </c>
      <c r="G18" s="9" t="s">
        <v>14</v>
      </c>
      <c r="H18" s="16" t="s">
        <v>169</v>
      </c>
      <c r="I18" s="16" t="s">
        <v>177</v>
      </c>
      <c r="J18" s="9" t="s">
        <v>185</v>
      </c>
      <c r="K18" s="9">
        <v>18</v>
      </c>
      <c r="L18" s="75"/>
      <c r="M18" s="1"/>
      <c r="N18" s="1"/>
      <c r="O18" s="1"/>
      <c r="P18" s="1"/>
      <c r="Q18" s="79">
        <f t="shared" si="1"/>
        <v>0</v>
      </c>
      <c r="R18" s="20" t="s">
        <v>9</v>
      </c>
    </row>
    <row r="19" spans="1:18" ht="84.95" customHeight="1" x14ac:dyDescent="0.2">
      <c r="A19" s="56">
        <v>16</v>
      </c>
      <c r="B19" s="3" t="s">
        <v>15</v>
      </c>
      <c r="C19" s="7" t="s">
        <v>75</v>
      </c>
      <c r="D19" s="16" t="s">
        <v>101</v>
      </c>
      <c r="E19" s="17" t="s">
        <v>48</v>
      </c>
      <c r="F19" s="16" t="s">
        <v>55</v>
      </c>
      <c r="G19" s="9" t="s">
        <v>16</v>
      </c>
      <c r="H19" s="16">
        <v>69</v>
      </c>
      <c r="I19" s="16" t="s">
        <v>179</v>
      </c>
      <c r="J19" s="9" t="s">
        <v>185</v>
      </c>
      <c r="K19" s="9">
        <v>18</v>
      </c>
      <c r="L19" s="76"/>
      <c r="M19" s="1"/>
      <c r="N19" s="1"/>
      <c r="O19" s="1"/>
      <c r="P19" s="1"/>
      <c r="Q19" s="79">
        <f t="shared" si="1"/>
        <v>0</v>
      </c>
      <c r="R19" s="20" t="s">
        <v>9</v>
      </c>
    </row>
    <row r="20" spans="1:18" ht="84.95" customHeight="1" x14ac:dyDescent="0.2">
      <c r="A20" s="56">
        <v>17</v>
      </c>
      <c r="B20" s="3" t="s">
        <v>158</v>
      </c>
      <c r="C20" s="7" t="s">
        <v>159</v>
      </c>
      <c r="D20" s="16" t="s">
        <v>120</v>
      </c>
      <c r="E20" s="13" t="s">
        <v>47</v>
      </c>
      <c r="F20" s="16" t="s">
        <v>18</v>
      </c>
      <c r="G20" s="9" t="s">
        <v>170</v>
      </c>
      <c r="H20" s="9" t="s">
        <v>174</v>
      </c>
      <c r="I20" s="16" t="s">
        <v>177</v>
      </c>
      <c r="J20" s="9" t="s">
        <v>185</v>
      </c>
      <c r="K20" s="9">
        <v>18</v>
      </c>
      <c r="L20" s="76"/>
      <c r="M20" s="1"/>
      <c r="N20" s="1"/>
      <c r="O20" s="1"/>
      <c r="P20" s="1"/>
      <c r="Q20" s="79">
        <f t="shared" si="1"/>
        <v>0</v>
      </c>
      <c r="R20" s="20" t="s">
        <v>9</v>
      </c>
    </row>
    <row r="21" spans="1:18" ht="84.95" customHeight="1" x14ac:dyDescent="0.2">
      <c r="A21" s="56">
        <v>18</v>
      </c>
      <c r="B21" s="3" t="s">
        <v>100</v>
      </c>
      <c r="C21" s="7" t="s">
        <v>72</v>
      </c>
      <c r="D21" s="16" t="s">
        <v>104</v>
      </c>
      <c r="E21" s="13" t="s">
        <v>35</v>
      </c>
      <c r="F21" s="16" t="s">
        <v>18</v>
      </c>
      <c r="G21" s="9" t="s">
        <v>25</v>
      </c>
      <c r="H21" s="9" t="s">
        <v>171</v>
      </c>
      <c r="I21" s="16" t="s">
        <v>179</v>
      </c>
      <c r="J21" s="16" t="s">
        <v>184</v>
      </c>
      <c r="K21" s="16">
        <v>24</v>
      </c>
      <c r="L21" s="76"/>
      <c r="M21" s="1"/>
      <c r="N21" s="1"/>
      <c r="O21" s="1"/>
      <c r="P21" s="1"/>
      <c r="Q21" s="79">
        <f t="shared" si="1"/>
        <v>0</v>
      </c>
      <c r="R21" s="20" t="s">
        <v>13</v>
      </c>
    </row>
    <row r="22" spans="1:18" ht="84.95" customHeight="1" x14ac:dyDescent="0.2">
      <c r="A22" s="56">
        <v>19</v>
      </c>
      <c r="B22" s="3" t="s">
        <v>140</v>
      </c>
      <c r="C22" s="7" t="s">
        <v>139</v>
      </c>
      <c r="D22" s="16" t="s">
        <v>141</v>
      </c>
      <c r="E22" s="13" t="s">
        <v>138</v>
      </c>
      <c r="F22" s="16" t="s">
        <v>18</v>
      </c>
      <c r="G22" s="9" t="s">
        <v>137</v>
      </c>
      <c r="H22" s="12" t="s">
        <v>190</v>
      </c>
      <c r="I22" s="16" t="s">
        <v>177</v>
      </c>
      <c r="J22" s="9" t="s">
        <v>185</v>
      </c>
      <c r="K22" s="9">
        <v>18</v>
      </c>
      <c r="L22" s="75"/>
      <c r="M22" s="1"/>
      <c r="N22" s="1"/>
      <c r="O22" s="1"/>
      <c r="P22" s="1"/>
      <c r="Q22" s="79">
        <f t="shared" si="1"/>
        <v>0</v>
      </c>
      <c r="R22" s="20"/>
    </row>
    <row r="23" spans="1:18" ht="84.95" customHeight="1" x14ac:dyDescent="0.2">
      <c r="A23" s="56">
        <v>20</v>
      </c>
      <c r="B23" s="3" t="s">
        <v>86</v>
      </c>
      <c r="C23" s="7" t="s">
        <v>76</v>
      </c>
      <c r="D23" s="16" t="s">
        <v>105</v>
      </c>
      <c r="E23" s="13" t="s">
        <v>45</v>
      </c>
      <c r="F23" s="16" t="s">
        <v>55</v>
      </c>
      <c r="G23" s="9" t="s">
        <v>23</v>
      </c>
      <c r="H23" s="16">
        <v>100</v>
      </c>
      <c r="I23" s="16" t="s">
        <v>177</v>
      </c>
      <c r="J23" s="9" t="s">
        <v>185</v>
      </c>
      <c r="K23" s="9">
        <v>18</v>
      </c>
      <c r="L23" s="75"/>
      <c r="M23" s="1"/>
      <c r="N23" s="1"/>
      <c r="O23" s="1"/>
      <c r="P23" s="1"/>
      <c r="Q23" s="79">
        <f t="shared" si="1"/>
        <v>0</v>
      </c>
      <c r="R23" s="20" t="s">
        <v>9</v>
      </c>
    </row>
    <row r="24" spans="1:18" ht="84.95" customHeight="1" x14ac:dyDescent="0.2">
      <c r="A24" s="56">
        <v>21</v>
      </c>
      <c r="B24" s="4" t="s">
        <v>131</v>
      </c>
      <c r="C24" s="3" t="s">
        <v>82</v>
      </c>
      <c r="D24" s="16" t="s">
        <v>121</v>
      </c>
      <c r="E24" s="13" t="s">
        <v>41</v>
      </c>
      <c r="F24" s="16" t="s">
        <v>18</v>
      </c>
      <c r="G24" s="9" t="s">
        <v>172</v>
      </c>
      <c r="H24" s="16" t="s">
        <v>56</v>
      </c>
      <c r="I24" s="16" t="s">
        <v>177</v>
      </c>
      <c r="J24" s="16" t="s">
        <v>184</v>
      </c>
      <c r="K24" s="16">
        <v>24</v>
      </c>
      <c r="L24" s="76"/>
      <c r="M24" s="1"/>
      <c r="N24" s="1"/>
      <c r="O24" s="1"/>
      <c r="P24" s="1"/>
      <c r="Q24" s="79">
        <f t="shared" si="1"/>
        <v>0</v>
      </c>
      <c r="R24" s="20" t="s">
        <v>13</v>
      </c>
    </row>
    <row r="25" spans="1:18" ht="84.95" customHeight="1" x14ac:dyDescent="0.2">
      <c r="A25" s="56">
        <v>22</v>
      </c>
      <c r="B25" s="4" t="s">
        <v>130</v>
      </c>
      <c r="C25" s="3" t="s">
        <v>81</v>
      </c>
      <c r="D25" s="11" t="s">
        <v>122</v>
      </c>
      <c r="E25" s="13" t="s">
        <v>83</v>
      </c>
      <c r="F25" s="16" t="s">
        <v>18</v>
      </c>
      <c r="G25" s="9" t="s">
        <v>173</v>
      </c>
      <c r="H25" s="16" t="s">
        <v>17</v>
      </c>
      <c r="I25" s="16" t="s">
        <v>177</v>
      </c>
      <c r="J25" s="16" t="s">
        <v>184</v>
      </c>
      <c r="K25" s="16">
        <v>24</v>
      </c>
      <c r="L25" s="76"/>
      <c r="M25" s="1"/>
      <c r="N25" s="1"/>
      <c r="O25" s="1"/>
      <c r="P25" s="1"/>
      <c r="Q25" s="79">
        <f t="shared" si="1"/>
        <v>0</v>
      </c>
      <c r="R25" s="20" t="s">
        <v>13</v>
      </c>
    </row>
    <row r="26" spans="1:18" ht="84.95" customHeight="1" x14ac:dyDescent="0.2">
      <c r="A26" s="56">
        <v>23</v>
      </c>
      <c r="B26" s="4" t="s">
        <v>87</v>
      </c>
      <c r="C26" s="7" t="s">
        <v>77</v>
      </c>
      <c r="D26" s="16" t="s">
        <v>106</v>
      </c>
      <c r="E26" s="13" t="s">
        <v>42</v>
      </c>
      <c r="F26" s="16" t="s">
        <v>5</v>
      </c>
      <c r="G26" s="9" t="s">
        <v>6</v>
      </c>
      <c r="H26" s="16" t="s">
        <v>191</v>
      </c>
      <c r="I26" s="16" t="s">
        <v>179</v>
      </c>
      <c r="J26" s="9" t="s">
        <v>185</v>
      </c>
      <c r="K26" s="9">
        <v>18</v>
      </c>
      <c r="L26" s="76"/>
      <c r="M26" s="16" t="s">
        <v>11</v>
      </c>
      <c r="N26" s="16">
        <v>120</v>
      </c>
      <c r="O26" s="22">
        <v>1150</v>
      </c>
      <c r="P26" s="22">
        <f>O26*N26*2</f>
        <v>276000</v>
      </c>
      <c r="Q26" s="79">
        <f t="shared" si="1"/>
        <v>0</v>
      </c>
      <c r="R26" s="20" t="s">
        <v>9</v>
      </c>
    </row>
    <row r="27" spans="1:18" ht="84.95" customHeight="1" x14ac:dyDescent="0.2">
      <c r="A27" s="56">
        <v>24</v>
      </c>
      <c r="B27" s="4" t="s">
        <v>143</v>
      </c>
      <c r="C27" s="7" t="s">
        <v>142</v>
      </c>
      <c r="D27" s="16" t="s">
        <v>157</v>
      </c>
      <c r="E27" s="13" t="s">
        <v>154</v>
      </c>
      <c r="F27" s="27" t="s">
        <v>18</v>
      </c>
      <c r="G27" s="9" t="s">
        <v>155</v>
      </c>
      <c r="H27" s="16" t="s">
        <v>156</v>
      </c>
      <c r="I27" s="16" t="s">
        <v>177</v>
      </c>
      <c r="J27" s="9" t="s">
        <v>185</v>
      </c>
      <c r="K27" s="9">
        <v>18</v>
      </c>
      <c r="L27" s="76"/>
      <c r="M27" s="1"/>
      <c r="N27" s="1"/>
      <c r="O27" s="1"/>
      <c r="P27" s="1"/>
      <c r="Q27" s="79">
        <f t="shared" si="1"/>
        <v>0</v>
      </c>
      <c r="R27" s="20"/>
    </row>
    <row r="28" spans="1:18" ht="84.95" customHeight="1" x14ac:dyDescent="0.2">
      <c r="A28" s="56">
        <v>25</v>
      </c>
      <c r="B28" s="3" t="s">
        <v>88</v>
      </c>
      <c r="C28" s="7" t="s">
        <v>78</v>
      </c>
      <c r="D28" s="16" t="s">
        <v>107</v>
      </c>
      <c r="E28" s="13" t="s">
        <v>43</v>
      </c>
      <c r="F28" s="16" t="s">
        <v>4</v>
      </c>
      <c r="G28" s="9" t="s">
        <v>175</v>
      </c>
      <c r="H28" s="16" t="s">
        <v>192</v>
      </c>
      <c r="I28" s="16" t="s">
        <v>179</v>
      </c>
      <c r="J28" s="9" t="s">
        <v>185</v>
      </c>
      <c r="K28" s="9">
        <v>18</v>
      </c>
      <c r="L28" s="76"/>
      <c r="M28" s="16" t="s">
        <v>20</v>
      </c>
      <c r="N28" s="16">
        <v>90</v>
      </c>
      <c r="O28" s="22">
        <v>600</v>
      </c>
      <c r="P28" s="22">
        <f>O28*N28*2</f>
        <v>108000</v>
      </c>
      <c r="Q28" s="79">
        <f t="shared" si="1"/>
        <v>0</v>
      </c>
      <c r="R28" s="20" t="s">
        <v>9</v>
      </c>
    </row>
    <row r="29" spans="1:18" ht="84.95" customHeight="1" x14ac:dyDescent="0.2">
      <c r="A29" s="56">
        <v>26</v>
      </c>
      <c r="B29" s="3" t="s">
        <v>146</v>
      </c>
      <c r="C29" s="7" t="s">
        <v>144</v>
      </c>
      <c r="D29" s="16" t="s">
        <v>152</v>
      </c>
      <c r="E29" s="13" t="s">
        <v>150</v>
      </c>
      <c r="F29" s="27" t="s">
        <v>18</v>
      </c>
      <c r="G29" s="9" t="s">
        <v>148</v>
      </c>
      <c r="H29" s="16" t="s">
        <v>193</v>
      </c>
      <c r="I29" s="16" t="s">
        <v>177</v>
      </c>
      <c r="J29" s="16" t="s">
        <v>184</v>
      </c>
      <c r="K29" s="16">
        <v>24</v>
      </c>
      <c r="L29" s="76"/>
      <c r="M29" s="1"/>
      <c r="N29" s="1"/>
      <c r="O29" s="1"/>
      <c r="P29" s="1"/>
      <c r="Q29" s="79">
        <f t="shared" si="1"/>
        <v>0</v>
      </c>
      <c r="R29" s="20"/>
    </row>
    <row r="30" spans="1:18" ht="84.95" customHeight="1" x14ac:dyDescent="0.2">
      <c r="A30" s="56">
        <v>27</v>
      </c>
      <c r="B30" s="3" t="s">
        <v>147</v>
      </c>
      <c r="C30" s="7" t="s">
        <v>145</v>
      </c>
      <c r="D30" s="16" t="s">
        <v>153</v>
      </c>
      <c r="E30" s="13" t="s">
        <v>151</v>
      </c>
      <c r="F30" s="27" t="s">
        <v>18</v>
      </c>
      <c r="G30" s="9" t="s">
        <v>149</v>
      </c>
      <c r="H30" s="16" t="s">
        <v>192</v>
      </c>
      <c r="I30" s="16" t="s">
        <v>177</v>
      </c>
      <c r="J30" s="9" t="s">
        <v>185</v>
      </c>
      <c r="K30" s="9">
        <v>18</v>
      </c>
      <c r="L30" s="76"/>
      <c r="M30" s="1"/>
      <c r="N30" s="1"/>
      <c r="O30" s="1"/>
      <c r="P30" s="1"/>
      <c r="Q30" s="79">
        <f>L30*K30</f>
        <v>0</v>
      </c>
      <c r="R30" s="20"/>
    </row>
    <row r="31" spans="1:18" ht="84.95" customHeight="1" thickBot="1" x14ac:dyDescent="0.25">
      <c r="A31" s="57">
        <v>28</v>
      </c>
      <c r="B31" s="71" t="s">
        <v>89</v>
      </c>
      <c r="C31" s="59" t="s">
        <v>79</v>
      </c>
      <c r="D31" s="64" t="s">
        <v>108</v>
      </c>
      <c r="E31" s="61" t="s">
        <v>46</v>
      </c>
      <c r="F31" s="64" t="s">
        <v>55</v>
      </c>
      <c r="G31" s="65" t="s">
        <v>24</v>
      </c>
      <c r="H31" s="64">
        <v>100</v>
      </c>
      <c r="I31" s="64" t="s">
        <v>177</v>
      </c>
      <c r="J31" s="65" t="s">
        <v>185</v>
      </c>
      <c r="K31" s="65">
        <v>18</v>
      </c>
      <c r="L31" s="77"/>
      <c r="M31" s="72"/>
      <c r="N31" s="72"/>
      <c r="O31" s="72"/>
      <c r="P31" s="72"/>
      <c r="Q31" s="80">
        <f t="shared" si="1"/>
        <v>0</v>
      </c>
      <c r="R31" s="67" t="s">
        <v>9</v>
      </c>
    </row>
    <row r="32" spans="1:18" ht="37.5" customHeight="1" thickBot="1" x14ac:dyDescent="0.25">
      <c r="A32" s="84"/>
      <c r="B32" s="90" t="s">
        <v>50</v>
      </c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2"/>
      <c r="Q32" s="85">
        <f>SUM(Q16:Q31)</f>
        <v>0</v>
      </c>
      <c r="R32" s="86"/>
    </row>
    <row r="33" spans="1:18" ht="42" customHeight="1" thickBot="1" x14ac:dyDescent="0.25">
      <c r="B33" s="93" t="s">
        <v>194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5"/>
      <c r="Q33" s="82">
        <f>SUM(Q15+Q32)</f>
        <v>0</v>
      </c>
      <c r="R33" s="83"/>
    </row>
    <row r="35" spans="1:18" ht="15" thickBot="1" x14ac:dyDescent="0.25"/>
    <row r="36" spans="1:18" ht="46.5" customHeight="1" thickBot="1" x14ac:dyDescent="0.25">
      <c r="A36" s="5"/>
      <c r="B36" s="96" t="s">
        <v>195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8"/>
      <c r="P36" s="73">
        <f>SUM(P2:P33)</f>
        <v>1086000</v>
      </c>
      <c r="Q36" s="26"/>
    </row>
    <row r="37" spans="1:18" ht="61.5" customHeight="1" x14ac:dyDescent="0.2">
      <c r="Q37" s="26"/>
    </row>
    <row r="41" spans="1:18" ht="51" customHeight="1" x14ac:dyDescent="0.25">
      <c r="Q41" s="25"/>
    </row>
  </sheetData>
  <sheetProtection algorithmName="SHA-512" hashValue="0gRVQQVBq0U8oIrD1FoC0y2AHBVtxJsqljfMkx3ZW/7rFYErKRF7DhvAf5FxELdlcaX5a4DJbZyN+rzwvq71yA==" saltValue="DC4aIPqqQOJovVPNvFUuQQ==" spinCount="100000" sheet="1" selectLockedCells="1"/>
  <autoFilter ref="A1:R33" xr:uid="{00000000-0009-0000-0000-000000000000}"/>
  <sortState xmlns:xlrd2="http://schemas.microsoft.com/office/spreadsheetml/2017/richdata2" ref="A3:R99">
    <sortCondition sortBy="cellColor" ref="A3:A99" dxfId="0"/>
    <sortCondition ref="B3:B99"/>
  </sortState>
  <mergeCells count="4">
    <mergeCell ref="B15:P15"/>
    <mergeCell ref="B32:P32"/>
    <mergeCell ref="B33:P33"/>
    <mergeCell ref="B36:O36"/>
  </mergeCells>
  <pageMargins left="0.17" right="0.19" top="0.35" bottom="0.36" header="0.3" footer="0.3"/>
  <pageSetup paperSize="9" scale="35" fitToHeight="0" orientation="landscape" r:id="rId1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podklady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Hajžman Miloslav</dc:creator>
  <cp:lastModifiedBy>Kabátová Jana, Mgr.</cp:lastModifiedBy>
  <cp:lastPrinted>2025-04-15T13:48:00Z</cp:lastPrinted>
  <dcterms:created xsi:type="dcterms:W3CDTF">2012-12-06T07:21:13Z</dcterms:created>
  <dcterms:modified xsi:type="dcterms:W3CDTF">2025-04-28T07:42:59Z</dcterms:modified>
</cp:coreProperties>
</file>