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5\65425032_Čištění žlabových příkopů na trati Horní Dvořiště st. hranice - České Budějovice\"/>
    </mc:Choice>
  </mc:AlternateContent>
  <xr:revisionPtr revIDLastSave="0" documentId="13_ncr:1_{1B671F64-03AC-442B-AB39-95F2B67BADA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SO 001 - TÚ Horní Dvořišt..." sheetId="2" r:id="rId2"/>
    <sheet name="SO 002 - Žst. Horní Dvořiště" sheetId="3" r:id="rId3"/>
    <sheet name="SO 003 - TÚ Horní Dvořišt..." sheetId="4" r:id="rId4"/>
    <sheet name="SO 004 - TÚ Rybník - Omle..." sheetId="5" r:id="rId5"/>
    <sheet name="SO 005 - TÚ Omlenice - Ka..." sheetId="6" r:id="rId6"/>
    <sheet name="SO 006 - TÚ Kaplice - Vel..." sheetId="7" r:id="rId7"/>
    <sheet name="SO 007 - TÚ Velešín - Holkov" sheetId="8" r:id="rId8"/>
    <sheet name="SO 008 - TÚ Holkov - Kame..." sheetId="9" r:id="rId9"/>
    <sheet name="SO 009 - Žst. Kamenný Újezd" sheetId="10" r:id="rId10"/>
    <sheet name="SO 010 - TÚ Kamenný Újezd..." sheetId="11" r:id="rId11"/>
    <sheet name="SO 011 - Žst. Včelná" sheetId="12" r:id="rId12"/>
    <sheet name="SO 012 - TÚ Včelná - Č. B..." sheetId="13" r:id="rId13"/>
    <sheet name="Seznam figur" sheetId="14" r:id="rId14"/>
  </sheets>
  <definedNames>
    <definedName name="_xlnm._FilterDatabase" localSheetId="1" hidden="1">'SO 001 - TÚ Horní Dvořišt...'!$C$80:$K$95</definedName>
    <definedName name="_xlnm._FilterDatabase" localSheetId="2" hidden="1">'SO 002 - Žst. Horní Dvořiště'!$C$80:$K$95</definedName>
    <definedName name="_xlnm._FilterDatabase" localSheetId="3" hidden="1">'SO 003 - TÚ Horní Dvořišt...'!$C$80:$K$115</definedName>
    <definedName name="_xlnm._FilterDatabase" localSheetId="4" hidden="1">'SO 004 - TÚ Rybník - Omle...'!$C$80:$K$131</definedName>
    <definedName name="_xlnm._FilterDatabase" localSheetId="5" hidden="1">'SO 005 - TÚ Omlenice - Ka...'!$C$80:$K$113</definedName>
    <definedName name="_xlnm._FilterDatabase" localSheetId="6" hidden="1">'SO 006 - TÚ Kaplice - Vel...'!$C$80:$K$101</definedName>
    <definedName name="_xlnm._FilterDatabase" localSheetId="7" hidden="1">'SO 007 - TÚ Velešín - Holkov'!$C$80:$K$111</definedName>
    <definedName name="_xlnm._FilterDatabase" localSheetId="8" hidden="1">'SO 008 - TÚ Holkov - Kame...'!$C$80:$K$127</definedName>
    <definedName name="_xlnm._FilterDatabase" localSheetId="9" hidden="1">'SO 009 - Žst. Kamenný Újezd'!$C$80:$K$95</definedName>
    <definedName name="_xlnm._FilterDatabase" localSheetId="10" hidden="1">'SO 010 - TÚ Kamenný Újezd...'!$C$80:$K$121</definedName>
    <definedName name="_xlnm._FilterDatabase" localSheetId="11" hidden="1">'SO 011 - Žst. Včelná'!$C$80:$K$93</definedName>
    <definedName name="_xlnm._FilterDatabase" localSheetId="12" hidden="1">'SO 012 - TÚ Včelná - Č. B...'!$C$80:$K$103</definedName>
    <definedName name="_xlnm.Print_Titles" localSheetId="0">'Rekapitulace stavby'!$52:$52</definedName>
    <definedName name="_xlnm.Print_Titles" localSheetId="13">'Seznam figur'!$9:$9</definedName>
    <definedName name="_xlnm.Print_Titles" localSheetId="1">'SO 001 - TÚ Horní Dvořišt...'!$80:$80</definedName>
    <definedName name="_xlnm.Print_Titles" localSheetId="2">'SO 002 - Žst. Horní Dvořiště'!$80:$80</definedName>
    <definedName name="_xlnm.Print_Titles" localSheetId="3">'SO 003 - TÚ Horní Dvořišt...'!$80:$80</definedName>
    <definedName name="_xlnm.Print_Titles" localSheetId="4">'SO 004 - TÚ Rybník - Omle...'!$80:$80</definedName>
    <definedName name="_xlnm.Print_Titles" localSheetId="5">'SO 005 - TÚ Omlenice - Ka...'!$80:$80</definedName>
    <definedName name="_xlnm.Print_Titles" localSheetId="6">'SO 006 - TÚ Kaplice - Vel...'!$80:$80</definedName>
    <definedName name="_xlnm.Print_Titles" localSheetId="7">'SO 007 - TÚ Velešín - Holkov'!$80:$80</definedName>
    <definedName name="_xlnm.Print_Titles" localSheetId="8">'SO 008 - TÚ Holkov - Kame...'!$80:$80</definedName>
    <definedName name="_xlnm.Print_Titles" localSheetId="9">'SO 009 - Žst. Kamenný Újezd'!$80:$80</definedName>
    <definedName name="_xlnm.Print_Titles" localSheetId="10">'SO 010 - TÚ Kamenný Újezd...'!$80:$80</definedName>
    <definedName name="_xlnm.Print_Titles" localSheetId="11">'SO 011 - Žst. Včelná'!$80:$80</definedName>
    <definedName name="_xlnm.Print_Titles" localSheetId="12">'SO 012 - TÚ Včelná - Č. B...'!$80:$80</definedName>
    <definedName name="_xlnm.Print_Area" localSheetId="0">'Rekapitulace stavby'!$D$4:$AO$36,'Rekapitulace stavby'!$C$42:$AQ$67</definedName>
    <definedName name="_xlnm.Print_Area" localSheetId="13">'Seznam figur'!$C$4:$G$18</definedName>
    <definedName name="_xlnm.Print_Area" localSheetId="1">'SO 001 - TÚ Horní Dvořišt...'!$C$68:$J$95</definedName>
    <definedName name="_xlnm.Print_Area" localSheetId="2">'SO 002 - Žst. Horní Dvořiště'!$C$68:$J$95</definedName>
    <definedName name="_xlnm.Print_Area" localSheetId="3">'SO 003 - TÚ Horní Dvořišt...'!$C$68:$J$115</definedName>
    <definedName name="_xlnm.Print_Area" localSheetId="4">'SO 004 - TÚ Rybník - Omle...'!$C$68:$J$131</definedName>
    <definedName name="_xlnm.Print_Area" localSheetId="5">'SO 005 - TÚ Omlenice - Ka...'!$C$68:$J$113</definedName>
    <definedName name="_xlnm.Print_Area" localSheetId="6">'SO 006 - TÚ Kaplice - Vel...'!$C$68:$J$101</definedName>
    <definedName name="_xlnm.Print_Area" localSheetId="7">'SO 007 - TÚ Velešín - Holkov'!$C$68:$J$111</definedName>
    <definedName name="_xlnm.Print_Area" localSheetId="8">'SO 008 - TÚ Holkov - Kame...'!$C$68:$J$127</definedName>
    <definedName name="_xlnm.Print_Area" localSheetId="9">'SO 009 - Žst. Kamenný Újezd'!$C$68:$J$95</definedName>
    <definedName name="_xlnm.Print_Area" localSheetId="10">'SO 010 - TÚ Kamenný Újezd...'!$C$68:$J$121</definedName>
    <definedName name="_xlnm.Print_Area" localSheetId="11">'SO 011 - Žst. Včelná'!$C$68:$J$93</definedName>
    <definedName name="_xlnm.Print_Area" localSheetId="12">'SO 012 - TÚ Včelná - Č. B...'!$C$68:$J$103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4" l="1"/>
  <c r="J37" i="13"/>
  <c r="J36" i="13"/>
  <c r="AY66" i="1"/>
  <c r="J35" i="13"/>
  <c r="AX66" i="1"/>
  <c r="BI94" i="13"/>
  <c r="BH94" i="13"/>
  <c r="BG94" i="13"/>
  <c r="BF94" i="13"/>
  <c r="T94" i="13"/>
  <c r="T83" i="13"/>
  <c r="T82" i="13" s="1"/>
  <c r="T81" i="13" s="1"/>
  <c r="R94" i="13"/>
  <c r="R83" i="13"/>
  <c r="R82" i="13"/>
  <c r="R81" i="13"/>
  <c r="P94" i="13"/>
  <c r="P83" i="13"/>
  <c r="P82" i="13"/>
  <c r="P81" i="13"/>
  <c r="AU66" i="1" s="1"/>
  <c r="BI84" i="13"/>
  <c r="BH84" i="13"/>
  <c r="BG84" i="13"/>
  <c r="BF84" i="13"/>
  <c r="T84" i="13"/>
  <c r="R84" i="13"/>
  <c r="P84" i="13"/>
  <c r="J78" i="13"/>
  <c r="F77" i="13"/>
  <c r="F75" i="13"/>
  <c r="E73" i="13"/>
  <c r="J55" i="13"/>
  <c r="F54" i="13"/>
  <c r="F52" i="13"/>
  <c r="E50" i="13"/>
  <c r="J21" i="13"/>
  <c r="E21" i="13"/>
  <c r="J54" i="13"/>
  <c r="J20" i="13"/>
  <c r="J18" i="13"/>
  <c r="E18" i="13"/>
  <c r="F78" i="13"/>
  <c r="J17" i="13"/>
  <c r="J12" i="13"/>
  <c r="J52" i="13"/>
  <c r="E7" i="13"/>
  <c r="E71" i="13"/>
  <c r="J37" i="12"/>
  <c r="J36" i="12"/>
  <c r="AY65" i="1"/>
  <c r="J35" i="12"/>
  <c r="AX65" i="1"/>
  <c r="BI89" i="12"/>
  <c r="BH89" i="12"/>
  <c r="BG89" i="12"/>
  <c r="BF89" i="12"/>
  <c r="T89" i="12"/>
  <c r="R89" i="12"/>
  <c r="P89" i="12"/>
  <c r="BI84" i="12"/>
  <c r="BH84" i="12"/>
  <c r="BG84" i="12"/>
  <c r="BF84" i="12"/>
  <c r="T84" i="12"/>
  <c r="R84" i="12"/>
  <c r="P84" i="12"/>
  <c r="J78" i="12"/>
  <c r="F77" i="12"/>
  <c r="F75" i="12"/>
  <c r="E73" i="12"/>
  <c r="J55" i="12"/>
  <c r="F54" i="12"/>
  <c r="F52" i="12"/>
  <c r="E50" i="12"/>
  <c r="J21" i="12"/>
  <c r="E21" i="12"/>
  <c r="J54" i="12"/>
  <c r="J20" i="12"/>
  <c r="J18" i="12"/>
  <c r="E18" i="12"/>
  <c r="F55" i="12"/>
  <c r="J17" i="12"/>
  <c r="J12" i="12"/>
  <c r="J75" i="12"/>
  <c r="E7" i="12"/>
  <c r="E48" i="12"/>
  <c r="T83" i="11"/>
  <c r="T82" i="11"/>
  <c r="T81" i="11"/>
  <c r="R83" i="11"/>
  <c r="R82" i="11"/>
  <c r="R81" i="11" s="1"/>
  <c r="P83" i="11"/>
  <c r="P82" i="11"/>
  <c r="P81" i="11"/>
  <c r="AU64" i="1" s="1"/>
  <c r="J37" i="11"/>
  <c r="J36" i="11"/>
  <c r="AY64" i="1"/>
  <c r="J35" i="11"/>
  <c r="AX64" i="1"/>
  <c r="BI103" i="11"/>
  <c r="BH103" i="11"/>
  <c r="BG103" i="11"/>
  <c r="BF103" i="11"/>
  <c r="T103" i="11"/>
  <c r="R103" i="11"/>
  <c r="P103" i="11"/>
  <c r="BI84" i="11"/>
  <c r="BH84" i="11"/>
  <c r="BG84" i="11"/>
  <c r="BF84" i="11"/>
  <c r="T84" i="11"/>
  <c r="R84" i="11"/>
  <c r="P84" i="11"/>
  <c r="J78" i="11"/>
  <c r="F77" i="11"/>
  <c r="F75" i="11"/>
  <c r="E73" i="11"/>
  <c r="J55" i="11"/>
  <c r="F54" i="11"/>
  <c r="F52" i="11"/>
  <c r="E50" i="11"/>
  <c r="J21" i="11"/>
  <c r="E21" i="11"/>
  <c r="J54" i="11"/>
  <c r="J20" i="11"/>
  <c r="J18" i="11"/>
  <c r="E18" i="11"/>
  <c r="F78" i="11"/>
  <c r="J17" i="11"/>
  <c r="J12" i="11"/>
  <c r="J75" i="11"/>
  <c r="E7" i="11"/>
  <c r="E48" i="11"/>
  <c r="J37" i="10"/>
  <c r="J36" i="10"/>
  <c r="AY63" i="1"/>
  <c r="J35" i="10"/>
  <c r="AX63" i="1"/>
  <c r="BI90" i="10"/>
  <c r="BH90" i="10"/>
  <c r="BG90" i="10"/>
  <c r="BF90" i="10"/>
  <c r="T90" i="10"/>
  <c r="R90" i="10"/>
  <c r="P90" i="10"/>
  <c r="BI84" i="10"/>
  <c r="BH84" i="10"/>
  <c r="BG84" i="10"/>
  <c r="BF84" i="10"/>
  <c r="T84" i="10"/>
  <c r="R84" i="10"/>
  <c r="P84" i="10"/>
  <c r="J78" i="10"/>
  <c r="F77" i="10"/>
  <c r="F75" i="10"/>
  <c r="E73" i="10"/>
  <c r="J55" i="10"/>
  <c r="F54" i="10"/>
  <c r="F52" i="10"/>
  <c r="E50" i="10"/>
  <c r="J21" i="10"/>
  <c r="E21" i="10"/>
  <c r="J77" i="10"/>
  <c r="J20" i="10"/>
  <c r="J18" i="10"/>
  <c r="E18" i="10"/>
  <c r="F55" i="10"/>
  <c r="J17" i="10"/>
  <c r="J12" i="10"/>
  <c r="J75" i="10"/>
  <c r="E7" i="10"/>
  <c r="E71" i="10"/>
  <c r="T83" i="9"/>
  <c r="T82" i="9"/>
  <c r="T81" i="9"/>
  <c r="R83" i="9"/>
  <c r="R82" i="9"/>
  <c r="R81" i="9" s="1"/>
  <c r="P83" i="9"/>
  <c r="P82" i="9"/>
  <c r="P81" i="9"/>
  <c r="AU62" i="1" s="1"/>
  <c r="J37" i="9"/>
  <c r="J36" i="9"/>
  <c r="AY62" i="1"/>
  <c r="J35" i="9"/>
  <c r="AX62" i="1"/>
  <c r="BI106" i="9"/>
  <c r="BH106" i="9"/>
  <c r="BG106" i="9"/>
  <c r="BF106" i="9"/>
  <c r="T106" i="9"/>
  <c r="R106" i="9"/>
  <c r="P106" i="9"/>
  <c r="BI84" i="9"/>
  <c r="BH84" i="9"/>
  <c r="BG84" i="9"/>
  <c r="BF84" i="9"/>
  <c r="T84" i="9"/>
  <c r="R84" i="9"/>
  <c r="P84" i="9"/>
  <c r="J78" i="9"/>
  <c r="F77" i="9"/>
  <c r="F75" i="9"/>
  <c r="E73" i="9"/>
  <c r="J55" i="9"/>
  <c r="F54" i="9"/>
  <c r="F52" i="9"/>
  <c r="E50" i="9"/>
  <c r="J21" i="9"/>
  <c r="E21" i="9"/>
  <c r="J77" i="9"/>
  <c r="J20" i="9"/>
  <c r="J18" i="9"/>
  <c r="E18" i="9"/>
  <c r="F55" i="9"/>
  <c r="J17" i="9"/>
  <c r="J12" i="9"/>
  <c r="J75" i="9"/>
  <c r="E7" i="9"/>
  <c r="E48" i="9"/>
  <c r="J37" i="8"/>
  <c r="J36" i="8"/>
  <c r="AY61" i="1"/>
  <c r="J35" i="8"/>
  <c r="AX61" i="1"/>
  <c r="BI97" i="8"/>
  <c r="BH97" i="8"/>
  <c r="BG97" i="8"/>
  <c r="BF97" i="8"/>
  <c r="T97" i="8"/>
  <c r="R97" i="8"/>
  <c r="R83" i="8"/>
  <c r="R82" i="8" s="1"/>
  <c r="R81" i="8" s="1"/>
  <c r="P97" i="8"/>
  <c r="P83" i="8"/>
  <c r="P82" i="8"/>
  <c r="P81" i="8"/>
  <c r="AU61" i="1" s="1"/>
  <c r="BI84" i="8"/>
  <c r="BH84" i="8"/>
  <c r="BG84" i="8"/>
  <c r="BF84" i="8"/>
  <c r="T84" i="8"/>
  <c r="R84" i="8"/>
  <c r="P84" i="8"/>
  <c r="J78" i="8"/>
  <c r="F77" i="8"/>
  <c r="F75" i="8"/>
  <c r="E73" i="8"/>
  <c r="J55" i="8"/>
  <c r="F54" i="8"/>
  <c r="F52" i="8"/>
  <c r="E50" i="8"/>
  <c r="J21" i="8"/>
  <c r="E21" i="8"/>
  <c r="J54" i="8"/>
  <c r="J20" i="8"/>
  <c r="J18" i="8"/>
  <c r="E18" i="8"/>
  <c r="F78" i="8"/>
  <c r="J17" i="8"/>
  <c r="J12" i="8"/>
  <c r="J75" i="8"/>
  <c r="E7" i="8"/>
  <c r="E71" i="8"/>
  <c r="J37" i="7"/>
  <c r="J36" i="7"/>
  <c r="AY60" i="1"/>
  <c r="J35" i="7"/>
  <c r="AX60" i="1"/>
  <c r="BI93" i="7"/>
  <c r="BH93" i="7"/>
  <c r="BG93" i="7"/>
  <c r="BF93" i="7"/>
  <c r="T93" i="7"/>
  <c r="T83" i="7"/>
  <c r="T82" i="7"/>
  <c r="T81" i="7" s="1"/>
  <c r="R93" i="7"/>
  <c r="R83" i="7"/>
  <c r="R82" i="7"/>
  <c r="R81" i="7"/>
  <c r="P93" i="7"/>
  <c r="P83" i="7"/>
  <c r="P82" i="7"/>
  <c r="P81" i="7" s="1"/>
  <c r="AU60" i="1" s="1"/>
  <c r="BI84" i="7"/>
  <c r="BH84" i="7"/>
  <c r="BG84" i="7"/>
  <c r="BF84" i="7"/>
  <c r="T84" i="7"/>
  <c r="R84" i="7"/>
  <c r="P84" i="7"/>
  <c r="J78" i="7"/>
  <c r="F77" i="7"/>
  <c r="F75" i="7"/>
  <c r="E73" i="7"/>
  <c r="J55" i="7"/>
  <c r="F54" i="7"/>
  <c r="F52" i="7"/>
  <c r="E50" i="7"/>
  <c r="J21" i="7"/>
  <c r="E21" i="7"/>
  <c r="J54" i="7"/>
  <c r="J20" i="7"/>
  <c r="J18" i="7"/>
  <c r="E18" i="7"/>
  <c r="F78" i="7"/>
  <c r="J17" i="7"/>
  <c r="J12" i="7"/>
  <c r="J75" i="7"/>
  <c r="E7" i="7"/>
  <c r="E71" i="7"/>
  <c r="J37" i="6"/>
  <c r="J36" i="6"/>
  <c r="AY59" i="1"/>
  <c r="J35" i="6"/>
  <c r="AX59" i="1"/>
  <c r="BI99" i="6"/>
  <c r="BH99" i="6"/>
  <c r="BG99" i="6"/>
  <c r="BF99" i="6"/>
  <c r="T99" i="6"/>
  <c r="T83" i="6"/>
  <c r="T82" i="6" s="1"/>
  <c r="T81" i="6" s="1"/>
  <c r="R99" i="6"/>
  <c r="R83" i="6"/>
  <c r="R82" i="6"/>
  <c r="R81" i="6"/>
  <c r="P99" i="6"/>
  <c r="P83" i="6"/>
  <c r="P82" i="6" s="1"/>
  <c r="P81" i="6" s="1"/>
  <c r="AU59" i="1" s="1"/>
  <c r="BI84" i="6"/>
  <c r="BH84" i="6"/>
  <c r="BG84" i="6"/>
  <c r="BF84" i="6"/>
  <c r="T84" i="6"/>
  <c r="R84" i="6"/>
  <c r="P84" i="6"/>
  <c r="J78" i="6"/>
  <c r="F77" i="6"/>
  <c r="F75" i="6"/>
  <c r="E73" i="6"/>
  <c r="J55" i="6"/>
  <c r="F54" i="6"/>
  <c r="F52" i="6"/>
  <c r="E50" i="6"/>
  <c r="J21" i="6"/>
  <c r="E21" i="6"/>
  <c r="J77" i="6"/>
  <c r="J20" i="6"/>
  <c r="J18" i="6"/>
  <c r="E18" i="6"/>
  <c r="F55" i="6"/>
  <c r="J17" i="6"/>
  <c r="J12" i="6"/>
  <c r="J75" i="6"/>
  <c r="E7" i="6"/>
  <c r="E48" i="6"/>
  <c r="J37" i="5"/>
  <c r="J36" i="5"/>
  <c r="AY58" i="1"/>
  <c r="J35" i="5"/>
  <c r="AX58" i="1"/>
  <c r="BI108" i="5"/>
  <c r="BH108" i="5"/>
  <c r="BG108" i="5"/>
  <c r="BF108" i="5"/>
  <c r="T108" i="5"/>
  <c r="T83" i="5"/>
  <c r="T82" i="5"/>
  <c r="T81" i="5" s="1"/>
  <c r="R108" i="5"/>
  <c r="R83" i="5"/>
  <c r="R82" i="5"/>
  <c r="R81" i="5" s="1"/>
  <c r="P108" i="5"/>
  <c r="P83" i="5"/>
  <c r="P82" i="5"/>
  <c r="P81" i="5" s="1"/>
  <c r="AU58" i="1" s="1"/>
  <c r="BI84" i="5"/>
  <c r="BH84" i="5"/>
  <c r="BG84" i="5"/>
  <c r="BF84" i="5"/>
  <c r="T84" i="5"/>
  <c r="R84" i="5"/>
  <c r="P84" i="5"/>
  <c r="J78" i="5"/>
  <c r="F77" i="5"/>
  <c r="F75" i="5"/>
  <c r="E73" i="5"/>
  <c r="J55" i="5"/>
  <c r="F54" i="5"/>
  <c r="F52" i="5"/>
  <c r="E50" i="5"/>
  <c r="J21" i="5"/>
  <c r="E21" i="5"/>
  <c r="J77" i="5"/>
  <c r="J20" i="5"/>
  <c r="J18" i="5"/>
  <c r="E18" i="5"/>
  <c r="F78" i="5"/>
  <c r="J17" i="5"/>
  <c r="J12" i="5"/>
  <c r="J75" i="5"/>
  <c r="E7" i="5"/>
  <c r="E71" i="5"/>
  <c r="J37" i="4"/>
  <c r="J36" i="4"/>
  <c r="AY57" i="1"/>
  <c r="J35" i="4"/>
  <c r="AX57" i="1"/>
  <c r="BI100" i="4"/>
  <c r="BH100" i="4"/>
  <c r="BG100" i="4"/>
  <c r="BF100" i="4"/>
  <c r="T100" i="4"/>
  <c r="T83" i="4"/>
  <c r="T82" i="4" s="1"/>
  <c r="T81" i="4" s="1"/>
  <c r="R100" i="4"/>
  <c r="R83" i="4"/>
  <c r="R82" i="4" s="1"/>
  <c r="R81" i="4" s="1"/>
  <c r="P100" i="4"/>
  <c r="P83" i="4"/>
  <c r="P82" i="4" s="1"/>
  <c r="P81" i="4" s="1"/>
  <c r="AU57" i="1" s="1"/>
  <c r="BI84" i="4"/>
  <c r="BH84" i="4"/>
  <c r="BG84" i="4"/>
  <c r="BF84" i="4"/>
  <c r="T84" i="4"/>
  <c r="R84" i="4"/>
  <c r="P84" i="4"/>
  <c r="J78" i="4"/>
  <c r="F77" i="4"/>
  <c r="F75" i="4"/>
  <c r="E73" i="4"/>
  <c r="J55" i="4"/>
  <c r="F54" i="4"/>
  <c r="F52" i="4"/>
  <c r="E50" i="4"/>
  <c r="J21" i="4"/>
  <c r="E21" i="4"/>
  <c r="J54" i="4"/>
  <c r="J20" i="4"/>
  <c r="J18" i="4"/>
  <c r="E18" i="4"/>
  <c r="F55" i="4"/>
  <c r="J17" i="4"/>
  <c r="J12" i="4"/>
  <c r="J75" i="4"/>
  <c r="E7" i="4"/>
  <c r="E71" i="4"/>
  <c r="J37" i="3"/>
  <c r="J36" i="3"/>
  <c r="AY56" i="1"/>
  <c r="J35" i="3"/>
  <c r="AX56" i="1"/>
  <c r="BI90" i="3"/>
  <c r="BH90" i="3"/>
  <c r="BG90" i="3"/>
  <c r="BF90" i="3"/>
  <c r="T90" i="3"/>
  <c r="R90" i="3"/>
  <c r="P90" i="3"/>
  <c r="BI84" i="3"/>
  <c r="BH84" i="3"/>
  <c r="BG84" i="3"/>
  <c r="BF84" i="3"/>
  <c r="T84" i="3"/>
  <c r="R84" i="3"/>
  <c r="P84" i="3"/>
  <c r="J78" i="3"/>
  <c r="F77" i="3"/>
  <c r="F75" i="3"/>
  <c r="E73" i="3"/>
  <c r="J55" i="3"/>
  <c r="F54" i="3"/>
  <c r="F52" i="3"/>
  <c r="E50" i="3"/>
  <c r="J21" i="3"/>
  <c r="E21" i="3"/>
  <c r="J54" i="3"/>
  <c r="J20" i="3"/>
  <c r="J18" i="3"/>
  <c r="E18" i="3"/>
  <c r="F55" i="3"/>
  <c r="J17" i="3"/>
  <c r="J12" i="3"/>
  <c r="J52" i="3"/>
  <c r="E7" i="3"/>
  <c r="E71" i="3"/>
  <c r="J37" i="2"/>
  <c r="J36" i="2"/>
  <c r="AY55" i="1"/>
  <c r="J35" i="2"/>
  <c r="AX55" i="1"/>
  <c r="BI90" i="2"/>
  <c r="BH90" i="2"/>
  <c r="BG90" i="2"/>
  <c r="BF90" i="2"/>
  <c r="T90" i="2"/>
  <c r="R90" i="2"/>
  <c r="P90" i="2"/>
  <c r="BI84" i="2"/>
  <c r="BH84" i="2"/>
  <c r="BG84" i="2"/>
  <c r="BF84" i="2"/>
  <c r="T84" i="2"/>
  <c r="R84" i="2"/>
  <c r="P84" i="2"/>
  <c r="J78" i="2"/>
  <c r="F77" i="2"/>
  <c r="F75" i="2"/>
  <c r="E73" i="2"/>
  <c r="J55" i="2"/>
  <c r="F54" i="2"/>
  <c r="F52" i="2"/>
  <c r="E50" i="2"/>
  <c r="J21" i="2"/>
  <c r="E21" i="2"/>
  <c r="J77" i="2"/>
  <c r="J20" i="2"/>
  <c r="J18" i="2"/>
  <c r="E18" i="2"/>
  <c r="F78" i="2"/>
  <c r="J17" i="2"/>
  <c r="J12" i="2"/>
  <c r="J75" i="2"/>
  <c r="E7" i="2"/>
  <c r="E71" i="2"/>
  <c r="L50" i="1"/>
  <c r="AM50" i="1"/>
  <c r="AM49" i="1"/>
  <c r="L49" i="1"/>
  <c r="AM47" i="1"/>
  <c r="L47" i="1"/>
  <c r="L45" i="1"/>
  <c r="L44" i="1"/>
  <c r="F35" i="2"/>
  <c r="BK84" i="11"/>
  <c r="F36" i="2"/>
  <c r="J84" i="4"/>
  <c r="F36" i="5"/>
  <c r="BK93" i="7"/>
  <c r="J84" i="8"/>
  <c r="BK97" i="8"/>
  <c r="BK84" i="9"/>
  <c r="BK84" i="10"/>
  <c r="J34" i="11"/>
  <c r="BK90" i="2"/>
  <c r="J34" i="2"/>
  <c r="BK100" i="4"/>
  <c r="BK108" i="5"/>
  <c r="J108" i="5"/>
  <c r="BK84" i="6"/>
  <c r="J99" i="6"/>
  <c r="BK84" i="8"/>
  <c r="BK106" i="9"/>
  <c r="J90" i="10"/>
  <c r="BK103" i="11"/>
  <c r="J89" i="12"/>
  <c r="J84" i="12"/>
  <c r="J84" i="13"/>
  <c r="J84" i="2"/>
  <c r="J90" i="2"/>
  <c r="J90" i="3"/>
  <c r="BK84" i="3"/>
  <c r="J84" i="3"/>
  <c r="BK90" i="3"/>
  <c r="BK84" i="4"/>
  <c r="BK84" i="5"/>
  <c r="J84" i="5"/>
  <c r="J84" i="6"/>
  <c r="J84" i="7"/>
  <c r="J93" i="7"/>
  <c r="J97" i="8"/>
  <c r="J84" i="9"/>
  <c r="J84" i="10"/>
  <c r="J103" i="11"/>
  <c r="BK89" i="12"/>
  <c r="BK84" i="13"/>
  <c r="F34" i="2"/>
  <c r="BK84" i="2"/>
  <c r="J100" i="4"/>
  <c r="BK99" i="6"/>
  <c r="BK84" i="7"/>
  <c r="J106" i="9"/>
  <c r="J84" i="11"/>
  <c r="J94" i="13"/>
  <c r="AS54" i="1"/>
  <c r="BK90" i="10"/>
  <c r="BK84" i="12"/>
  <c r="BK94" i="13"/>
  <c r="BK83" i="3" l="1"/>
  <c r="J83" i="3" s="1"/>
  <c r="J61" i="3" s="1"/>
  <c r="T83" i="2"/>
  <c r="T82" i="2" s="1"/>
  <c r="T81" i="2" s="1"/>
  <c r="T83" i="3"/>
  <c r="T82" i="3"/>
  <c r="T81" i="3" s="1"/>
  <c r="P83" i="10"/>
  <c r="P82" i="10" s="1"/>
  <c r="P81" i="10" s="1"/>
  <c r="AU63" i="1" s="1"/>
  <c r="BK83" i="5"/>
  <c r="J83" i="5" s="1"/>
  <c r="J61" i="5" s="1"/>
  <c r="BK83" i="12"/>
  <c r="BK82" i="12" s="1"/>
  <c r="R83" i="2"/>
  <c r="R82" i="2" s="1"/>
  <c r="R81" i="2" s="1"/>
  <c r="R83" i="3"/>
  <c r="R82" i="3" s="1"/>
  <c r="R81" i="3" s="1"/>
  <c r="R83" i="10"/>
  <c r="R82" i="10"/>
  <c r="R81" i="10" s="1"/>
  <c r="T83" i="12"/>
  <c r="T82" i="12" s="1"/>
  <c r="T81" i="12" s="1"/>
  <c r="P83" i="2"/>
  <c r="P82" i="2" s="1"/>
  <c r="P81" i="2" s="1"/>
  <c r="AU55" i="1" s="1"/>
  <c r="P83" i="3"/>
  <c r="P82" i="3" s="1"/>
  <c r="P81" i="3" s="1"/>
  <c r="AU56" i="1" s="1"/>
  <c r="BK83" i="10"/>
  <c r="J83" i="10" s="1"/>
  <c r="J61" i="10" s="1"/>
  <c r="BK83" i="2"/>
  <c r="J83" i="2" s="1"/>
  <c r="J61" i="2" s="1"/>
  <c r="T83" i="10"/>
  <c r="T82" i="10"/>
  <c r="T81" i="10" s="1"/>
  <c r="P83" i="12"/>
  <c r="P82" i="12" s="1"/>
  <c r="P81" i="12" s="1"/>
  <c r="AU65" i="1" s="1"/>
  <c r="T83" i="8"/>
  <c r="T82" i="8" s="1"/>
  <c r="T81" i="8" s="1"/>
  <c r="R83" i="12"/>
  <c r="R82" i="12" s="1"/>
  <c r="R81" i="12" s="1"/>
  <c r="BK83" i="4"/>
  <c r="J83" i="4" s="1"/>
  <c r="J61" i="4" s="1"/>
  <c r="BK83" i="6"/>
  <c r="BK82" i="6"/>
  <c r="BK81" i="6" s="1"/>
  <c r="J81" i="6" s="1"/>
  <c r="BK83" i="7"/>
  <c r="BK82" i="7" s="1"/>
  <c r="BK83" i="8"/>
  <c r="J83" i="8" s="1"/>
  <c r="J61" i="8" s="1"/>
  <c r="BK83" i="11"/>
  <c r="J83" i="11"/>
  <c r="J61" i="11" s="1"/>
  <c r="BK83" i="9"/>
  <c r="BK82" i="9" s="1"/>
  <c r="J82" i="9" s="1"/>
  <c r="J60" i="9" s="1"/>
  <c r="BK83" i="13"/>
  <c r="J83" i="13" s="1"/>
  <c r="J61" i="13" s="1"/>
  <c r="J83" i="12"/>
  <c r="J61" i="12" s="1"/>
  <c r="E48" i="13"/>
  <c r="J75" i="13"/>
  <c r="BE94" i="13"/>
  <c r="F55" i="13"/>
  <c r="J77" i="13"/>
  <c r="BE84" i="13"/>
  <c r="BK82" i="11"/>
  <c r="J82" i="11"/>
  <c r="J60" i="11" s="1"/>
  <c r="J52" i="12"/>
  <c r="F78" i="12"/>
  <c r="J77" i="12"/>
  <c r="E71" i="12"/>
  <c r="BE84" i="12"/>
  <c r="BE89" i="12"/>
  <c r="J52" i="11"/>
  <c r="F55" i="11"/>
  <c r="E71" i="11"/>
  <c r="J77" i="11"/>
  <c r="BE103" i="11"/>
  <c r="AW64" i="1"/>
  <c r="BE84" i="11"/>
  <c r="E48" i="10"/>
  <c r="J54" i="10"/>
  <c r="F78" i="10"/>
  <c r="BE90" i="10"/>
  <c r="J52" i="10"/>
  <c r="BE84" i="10"/>
  <c r="J52" i="9"/>
  <c r="BE106" i="9"/>
  <c r="J54" i="9"/>
  <c r="E71" i="9"/>
  <c r="F78" i="9"/>
  <c r="BE84" i="9"/>
  <c r="E48" i="8"/>
  <c r="J83" i="7"/>
  <c r="J61" i="7" s="1"/>
  <c r="BE97" i="8"/>
  <c r="J52" i="8"/>
  <c r="J77" i="8"/>
  <c r="F55" i="8"/>
  <c r="BE84" i="8"/>
  <c r="J83" i="6"/>
  <c r="J61" i="6" s="1"/>
  <c r="J52" i="7"/>
  <c r="F55" i="7"/>
  <c r="J77" i="7"/>
  <c r="E48" i="7"/>
  <c r="BE84" i="7"/>
  <c r="BE93" i="7"/>
  <c r="J52" i="6"/>
  <c r="E71" i="6"/>
  <c r="F78" i="6"/>
  <c r="BK82" i="5"/>
  <c r="J82" i="5" s="1"/>
  <c r="J60" i="5" s="1"/>
  <c r="BE99" i="6"/>
  <c r="J54" i="6"/>
  <c r="BE84" i="6"/>
  <c r="BK82" i="4"/>
  <c r="J82" i="4" s="1"/>
  <c r="J60" i="4" s="1"/>
  <c r="E48" i="5"/>
  <c r="F55" i="5"/>
  <c r="J52" i="5"/>
  <c r="J54" i="5"/>
  <c r="BE84" i="5"/>
  <c r="BE108" i="5"/>
  <c r="BC58" i="1"/>
  <c r="F78" i="4"/>
  <c r="J52" i="4"/>
  <c r="E48" i="4"/>
  <c r="J77" i="4"/>
  <c r="BK82" i="3"/>
  <c r="J82" i="3" s="1"/>
  <c r="J60" i="3" s="1"/>
  <c r="BE100" i="4"/>
  <c r="BE84" i="4"/>
  <c r="BK82" i="2"/>
  <c r="BK81" i="2"/>
  <c r="J81" i="2" s="1"/>
  <c r="J59" i="2" s="1"/>
  <c r="J77" i="3"/>
  <c r="F78" i="3"/>
  <c r="J75" i="3"/>
  <c r="BE84" i="3"/>
  <c r="BE90" i="3"/>
  <c r="E48" i="3"/>
  <c r="E48" i="2"/>
  <c r="F55" i="2"/>
  <c r="J52" i="2"/>
  <c r="J54" i="2"/>
  <c r="BE84" i="2"/>
  <c r="BE90" i="2"/>
  <c r="AW55" i="1"/>
  <c r="BA55" i="1"/>
  <c r="BB55" i="1"/>
  <c r="BC55" i="1"/>
  <c r="J34" i="3"/>
  <c r="AW56" i="1" s="1"/>
  <c r="F34" i="5"/>
  <c r="BA58" i="1"/>
  <c r="F34" i="8"/>
  <c r="BA61" i="1"/>
  <c r="F34" i="9"/>
  <c r="BA62" i="1"/>
  <c r="J34" i="12"/>
  <c r="AW65" i="1" s="1"/>
  <c r="F37" i="3"/>
  <c r="BD56" i="1"/>
  <c r="J34" i="4"/>
  <c r="AW57" i="1"/>
  <c r="F36" i="6"/>
  <c r="BC59" i="1"/>
  <c r="J34" i="7"/>
  <c r="AW60" i="1" s="1"/>
  <c r="F35" i="8"/>
  <c r="BB61" i="1"/>
  <c r="F37" i="10"/>
  <c r="BD63" i="1" s="1"/>
  <c r="F36" i="10"/>
  <c r="BC63" i="1"/>
  <c r="F37" i="11"/>
  <c r="BD64" i="1" s="1"/>
  <c r="F34" i="3"/>
  <c r="BA56" i="1"/>
  <c r="F35" i="5"/>
  <c r="BB58" i="1" s="1"/>
  <c r="F35" i="6"/>
  <c r="BB59" i="1"/>
  <c r="F35" i="7"/>
  <c r="BB60" i="1" s="1"/>
  <c r="J34" i="8"/>
  <c r="AW61" i="1"/>
  <c r="F35" i="10"/>
  <c r="BB63" i="1" s="1"/>
  <c r="F35" i="11"/>
  <c r="BB64" i="1" s="1"/>
  <c r="F36" i="12"/>
  <c r="BC65" i="1" s="1"/>
  <c r="F35" i="13"/>
  <c r="BB66" i="1"/>
  <c r="F37" i="2"/>
  <c r="BD55" i="1" s="1"/>
  <c r="F35" i="4"/>
  <c r="BB57" i="1" s="1"/>
  <c r="J34" i="5"/>
  <c r="AW58" i="1" s="1"/>
  <c r="F34" i="7"/>
  <c r="BA60" i="1"/>
  <c r="F36" i="8"/>
  <c r="BC61" i="1" s="1"/>
  <c r="F36" i="9"/>
  <c r="BC62" i="1" s="1"/>
  <c r="J34" i="10"/>
  <c r="AW63" i="1" s="1"/>
  <c r="F35" i="12"/>
  <c r="BB65" i="1"/>
  <c r="F36" i="13"/>
  <c r="BC66" i="1" s="1"/>
  <c r="F36" i="3"/>
  <c r="BC56" i="1" s="1"/>
  <c r="F34" i="4"/>
  <c r="BA57" i="1" s="1"/>
  <c r="F37" i="5"/>
  <c r="BD58" i="1"/>
  <c r="J34" i="6"/>
  <c r="AW59" i="1" s="1"/>
  <c r="F37" i="8"/>
  <c r="BD61" i="1" s="1"/>
  <c r="J34" i="9"/>
  <c r="AW62" i="1" s="1"/>
  <c r="F34" i="11"/>
  <c r="BA64" i="1"/>
  <c r="F34" i="12"/>
  <c r="BA65" i="1" s="1"/>
  <c r="F34" i="13"/>
  <c r="BA66" i="1" s="1"/>
  <c r="F36" i="4"/>
  <c r="BC57" i="1" s="1"/>
  <c r="F37" i="7"/>
  <c r="BD60" i="1"/>
  <c r="F35" i="9"/>
  <c r="BB62" i="1" s="1"/>
  <c r="J34" i="13"/>
  <c r="AW66" i="1" s="1"/>
  <c r="F35" i="3"/>
  <c r="BB56" i="1" s="1"/>
  <c r="F37" i="4"/>
  <c r="BD57" i="1"/>
  <c r="F34" i="6"/>
  <c r="BA59" i="1" s="1"/>
  <c r="F37" i="6"/>
  <c r="BD59" i="1" s="1"/>
  <c r="F36" i="7"/>
  <c r="BC60" i="1" s="1"/>
  <c r="F37" i="9"/>
  <c r="BD62" i="1"/>
  <c r="F34" i="10"/>
  <c r="BA63" i="1" s="1"/>
  <c r="F36" i="11"/>
  <c r="BC64" i="1" s="1"/>
  <c r="F37" i="12"/>
  <c r="BD65" i="1" s="1"/>
  <c r="F37" i="13"/>
  <c r="BD66" i="1"/>
  <c r="BK81" i="12" l="1"/>
  <c r="J81" i="12" s="1"/>
  <c r="J59" i="12" s="1"/>
  <c r="J82" i="12"/>
  <c r="J60" i="12" s="1"/>
  <c r="J30" i="6"/>
  <c r="J59" i="6"/>
  <c r="BK81" i="7"/>
  <c r="J81" i="7" s="1"/>
  <c r="J59" i="7" s="1"/>
  <c r="J82" i="7"/>
  <c r="J60" i="7" s="1"/>
  <c r="J82" i="6"/>
  <c r="J60" i="6" s="1"/>
  <c r="BK82" i="10"/>
  <c r="J82" i="10" s="1"/>
  <c r="J60" i="10" s="1"/>
  <c r="J83" i="9"/>
  <c r="J61" i="9" s="1"/>
  <c r="BK82" i="8"/>
  <c r="J82" i="8" s="1"/>
  <c r="J60" i="8" s="1"/>
  <c r="BK82" i="13"/>
  <c r="J82" i="13"/>
  <c r="J60" i="13" s="1"/>
  <c r="BK81" i="11"/>
  <c r="J81" i="11" s="1"/>
  <c r="J59" i="11" s="1"/>
  <c r="BK81" i="9"/>
  <c r="J81" i="9"/>
  <c r="AG59" i="1"/>
  <c r="BK81" i="5"/>
  <c r="J81" i="5" s="1"/>
  <c r="J30" i="5" s="1"/>
  <c r="AG58" i="1" s="1"/>
  <c r="BK81" i="4"/>
  <c r="J81" i="4" s="1"/>
  <c r="J30" i="4" s="1"/>
  <c r="AG57" i="1" s="1"/>
  <c r="BK81" i="3"/>
  <c r="J81" i="3" s="1"/>
  <c r="J59" i="3" s="1"/>
  <c r="J82" i="2"/>
  <c r="J60" i="2"/>
  <c r="J33" i="2"/>
  <c r="AV55" i="1"/>
  <c r="AT55" i="1" s="1"/>
  <c r="F33" i="5"/>
  <c r="AZ58" i="1" s="1"/>
  <c r="J30" i="7"/>
  <c r="AG60" i="1" s="1"/>
  <c r="J33" i="9"/>
  <c r="AV62" i="1" s="1"/>
  <c r="AT62" i="1" s="1"/>
  <c r="F33" i="13"/>
  <c r="AZ66" i="1"/>
  <c r="AU54" i="1"/>
  <c r="J33" i="3"/>
  <c r="AV56" i="1" s="1"/>
  <c r="AT56" i="1" s="1"/>
  <c r="J33" i="5"/>
  <c r="AV58" i="1"/>
  <c r="AT58" i="1"/>
  <c r="J33" i="8"/>
  <c r="AV61" i="1" s="1"/>
  <c r="AT61" i="1" s="1"/>
  <c r="F33" i="11"/>
  <c r="AZ64" i="1"/>
  <c r="BB54" i="1"/>
  <c r="AX54" i="1"/>
  <c r="F33" i="2"/>
  <c r="AZ55" i="1"/>
  <c r="J33" i="4"/>
  <c r="AV57" i="1"/>
  <c r="AT57" i="1" s="1"/>
  <c r="J33" i="7"/>
  <c r="AV60" i="1"/>
  <c r="AT60" i="1"/>
  <c r="J33" i="10"/>
  <c r="AV63" i="1"/>
  <c r="AT63" i="1" s="1"/>
  <c r="F33" i="12"/>
  <c r="AZ65" i="1" s="1"/>
  <c r="BD54" i="1"/>
  <c r="W33" i="1"/>
  <c r="J30" i="2"/>
  <c r="AG55" i="1"/>
  <c r="F33" i="4"/>
  <c r="AZ57" i="1" s="1"/>
  <c r="F33" i="7"/>
  <c r="AZ60" i="1" s="1"/>
  <c r="J30" i="9"/>
  <c r="AG62" i="1"/>
  <c r="F33" i="10"/>
  <c r="AZ63" i="1" s="1"/>
  <c r="BC54" i="1"/>
  <c r="W32" i="1" s="1"/>
  <c r="F33" i="3"/>
  <c r="AZ56" i="1" s="1"/>
  <c r="F33" i="6"/>
  <c r="AZ59" i="1"/>
  <c r="F33" i="8"/>
  <c r="AZ61" i="1" s="1"/>
  <c r="J33" i="12"/>
  <c r="AV65" i="1" s="1"/>
  <c r="AT65" i="1" s="1"/>
  <c r="BA54" i="1"/>
  <c r="W30" i="1"/>
  <c r="J33" i="6"/>
  <c r="AV59" i="1"/>
  <c r="AT59" i="1" s="1"/>
  <c r="AN59" i="1" s="1"/>
  <c r="F33" i="9"/>
  <c r="AZ62" i="1"/>
  <c r="J30" i="12"/>
  <c r="AG65" i="1"/>
  <c r="J33" i="13"/>
  <c r="AV66" i="1"/>
  <c r="AT66" i="1" s="1"/>
  <c r="J33" i="11"/>
  <c r="AV64" i="1"/>
  <c r="AT64" i="1"/>
  <c r="BK81" i="8" l="1"/>
  <c r="J81" i="8" s="1"/>
  <c r="J30" i="8" s="1"/>
  <c r="AG61" i="1" s="1"/>
  <c r="BK81" i="10"/>
  <c r="J81" i="10" s="1"/>
  <c r="J30" i="10" s="1"/>
  <c r="AG63" i="1" s="1"/>
  <c r="AN63" i="1" s="1"/>
  <c r="BK81" i="13"/>
  <c r="J81" i="13" s="1"/>
  <c r="J59" i="13" s="1"/>
  <c r="AN65" i="1"/>
  <c r="J39" i="12"/>
  <c r="AN62" i="1"/>
  <c r="J59" i="9"/>
  <c r="AN61" i="1"/>
  <c r="J59" i="8"/>
  <c r="J39" i="9"/>
  <c r="AN60" i="1"/>
  <c r="J39" i="8"/>
  <c r="J39" i="7"/>
  <c r="AN58" i="1"/>
  <c r="J59" i="5"/>
  <c r="J39" i="6"/>
  <c r="AN57" i="1"/>
  <c r="J59" i="4"/>
  <c r="J39" i="5"/>
  <c r="J39" i="4"/>
  <c r="AN55" i="1"/>
  <c r="J39" i="2"/>
  <c r="AW54" i="1"/>
  <c r="AK30" i="1" s="1"/>
  <c r="AZ54" i="1"/>
  <c r="W29" i="1"/>
  <c r="J30" i="11"/>
  <c r="AG64" i="1" s="1"/>
  <c r="AN64" i="1" s="1"/>
  <c r="J30" i="3"/>
  <c r="AG56" i="1"/>
  <c r="AY54" i="1"/>
  <c r="W31" i="1"/>
  <c r="J39" i="10" l="1"/>
  <c r="J59" i="10"/>
  <c r="J39" i="11"/>
  <c r="J39" i="3"/>
  <c r="AN56" i="1"/>
  <c r="J30" i="13"/>
  <c r="AG66" i="1" s="1"/>
  <c r="AG54" i="1" s="1"/>
  <c r="AK26" i="1" s="1"/>
  <c r="AV54" i="1"/>
  <c r="AK29" i="1" s="1"/>
  <c r="AK35" i="1" l="1"/>
  <c r="J39" i="13"/>
  <c r="AN66" i="1"/>
  <c r="AT54" i="1"/>
  <c r="AN54" i="1"/>
</calcChain>
</file>

<file path=xl/sharedStrings.xml><?xml version="1.0" encoding="utf-8"?>
<sst xmlns="http://schemas.openxmlformats.org/spreadsheetml/2006/main" count="4283" uniqueCount="456">
  <si>
    <t>Export Komplet</t>
  </si>
  <si>
    <t>VZ</t>
  </si>
  <si>
    <t>2.0</t>
  </si>
  <si>
    <t>ZAMOK</t>
  </si>
  <si>
    <t>False</t>
  </si>
  <si>
    <t>{cdec9942-8828-40b2-b12a-8a80a3172dbf}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</si>
  <si>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</si>
  <si>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</si>
  <si>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</si>
  <si>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</si>
  <si>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</si>
  <si>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</si>
  <si>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</si>
  <si>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</si>
  <si>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65425032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</si>
  <si>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</si>
  <si>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</si>
  <si>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Čištění žlabových příkopů na trati Horní Dvořiště st. hranice - České Budějovice</t>
  </si>
  <si>
    <t>KSO:</t>
  </si>
  <si>
    <t>824</t>
  </si>
  <si>
    <t>CC-CZ:</t>
  </si>
  <si>
    <t>212</t>
  </si>
  <si>
    <t>Místo:</t>
  </si>
  <si>
    <t>trať 196 dle JŘ, TÚ H. Dvořiště st. hr. - Č. Bud.</t>
  </si>
  <si>
    <t>Datum:</t>
  </si>
  <si>
    <t>27. 3. 2025</t>
  </si>
  <si>
    <t>Zadavatel:</t>
  </si>
  <si>
    <t>IČ:</t>
  </si>
  <si>
    <t>70994234</t>
  </si>
  <si>
    <t>Správa železnic, státní organizace, OŘ Plzeň</t>
  </si>
  <si>
    <t>DIČ:</t>
  </si>
  <si>
    <t>CZ70994234</t>
  </si>
  <si>
    <t>Účastník: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</si>
  <si>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</si>
  <si>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</si>
  <si>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</si>
  <si>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</si>
  <si>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</si>
  <si>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</si>
  <si>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</si>
  <si>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</si>
  <si>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</si>
  <si>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</si>
  <si>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</si>
  <si>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</si>
  <si>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</si>
  <si>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</si>
  <si>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</si>
  <si>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</si>
  <si>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</si>
  <si>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</si>
  <si>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</si>
  <si>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</si>
  <si>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</si>
  <si>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</si>
  <si>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</si>
  <si>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</si>
  <si>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</si>
  <si>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</si>
  <si>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</si>
  <si>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</si>
  <si>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</si>
  <si>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</si>
  <si>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</si>
  <si>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</si>
  <si>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</si>
  <si>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</si>
  <si>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</si>
  <si>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</si>
  <si>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</si>
  <si>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</si>
  <si>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</si>
  <si>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</si>
  <si>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</si>
  <si>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</si>
  <si>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</si>
  <si>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</si>
  <si>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</si>
  <si>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</si>
  <si>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</si>
  <si>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</si>
  <si>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</si>
  <si>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TÚ Horní Dvořiště státní hranice - Horní Dvořiště</t>
  </si>
  <si>
    <t>STA</t>
  </si>
  <si>
    <t>1</t>
  </si>
  <si>
    <t>{70d34894-fe40-4661-86ad-65f9e9b66a64}</t>
  </si>
  <si>
    <t>2</t>
  </si>
  <si>
    <t>SO 002</t>
  </si>
  <si>
    <t>Žst. Horní Dvořiště</t>
  </si>
  <si>
    <t>{7cada7bb-4a37-474e-b44d-15809c3c9a60}</t>
  </si>
  <si>
    <t>SO 003</t>
  </si>
  <si>
    <t>TÚ Horní Dvořiště - Rybník</t>
  </si>
  <si>
    <t>{a0f36c9d-4d17-40cb-809c-eb9303d25ba7}</t>
  </si>
  <si>
    <t>SO 004</t>
  </si>
  <si>
    <t>TÚ Rybník - Omlenice</t>
  </si>
  <si>
    <t>{9c3914be-eeee-4a2b-b816-09cb53195b35}</t>
  </si>
  <si>
    <t>SO 005</t>
  </si>
  <si>
    <t>TÚ Omlenice - Kaplice</t>
  </si>
  <si>
    <t>{d18b62eb-e68d-4f6d-a028-8fc527e22f76}</t>
  </si>
  <si>
    <t>SO 006</t>
  </si>
  <si>
    <t>TÚ Kaplice - Velešín</t>
  </si>
  <si>
    <t>{b9c4eeac-63e5-4cfb-a4d5-427ae77da536}</t>
  </si>
  <si>
    <t>SO 007</t>
  </si>
  <si>
    <t>TÚ Velešín - Holkov</t>
  </si>
  <si>
    <t>{67aee6df-997b-4024-afe8-fe7a44efa224}</t>
  </si>
  <si>
    <t>SO 008</t>
  </si>
  <si>
    <t>TÚ Holkov - Kamenný Újezd</t>
  </si>
  <si>
    <t>{9675126f-d19d-4b2d-85d0-8e0404062419}</t>
  </si>
  <si>
    <t>SO 009</t>
  </si>
  <si>
    <t>Žst. Kamenný Újezd</t>
  </si>
  <si>
    <t>{752565b2-6ae7-47b9-9654-331b7fc4f758}</t>
  </si>
  <si>
    <t>SO 010</t>
  </si>
  <si>
    <t>TÚ Kamenný Újezd - Včelná</t>
  </si>
  <si>
    <t>{796bd813-da70-4338-9d7b-2883ec807f8a}</t>
  </si>
  <si>
    <t>SO 011</t>
  </si>
  <si>
    <t>Žst. Včelná</t>
  </si>
  <si>
    <t>{4860951e-c430-43f8-ad99-6846b16af4aa}</t>
  </si>
  <si>
    <t>SO 012</t>
  </si>
  <si>
    <t>TÚ Včelná - Č. Budějovice</t>
  </si>
  <si>
    <t>{31112021-eb3c-4fe0-9413-ff5aabb2d809}</t>
  </si>
  <si>
    <t>KRYCÍ LIST SOUPISU PRACÍ</t>
  </si>
  <si>
    <t>Objekt:</t>
  </si>
  <si>
    <t>SO 001 - TÚ Horní Dvořiště státní hranice - Horní Dvořiště</t>
  </si>
  <si>
    <t>trať 196 dle JŘ, TÚ  H. Dvoř. st. hr.- H. Dvoř.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</si>
  <si>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</si>
  <si>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</si>
  <si>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</si>
  <si>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</si>
  <si>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</si>
  <si>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</si>
  <si>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</si>
  <si>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</si>
  <si>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</si>
  <si>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</si>
  <si>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</si>
  <si>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</si>
  <si>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</si>
  <si>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</si>
  <si>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</si>
  <si>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</si>
  <si>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</si>
  <si>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</si>
  <si>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</si>
  <si>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</si>
  <si>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</si>
  <si>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</si>
  <si>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</si>
  <si>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</si>
  <si>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</si>
  <si>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</si>
  <si>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</si>
  <si>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</si>
  <si>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</si>
  <si>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4</t>
  </si>
  <si>
    <t>-510754122</t>
  </si>
  <si>
    <t>PP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</si>
  <si>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</si>
  <si>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VV</t>
  </si>
  <si>
    <t>(61400-61130)*1,0 " LEVÁ strana, Km: 61,130 – 61,400 L, žlabové stoky TZZ 3</t>
  </si>
  <si>
    <t>(61400-61200)*1,0 " PRAVÁ strana, Km: 61,200 – 61,400 P, žlabové stoky TZZ 3</t>
  </si>
  <si>
    <t>(2*(61850-61500))*1,0 " LEVÁ + PRAVÁ strana, Km: 61,500 – 61,850 L,P, žlabové stoky TZZ 3</t>
  </si>
  <si>
    <t>Součet</t>
  </si>
  <si>
    <t>5914015010</t>
  </si>
  <si>
    <t>Čištění odvodňovacích zařízení ručně příkop zpevněný</t>
  </si>
  <si>
    <t>m3</t>
  </si>
  <si>
    <t>-1432018680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</si>
  <si>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</t>
  </si>
  <si>
    <t>(61400-61130)*0,06*1,1 " LEVÁ strana, Km: 61,130 – 61,400 L, žlabové stoky TZZ 3</t>
  </si>
  <si>
    <t>(61400-61200)*0,06*1,1 " PRAVÁ strana, Km: 61,200 – 61,400 P, žlabové stoky TZZ 3</t>
  </si>
  <si>
    <t>(2*(61850-61500))*0,06*1,1 " LEVÁ + PRAVÁ strana, Km: 61,500 – 61,850 L, P, žlabové stoky TZZ 3</t>
  </si>
  <si>
    <t>SO 002 - Žst. Horní Dvořiště</t>
  </si>
  <si>
    <t>trať 196 dle JŘ, žst. Horní Dvořiště</t>
  </si>
  <si>
    <t>1739330918</t>
  </si>
  <si>
    <t>(63000-62900)*1,0 " LEVÁ strana, Km: 62,900 – 63,000 L, žlabové stoky TZZ 3</t>
  </si>
  <si>
    <t>(63300-63100)*1,0 " LEVÁ strana, Km: 63,100 – 63,300 L, žlabové stoky TZZ 3</t>
  </si>
  <si>
    <t>(63500-63100)*1,0 " PRAVÁ strana, Km: 63,100 – 63,500 P, žlabové stoky TZZ 3</t>
  </si>
  <si>
    <t>1572231778</t>
  </si>
  <si>
    <t>(63000-62900)*0,06*1,1 " LEVÁ strana, Km: 62,900 – 63,000 L, žlabové stoky TZZ 3</t>
  </si>
  <si>
    <t>(63300-63100)*0,06*1,1 " LEVÁ strana, Km: 63,100 – 63,300 L, žlabové stoky TZZ 3</t>
  </si>
  <si>
    <t>(63500-63100)*0,06*1,1 " PRAVÁ strana, Km: 63,100 – 63,500 P, žlabové stoky TZZ 3</t>
  </si>
  <si>
    <t>SO 003 - TÚ Horní Dvořiště - Rybník</t>
  </si>
  <si>
    <t>trať 196 dle JŘ, TÚ Horní Dvořiště - Rybník</t>
  </si>
  <si>
    <t>-2090110538</t>
  </si>
  <si>
    <t>(63750-63600)*1,0 " PRAVÁ strana, Km: 63,600 – 63,750 P, žlabové stoky TZZ 3</t>
  </si>
  <si>
    <t>(63750-63650)*1,0 " LEVÁ strana, Km: 63,650 – 63,750 L, žlabové stoky TZZ 3</t>
  </si>
  <si>
    <t>(64000-63800)*1,0 " LEVÁ strana, Km: 63,800 – 64,000 L, žlabové stoky TZZ 4</t>
  </si>
  <si>
    <t>(64000-63800)*1,0 " PRAVÁ strana, Km: 63,800 – 64,000 P, žlabové stoky  TZZ 4</t>
  </si>
  <si>
    <t>(2*(64800-64700))*1,0 " LEVÁ + PRAVÁ strana, Km: 64,700 – 64,800 L,P, žlabové stoky TZZ 4</t>
  </si>
  <si>
    <t>(2*(66600-65350))*1,0 " LEVÁ + PRAVÁ strana, Km: 65,350 – 66,600 L,P, žlabové stoky TZZ 4</t>
  </si>
  <si>
    <t>(66000-65700)*1,0 " LEVÁ strana, Km: 65,700 – 66,000 L, žlabové stoky TZZ 4</t>
  </si>
  <si>
    <t>(66500-66300)*1,0 " LEVÁ strana, Km: 66,300 – 66,500 L, žlabové stoky TZZ 4</t>
  </si>
  <si>
    <t>(66560-66500)*1,0 " PRAVÁ strana, Km: 66,500 – 66,560 P, žlabové stoky TZZ 4</t>
  </si>
  <si>
    <t>(66900-66800)*1,0 " PRAVÁ strana, Km: 66,800 – 66,900 P, žlabové stoky TZZ 4</t>
  </si>
  <si>
    <t>(67400-67200)*1,0 " PRAVÁ strana, Km: 67,200 – 67,400 P, žlabové stoky TZZ 3</t>
  </si>
  <si>
    <t>(68400-67600)*1,0 " PRAVÁ strana, Km: 67,600 – 68,400 P, žlabové stoky TZZ 3</t>
  </si>
  <si>
    <t>(68400-67900)*1,0 " LEVÁ strana, Km: 67,900 – 68,400 L, žlabové stoky TZZ 4</t>
  </si>
  <si>
    <t>1820234524</t>
  </si>
  <si>
    <t>(63750-63600)*0,06*1,1 " PRAVÁ strana, Km: 63,600 – 63,750 P, žlabové stoky TZZ 3</t>
  </si>
  <si>
    <t>(63750-63650)*0,06*1,1 " LEVÁ strana, Km: 63,650 – 63,750 L, žlabové stoky TZZ 3</t>
  </si>
  <si>
    <t>(64000-63800)*0,06*0,6 " LEVÁ strana, Km: 63,800 – 64,000 L, žlabové stoky TZZ 4</t>
  </si>
  <si>
    <t>(64000-63800)*0,06*0,6 " PRAVÁ strana, Km: 63,800 – 64,000 P, žlabové stoky  TZZ 4</t>
  </si>
  <si>
    <t>(2*(64800-64700))*0,06*0,6 " LEVÁ + PRAVÁ strana, Km: 64,700 – 64,800 L,P, žlabové stoky TZZ 4</t>
  </si>
  <si>
    <t>(2*(66600-65350))*0,06*0,6 " LEVÁ + PRAVÁ strana, Km: 65,350 – 66,600 L,P, žlabové stoky TZZ 4</t>
  </si>
  <si>
    <t>(66000-65700)*0,06*0,6 " LEVÁ strana, Km: 65,700 – 66,000 L, žlabové stoky TZZ 4</t>
  </si>
  <si>
    <t>(66500-66300)*0,06*0,6 " LEVÁ strana, Km: 66,300 – 66,500 L, žlabové stoky TZZ 4</t>
  </si>
  <si>
    <t>(66560-66500)*0,06*0,6 "PRAVÁ strana, Km: 66,500 – 66,560 P, žlabové stoky TZZ 4</t>
  </si>
  <si>
    <t>(66900-66800)*0,06*0,6 " PRAVÁ strana, Km: 66,800 – 66,900 P, žlabové stoky TZZ 4</t>
  </si>
  <si>
    <t>(67400-67200)*0,06*1,1 " PRAVÁ strana, Km: 67,200 – 67,400 P, žlabové stoky TZZ 3</t>
  </si>
  <si>
    <t>(68400-67600)*0,06*1,1 " PRAVÁ strana, Km: 67,600 – 68,400 P, žlabové stoky TZZ 3</t>
  </si>
  <si>
    <t>(68400-67900)*0,06*0,6 " LEVÁ strana, Km: 67,900 – 68,400 L, žlabové stoky TZZ 4</t>
  </si>
  <si>
    <t>SO 004 - TÚ Rybník - Omlenice</t>
  </si>
  <si>
    <t>trať 196 dle JŘ, TÚ Rybník - Omlenice</t>
  </si>
  <si>
    <t>-943844554</t>
  </si>
  <si>
    <t>(70700-70100)*1,0 " PRAVÁ strana, Km: 70,100 – 70,700 P, žlabové stoky TZZ 4</t>
  </si>
  <si>
    <t>(70700-70100)*1,0 " LEVÁ strana, Km: 70,100 – 70,700 L, žlabové stoky TZZ 4</t>
  </si>
  <si>
    <t>(71150-70900)*1,0 " PRAVÁ strana, Km: 70,900 – 71,150 P, žlabové stoky TZZ 4</t>
  </si>
  <si>
    <t>(71100-70900)*1,0 " LEVÁ strana, Km: 70,900 – 71,100 L, žlabové stoky TZZ 4</t>
  </si>
  <si>
    <t>(2*(71450-71350))*1,0 " LEVÁ + PRAVÁ strana, Km: 71,350 – 71,450 L,P, žlabové stoky TZZ 3</t>
  </si>
  <si>
    <t>(72300-72200)*1,0 " LEVÁ strana, Km: 72,200 – 72,300 L, žlabové stoky TZZ 4</t>
  </si>
  <si>
    <t>(72700-72550)*1,0 " PRAVÁ strana, Km: 72,550 – 72,700 P, žlabové stoky TZZ 4</t>
  </si>
  <si>
    <t>(73200-73100)*1,0 " LEVÁ strana, Km: 73,100 – 73,200 L, žlabové stoky TZZ 3</t>
  </si>
  <si>
    <t>(73600-73350)*1,0 " LEVÁ strana, Km: 73,350 – 73,600 L, žlabové stoky TZZ 4</t>
  </si>
  <si>
    <t>(73600-73400)*1,0 " PRAVÁ strana, Km: 73,400 – 73,600 P, žlabové stoky TZZ 4</t>
  </si>
  <si>
    <t>(74050-73950)*1,0 " PRAVÁ strana, Km: 73,950 – 74,050 P, žlabové stoky TZZ 4</t>
  </si>
  <si>
    <t>(74400-74100)*1,0 " LEVÁ strana, Km: 74,100 – 74,400 L, žlabové stoky TZZ 4</t>
  </si>
  <si>
    <t>(74650-74450)*1,0 " LEVÁ strana, Km: 74,450 – 74,650 L, žlabové stoky TZZ 3</t>
  </si>
  <si>
    <t>(74950-74800)*1,0 " PRAVÁ strana, Km: 74,800 – 74,950 P, žlabové stoky TZZ 4</t>
  </si>
  <si>
    <t>(75000-74850)*1,0 "LEVÁ strana, Km: 74,850 – 75,000 L, žlabové stoky TZZ 3</t>
  </si>
  <si>
    <t>(2*(75900-75400))*1,0 " LEVÁ + PRAVÁ strana, Km: 75,400 – 75,900 L,P, žlabové stoky TZZ 4</t>
  </si>
  <si>
    <t>(76800-76480)*1,0 " LEVÁ strana, Km: 76,480 – 76,800 L, žlabové stoky TZZ 4</t>
  </si>
  <si>
    <t>(76880-76480)*1,0 " PRAVÁ strana, Km: 76,480 – 76,880 P, žlabové stoky TZZ 4</t>
  </si>
  <si>
    <t>(2*(77920-77650))*1,0 " LEVÁ + PRAVÁ strana, Km: 77,650 – 77,920 L,P, žlabové stoky TZZ 4</t>
  </si>
  <si>
    <t>(79500-79000)*1,0 " LEVÁ strana Km: 79,000 – 79,500 L, žlabové stoky TZZ 3</t>
  </si>
  <si>
    <t>(79400-79150)*1,0 " PRAVÁ strana, Km: 79,150 – 79,400 P, žlabové stoky TZZ 4</t>
  </si>
  <si>
    <t>813837535</t>
  </si>
  <si>
    <t>(70700-70100)*0,06*0,6 " PRAVÁ strana, Km: 70,100 – 70,700 P, žlabové stoky TZZ 4</t>
  </si>
  <si>
    <t>(70700-70100)*0,06*0,6 " LEVÁ strana, Km: 70,100 – 70,700 L, žlabové stoky TZZ 4</t>
  </si>
  <si>
    <t>(71150-70900)*0,06*0,6 " PRAVÁ strana, Km: 70,900 – 71,150 P, žlabové stoky TZZ 4</t>
  </si>
  <si>
    <t>(71100-70900)*0,06*0,6 " LEVÁ strana, Km: 70,900 – 71,100 L, žlabové stoky TZZ 4</t>
  </si>
  <si>
    <t>(2*(71450-71350))*0,06*1,1 " LEVÁ + PRAVÁ strana, Km: 71,350 – 71,450 L,P, žlabové stoky TZZ 3</t>
  </si>
  <si>
    <t>(72300-72200)*0,06*0,6 " LEVÁ strana, Km: 72,200 – 72,300 L, žlabové stoky TZZ 4</t>
  </si>
  <si>
    <t>(72700-72550)*0,06*0,6 " PRAVÁ strana, Km: 72,550 – 72,700 P, žlabové stoky TZZ 4</t>
  </si>
  <si>
    <t>(73200-73100)*0,06*1,1 " LEVÁ strana, Km: 73,100 – 73,200 L, žlabové stoky TZZ 3</t>
  </si>
  <si>
    <t>(73600-73350)*0,06*0,6 " LEVÁ strana, Km: 73,350 – 73,600 L, žlabové stoky TZZ 4</t>
  </si>
  <si>
    <t>(73600-73400)*0,06*0,6 " PRAVÁ strana, Km: 73,400 – 73,600 P, žlabové stoky TZZ 4</t>
  </si>
  <si>
    <t>(74050-73950)*0,06*0,6 " PRAVÁ strana, Km: 73,950 – 74,050 P, žlabové stoky TZZ 4</t>
  </si>
  <si>
    <t>(74400-74100)*0,06*0,6 " LEVÁ strana, Km: 74,100 – 74,400 L, žlabové stoky TZZ 4</t>
  </si>
  <si>
    <t>(74650-74450)*0,06*1,1 " LEVÁ strana, Km: 74,450 – 74,650 L, žlabové stoky TZZ 3</t>
  </si>
  <si>
    <t>(74950-74800)*0,06*0,6 " PRAVÁ strana, Km: 74,800 – 74,950 P, žlabové stoky TZZ 4</t>
  </si>
  <si>
    <t>(75000-74850)*0,06*1,1 "LEVÁ strana, Km: 74,850 – 75,000 L, žlabové stoky TZZ 3</t>
  </si>
  <si>
    <t>(75900-75400)*0,06*0,6 " LEVÁ + PRAVÁ strana, Km: 75,400 – 75,900 L,P, žlabové stoky TZZ 4</t>
  </si>
  <si>
    <t>(76800-76480)*0,06*0,6 " LEVÁ strana, Km: 76,480 – 76,800 L, žlabové stoky TZZ 4</t>
  </si>
  <si>
    <t>(76880-76480)*0,06*0,6 " PRAVÁ strana, Km: 76,480 – 76,880 P, žlabové stoky TZZ 4</t>
  </si>
  <si>
    <t>(2*(77920-77650))*0,06*0,6 " LEVÁ + PRAVÁ strana, Km: 77,650 – 77,920 L,P, žlabové stoky TZZ 4</t>
  </si>
  <si>
    <t>(79500-79000)*0,06*1,1 " LEVÁ strana Km: 79,000 – 79,500 L, žlabové stoky TZZ 3</t>
  </si>
  <si>
    <t>(79400-79150)*0,06*0,6 " PRAVÁ strana, Km: 79,150 – 79,400 P, žlabové stoky TZZ 4</t>
  </si>
  <si>
    <t>SO 005 - TÚ Omlenice - Kaplice</t>
  </si>
  <si>
    <t>trať 196 dle JŘ, TÚ Omlenice - Kaplice</t>
  </si>
  <si>
    <t>246430244</t>
  </si>
  <si>
    <t>(2*(80800-80500))*1,0 " LEVÁ + PRAVÁ strana, Km: 80,500 – 80,800 L,P, žlabové stoky TZZ 3</t>
  </si>
  <si>
    <t>(81750-81200)*1,0 " LEVÁ strana, Km: 81,200 – 81,750 L, žlabové stoky TZZ 3</t>
  </si>
  <si>
    <t>(81750-81500)*1,0 " PRAVÁ strana, Km: 81,500 – 81,750 P, žlabové stoky TZZ 3</t>
  </si>
  <si>
    <t>(82300-82150)*1,0 " LEVÁ strana, Km: 82,150 – 82,300 L, žlabové stoky TZZ 3</t>
  </si>
  <si>
    <t>(82750-82600)*1,0 " LEVÁ strana, Km: 82,600 – 82,750 L, žlabové stoky TZZ 3</t>
  </si>
  <si>
    <t>(83000-82800)*1,0 " PRAVÁ strana, Km: 82,800 – 83,000 P, žlabové stoky TZZ 3</t>
  </si>
  <si>
    <t>(83350-83250)*1,0 " PRAVÁ strana, Km: 83,250 – 83,350 P, žlabové stoky TZZ 3</t>
  </si>
  <si>
    <t>(83900-83600)*1,0 " LEVÁ strana, Km: 83,600 – 83,900 L, žlabové stoky TZZ 3</t>
  </si>
  <si>
    <t>(84500-84250)*1,0 " PRAVÁ strana, Km: 84,250 – 84,500 P, žlabové stoky TZZ 3</t>
  </si>
  <si>
    <t>(84450-84250)*1,0 " LEVÁ strana, Km: 84,250 – 84,450 L, žlabové stoky TZZ 4</t>
  </si>
  <si>
    <t>(85600-85200)*1,0 " LEVÁ strana, Km: 85,200 – 85,600 L, žlabové stoky TZZ 3</t>
  </si>
  <si>
    <t>(86050-85850)*1,0 " PRAVÁ strana, Km: 85,850 – 86,050 P, žlabové stoky TZZ 3</t>
  </si>
  <si>
    <t>366174581</t>
  </si>
  <si>
    <t>(2*(80800-80500))*0,06*1,1 " LEVÁ + PRAVÁ strana, Km: 80,500 – 80,800 L,P, žlabové stoky TZZ 3</t>
  </si>
  <si>
    <t>(81750-81200)*0,06*1,1 " LEVÁ strana, Km: 81,200 – 81,750 L, žlabové stoky TZZ 3</t>
  </si>
  <si>
    <t>(81750-81500)*0,06*1,1 " PRAVÁ strana, Km: 81,500 – 81,750 P, žlabové stoky TZZ 3</t>
  </si>
  <si>
    <t>(82300-82150)*0,06*1,1 " LEVÁ strana, Km: 82,150 – 82,300 L, žlabové stoky TZZ 3</t>
  </si>
  <si>
    <t>(82750-82600)*0,06*1,1 " LEVÁ strana, Km: 82,600 – 82,750 L, žlabové stoky TZZ 3</t>
  </si>
  <si>
    <t>(83000-82800)*0,06*1,1 " PRAVÁ strana, Km: 82,800 – 83,000 P, žlabové stoky TZZ 3</t>
  </si>
  <si>
    <t>(83350-83250)*0,06*1,1 " PRAVÁ strana, Km: 83,250 – 83,350 P, žlabové stoky TZZ 3</t>
  </si>
  <si>
    <t>(83900-83600)*0,06*1,1 " LEVÁ strana, Km: 83,600 – 83,900 L, žlabové stoky TZZ 3</t>
  </si>
  <si>
    <t>(84500-84250)*0,06*1,1 " PRAVÁ strana, Km: 84,250 – 84,500 P, žlabové stoky TZZ 3</t>
  </si>
  <si>
    <t>(84450-84250)*0,06*0,6 " LEVÁ strana, Km: 84,250 – 84,450 L, žlabové stoky TZZ 4</t>
  </si>
  <si>
    <t>(85600-85200)*0,06*1,1 " LEVÁ strana, Km: 85,200 – 85,600 L, žlabové stoky TZZ 3</t>
  </si>
  <si>
    <t>(86050-85850)*0,06*1,1 " PRAVÁ strana, Km: 85,850 – 86,050 P, žlabové stoky TZZ 3</t>
  </si>
  <si>
    <t>SO 006 - TÚ Kaplice - Velešín</t>
  </si>
  <si>
    <t>trať 196 dle JŘ, TÚ Kaplice - Velešín</t>
  </si>
  <si>
    <t>1614444438</t>
  </si>
  <si>
    <t>(87600-87160)*1,0 " LEVÁ strana, Km: 87,160 – 87,600 L, žlabové stoky TZZ 4</t>
  </si>
  <si>
    <t>(87600-87200)*1,0 " PRAVÁ strana, Km: 87,200 – 87,600 P, žlabové stoky TZZ 4</t>
  </si>
  <si>
    <t>(89680-89480)*1,0 " PRAVÁ strana, Km: 89,480 – 89,680 P, žlabové stoky TZZ 4</t>
  </si>
  <si>
    <t>(89680-89480)*1,0 " LEVÁ strana, Km: 89,480 – 89,680 L , žlabové stoky TZZ 3</t>
  </si>
  <si>
    <t>(90200-89820)*1,0 " LEVÁ strana, Km: 89,820 – 90,200 L, žlabové stoky TZZ 3</t>
  </si>
  <si>
    <t>(90050-89880)*1,0 " PRAVÁ strana, Km: 89,880 – 90,050 P, žlabové stoky TZZ 4</t>
  </si>
  <si>
    <t>-422579275</t>
  </si>
  <si>
    <t>(87600-87160)*0,06*0,6 " LEVÁ strana, Km: 87,160 – 87,600 L, žlabové stoky TZZ 4</t>
  </si>
  <si>
    <t>(87600-87200)*0,06*0,6 " PRAVÁ strana, Km: 87,200 – 87,600 P, žlabové stoky TZZ 4</t>
  </si>
  <si>
    <t>(89680-89480)*0,06*0,6 " PRAVÁ strana, Km: 89,480 – 89,680 P, žlabové stoky TZZ 4</t>
  </si>
  <si>
    <t>(89680-89480)*0,06*1,1 " LEVÁ strana, Km: 89,480 – 89,680 L , žlabové stoky TZZ 3</t>
  </si>
  <si>
    <t>(90200-89820)*0,06*1,1 " LEVÁ strana, Km: 89,820 – 90,200 L, žlabové stoky TZZ 3</t>
  </si>
  <si>
    <t>(90050-89880)*0,06*0,6 " PRAVÁ strana, Km: 89,880 – 90,050 P, žlabové stoky TZZ 4</t>
  </si>
  <si>
    <t>SO 007 - TÚ Velešín - Holkov</t>
  </si>
  <si>
    <t>trať 196 dle JŘ, TÚ Velešín - Holkov</t>
  </si>
  <si>
    <t>-560539380</t>
  </si>
  <si>
    <t>(94350-94200)*1,0 " LEVÁ strana, Km: 94,200 – 94,350 L, žlabové stoky TZZ 3</t>
  </si>
  <si>
    <t>(94350-94200)*1,0 " PRAVÁ strana, Km: 94,200 – 94,350 P, žlabové stoky TZZ 4</t>
  </si>
  <si>
    <t>(94580-94510)*1,0 " LEVÁ strana, Km: 94,510 – 94,580 L, žlabové stoky TZZ 3</t>
  </si>
  <si>
    <t>(94650-94500)*1,0 " PRAVÁ strana, Km: 94,500 – 94,650 P, žlabové stoky TZZ 4</t>
  </si>
  <si>
    <t>(94800-94650)*1,0 " PRAVÁ strana, Km: 94,650 – 94,800 P, žlabové stoky TZZ 3</t>
  </si>
  <si>
    <t>(95050-94880)*1,0 " PRAVÁ strana, Km: 94,880 – 95,050 P, žlabové stoky TZZ 3</t>
  </si>
  <si>
    <t>(96100-95610)*1,0 " LEVÁ strana, Km: 95,610 – 96,100 L, žlabové stoky TZZ 3</t>
  </si>
  <si>
    <t>(96900-96800)*1,0 " LEVÁ strana, Km: 96,800 – 96,900 L, žlabové stoky TZZ 4</t>
  </si>
  <si>
    <t>(97150-96900)*1,0 " PRAVÁ strana, Km: 96,900 – 97,150 P, žlabové stoky TZZ 3</t>
  </si>
  <si>
    <t>(97200-97150)*1,0 " LEVÁ strana, Km: 97,150 – 97,200 L, žlabové stoky TZZ 4</t>
  </si>
  <si>
    <t>-30104315</t>
  </si>
  <si>
    <t>(94350-94200)*0,06*1,1 " LEVÁ strana, Km: 94,200 – 94,350 L, žlabové stoky TZZ 3</t>
  </si>
  <si>
    <t>(94350-94200)*0,06*0,6 " PRAVÁ strana, Km: 94,200 – 94,350 P, žlabové stoky TZZ 4</t>
  </si>
  <si>
    <t>(94510-94350)*0,0211 " LEVÁ strana, Km: 94,350 – 94,510 L, žlab stoky J</t>
  </si>
  <si>
    <t>(94500-94350)*0,0211 " PRAVÁ strana, Km: 94,350 – 94,500 P, žlab stoky J</t>
  </si>
  <si>
    <t>(94580-94510)*0,06*1,1 " LEVÁ strana, Km: 94,510 – 94,580 L, žlabové stoky TZZ 3</t>
  </si>
  <si>
    <t>(94650-94500)*0,06*0,6 " PRAVÁ strana, Km: 94,500 – 94,650 P, žlabové stoky TZZ 4</t>
  </si>
  <si>
    <t>(94800-94650)*0,06*1,1 " PRAVÁ strana, Km: 94,650 – 94,800 P, žlabové stoky TZZ 3</t>
  </si>
  <si>
    <t>(95050-94880)*0,06*1,1 " PRAVÁ strana, Km: 94,880 – 95,050 P, žlabové stoky TZZ 3</t>
  </si>
  <si>
    <t>(96100-95610)*0,06*1,1 " LEVÁ strana, Km: 95,610 – 96,100 L, žlabové stoky TZZ 3</t>
  </si>
  <si>
    <t>(96900-96800)*0,06*0,6 " LEVÁ strana, Km: 96,800 – 96,900 L, žlabové stoky TZZ 4</t>
  </si>
  <si>
    <t>(97150-96900)*0,06*1,1 " PRAVÁ strana, Km: 96,900 – 97,150 P, žlabové stoky TZZ 3</t>
  </si>
  <si>
    <t>(97200-97150)*0,06*0,6 " LEVÁ strana, Km: 97,150 – 97,200 L, žlabové stoky TZZ 4</t>
  </si>
  <si>
    <t>SO 008 - TÚ Holkov - Kamenný Újezd</t>
  </si>
  <si>
    <t>trať 196 dle JŘ, TÚ Holkov - Kamenný Újezd</t>
  </si>
  <si>
    <t>46145438</t>
  </si>
  <si>
    <t>(100080-99450)*1,0 " PRAVÁ strana, Km: 99,450 – 100,080 P, žlabové stoky TZZ 3</t>
  </si>
  <si>
    <t>(100090-99500)*1,0 " LEVÁ strana, Km: 99,500 – 100,090 L, žlabové stoky TZZ 3</t>
  </si>
  <si>
    <t>(100600-100300)*1,0 " PRAVÁ strana, Km: 100,300 – 100,600 P, žlabové stoky TZZ 4</t>
  </si>
  <si>
    <t>(101200-100900)*1,0 " PRAVÁ strana, Km: 100,900 – 101,200 P, žlabové stoky TZZ 3</t>
  </si>
  <si>
    <t>(101600-101500)*1,0 " LEVÁ strana, Km: 101,500 – 101,600 L, žlabové stoky TZZ 3</t>
  </si>
  <si>
    <t>(101850-101750)*1,0 " PRAVÁ strana, Km: 101,750 – 101,850 P, žlabové stoky TZZ 3</t>
  </si>
  <si>
    <t>(102200-102100)*1,0 " LEVÁ strana, Km: 102,100 – 102,200 L, žlabové stoky TZZ 4</t>
  </si>
  <si>
    <t>(102350-102200)*1,0 " LEVÁ strana, Km: 102,200 – 102,350 L, žlabové stoky TZZ 3</t>
  </si>
  <si>
    <t>(102450-102300)*1,0 " PRAVÁ strana, Km: 102,300 – 102,450 P, žlabové stoky TZZ 3</t>
  </si>
  <si>
    <t>(102900-102650)*1,0 " LEVÁ strana, Km: 102,650 – 102,900 L, žlabové stoky TZZ 3</t>
  </si>
  <si>
    <t>(103050-102850)*1,0 " PRAVÁ strana, Km: 102,850 – 103,050 P, žlabové stoky TZZ 3 ...</t>
  </si>
  <si>
    <t>(103050-102900)*1,0 " LEVÁ strana, Km: 102,900 – 103,050 L, žlabové stoky TZZ 4</t>
  </si>
  <si>
    <t>(103300-103100)*1,0 " PRAVÁ strana, Km: 103,100 – 103,300 P, žlabové stoky TZZ 3</t>
  </si>
  <si>
    <t>(103900-103450)*1,0 " PRAVÁ strana, Km: 103,450 – 103,900 P, žlabové stoky TZZ 3</t>
  </si>
  <si>
    <t>(103900-103700)*1,0 " LEVÁ strana, Km: 103,700 – 103,900 L, žlabové stoky TZZ 3</t>
  </si>
  <si>
    <t>(104550-104150)*1,0 " LEVÁ strana, Km: 104,150 – 104,550 L, žlabové stoky TZZ 3</t>
  </si>
  <si>
    <t>(104550-104200)*1,0 " PRAVÁ strana, Km: 104,200 – 104,550 P, žlabové stoky TZZ 3</t>
  </si>
  <si>
    <t>(105300-105050)*1,0 " PRAVÁ strana, Km: 105,050 – 105,300 P, žlabové stoky TZZ 4</t>
  </si>
  <si>
    <t>(105300-105200)*1,0 " LEVÁ strana, Km: 105,200 – 105,300 L, žlabové stoky TZZ 4</t>
  </si>
  <si>
    <t>325347635</t>
  </si>
  <si>
    <t>(100080-99450)*0,06*1,1 " PRAVÁ strana, Km: 99,450 – 100,080 P, žlabové stoky TZZ 3</t>
  </si>
  <si>
    <t>(100090-99500)*0,06*1,1 " LEVÁ strana, Km: 99,500 – 100,090 L, žlabové stoky TZZ 3</t>
  </si>
  <si>
    <t>(100600-100300)*0,06*0,6 " PRAVÁ strana, Km: 100,300 – 100,600 P, žlabové stoky TZZ 4</t>
  </si>
  <si>
    <t>(101200-100900)*0,06*1,1 " PRAVÁ strana, Km: 100,900 – 101,200 P, žlabové stoky TZZ 3</t>
  </si>
  <si>
    <t>(101600-101500)*0,06*1,1 " LEVÁ strana, Km: 101,500 – 101,600 L, žlabové stoky TZZ 3</t>
  </si>
  <si>
    <t>(101850-101750)*0,06*1,1 " PRAVÁ strana, Km: 101,750 – 101,850 P, žlabové stoky TZZ 3</t>
  </si>
  <si>
    <t>(102200-102100)*0,06*0,6 " LEVÁ strana, Km: 102,100 – 102,200 L, žlabové stoky TZZ 4</t>
  </si>
  <si>
    <t>(102350-102200)*0,06*1,1 " LEVÁ strana, Km: 102,200 – 102,350 L, žlabové stoky TZZ 3</t>
  </si>
  <si>
    <t>(102450-102300)*0,06*1,1 " PRAVÁ strana, Km: 102,300 – 102,450 P, žlabové stoky TZZ 3</t>
  </si>
  <si>
    <t>(102900-102650)*0,06*1,1 " LEVÁ strana, Km: 102,650 – 102,900 L, žlabové stoky TZZ 3</t>
  </si>
  <si>
    <t>(103050-102850)*0,06*1,1 " PRAVÁ strana, Km: 102,850 – 103,050 P, žlabové stoky TZZ 3 ...</t>
  </si>
  <si>
    <t>(103050-102900)*0,06*0,6 " LEVÁ strana, Km: 102,900 – 103,050 L, žlabové stoky TZZ 4</t>
  </si>
  <si>
    <t>(103300-103100)*0,06*1,1 " PRAVÁ strana, Km: 103,100 – 103,300 P, žlabové stoky TZZ 3</t>
  </si>
  <si>
    <t>(103900-103450)*0,06*1,1 " PRAVÁ strana, Km: 103,450 – 103,900 P, žlabové stoky TZZ 3</t>
  </si>
  <si>
    <t>(103900-103700)*0,06*1,1 " LEVÁ strana, Km: 103,700 – 103,900 L, žlabové stoky TZZ 3</t>
  </si>
  <si>
    <t>(104550-104150)*0,06*1,1 " LEVÁ strana, Km: 104,150 – 104,550 L, žlabové stoky TZZ 3</t>
  </si>
  <si>
    <t>(104550-104200)*0,06*1,1 " PRAVÁ strana, Km: 104,200 – 104,550 P, žlabové stoky TZZ 3</t>
  </si>
  <si>
    <t>(105300-105050)*0,06*0,6 " PRAVÁ strana, Km: 105,050 – 105,300 P, žlabové stoky TZZ 4</t>
  </si>
  <si>
    <t>(105300-105200)*0,06*0,6 " LEVÁ strana, Km: 105,200 – 105,300 L, žlabové stoky TZZ 4</t>
  </si>
  <si>
    <t>SO 009 - Žst. Kamenný Újezd</t>
  </si>
  <si>
    <t xml:space="preserve">trať 196 dle JŘ, žst. Kamenný Újezd </t>
  </si>
  <si>
    <t>-128233290</t>
  </si>
  <si>
    <t>(106000-105950)*1,0 " LEVÁ strana, Km: 105,950 – 106,000 L, žlabové stoky TZZ 4</t>
  </si>
  <si>
    <t>(2*(106170-106140))*1,0 " LEVÁ + PRAVÁ strana, Km: 106,140 – 106,170 L,P, žlabové stoky TZZ 4</t>
  </si>
  <si>
    <t>(106200-106180)*1,0 " LEVÁ strana, Km: 106,180 – 106,200 L, žlabové stoky TZZ 4</t>
  </si>
  <si>
    <t>-956492942</t>
  </si>
  <si>
    <t>(106000-105950)*0,06*0,6 " LEVÁ strana, Km: 105,950 – 106,000 L, žlabové stoky TZZ 4</t>
  </si>
  <si>
    <t>(2*(106170-106140))*0,06*0,6 " LEVÁ + PRAVÁ strana, Km: 106,140 – 106,170 L,P, žlabové stoky TZZ 4</t>
  </si>
  <si>
    <t>(106200-106180)*0,06*0,6 " LEVÁ strana, Km: 106,180 – 106,200 L, žlabové stoky TZZ 4</t>
  </si>
  <si>
    <t>SO 010 - TÚ Kamenný Újezd - Včelná</t>
  </si>
  <si>
    <t>trať 196 dle JŘ, TÚ Kamenný Újezd - Včelná</t>
  </si>
  <si>
    <t>-1982339765</t>
  </si>
  <si>
    <t>(106420-106340)*1,0 " LEVÁ strana, Km: 106,340 – 106,420 L, žlabové stoky TZZ 4</t>
  </si>
  <si>
    <t>(108170-107450)*1,0 " PRAVÁ strana, Km: 107,450 – 108,170 P, žlabové stoky TZZ 4</t>
  </si>
  <si>
    <t>(108100-107500)*1,0 " LEVÁ strana, Km: 107,500 – 108,100 L, žlabové stoky TZZ 4</t>
  </si>
  <si>
    <t>(108300-108170)*1,0 " PRAVÁ strana, Km: 108,170 – 108,300 P, žlabové stoky TZZ 3</t>
  </si>
  <si>
    <t>(108240-108100)*1,0 " LEVÁ strana, Km: 108,100 – 108,240 L, žlabové stoky TZZ 3</t>
  </si>
  <si>
    <t>(108700-108350)*1,0 " PRAVÁ strana, Km: 108,350 – 108,700 P, žlabové stoky TZZ 3</t>
  </si>
  <si>
    <t>(108700-108500)*1,0 " LEVÁ strana, Km: 108,500 – 108,700 L, žlabové stoky TZZ 3</t>
  </si>
  <si>
    <t>(108950-108750)*1,0 " LEVÁ strana, Km: 108,750 – 108,950 L, žlabové stoky TZZ 3</t>
  </si>
  <si>
    <t>(108880-108750)*1,0 " PRAVÁ strana, Km: 108,750 – 108,880 P, žlabové stoky TZZ 4</t>
  </si>
  <si>
    <t>(109450-108910)*1,0 " PRAVÁ strana, Km: 108,910 – 109,450 P, žlabové stoky TZZ 3</t>
  </si>
  <si>
    <t>(109270-109050)*1,0 " LEVÁ strana, Km: 109,050 – 109,270 L, žlabové stoky TZZ 3</t>
  </si>
  <si>
    <t>(109650-109520)*1,0 " PRAVÁ strana, Km: 109,520 – 109,650 P, žlabové stoky TZZ 3</t>
  </si>
  <si>
    <t>(110500-109900)*1,0 " PRAVÁ strana, Km: 109,900 – 110,500 P, žlabové stoky TZZ 3</t>
  </si>
  <si>
    <t>(110100-109900)*1,0 " LEVÁ strana, Km: 109,900 – 110,100 L, žlabové stoky TZZ 3</t>
  </si>
  <si>
    <t>(110850-110560)*1,0 " LEVÁ strana, Km: 110,560 – 110,850 L, žlabové stoky TZZ 3</t>
  </si>
  <si>
    <t>(110720-110670)*1,0 " LEVÁ strana, Km: 110,670 – 110,720 L, žlabové stoky TZZ 3</t>
  </si>
  <si>
    <t>-952636481</t>
  </si>
  <si>
    <t>(106420-106340)*0,06*0,6" LEVÁ strana, Km: 106,340 – 106,420 L, žlabové stoky TZZ 4</t>
  </si>
  <si>
    <t>(108170-107450)*0,06*0,6 " PRAVÁ strana, Km: 107,450 – 108,170 P, žlabové stoky TZZ 4</t>
  </si>
  <si>
    <t>(108100-107500)*0,06*0,6" LEVÁ strana, Km: 107,500 – 108,100 L, žlabové stoky TZZ 4</t>
  </si>
  <si>
    <t>(108300-108170)*0,06*1,1 " PRAVÁ strana, Km: 108,170 – 108,300 P, žlabové stoky TZZ 3</t>
  </si>
  <si>
    <t>(108240-108100)*0,06*1,1 " LEVÁ strana, Km: 108,100 – 108,240 L, žlabové stoky TZZ 3</t>
  </si>
  <si>
    <t>(108700-108350)*0,06*1,1 " PRAVÁ strana, Km: 108,350 – 108,700 P, žlabové stoky TZZ 3</t>
  </si>
  <si>
    <t>(108700-108500)*0,06*1,1 " LEVÁ strana, Km: 108,500 – 108,700 L, žlabové stoky TZZ 3</t>
  </si>
  <si>
    <t>(108950-108750)*0,06*1,1 " LEVÁ strana, Km: 108,750 – 108,950 L, žlabové stoky TZZ 3</t>
  </si>
  <si>
    <t>(108880-108750)*0,06*0,6 " PRAVÁ strana, Km: 108,750 – 108,880 P, žlabové stoky TZZ 4</t>
  </si>
  <si>
    <t>(109450-108910)*0,06*0,6 " PRAVÁ strana, Km: 108,910 – 109,450 P, žlabové stoky TZZ 3</t>
  </si>
  <si>
    <t>(109270-109050)*0,06*1,1 " LEVÁ strana, Km: 109,050 – 109,270 L, žlabové stoky TZZ 3</t>
  </si>
  <si>
    <t>(109650-109520)*0,06*1,1 " PRAVÁ strana, Km: 109,520 – 109,650 P, žlabové stoky TZZ 3</t>
  </si>
  <si>
    <t>(110500-109900)*0,06*1,1 " PRAVÁ strana, Km: 109,900 – 110,500 P, žlabové stoky TZZ 3</t>
  </si>
  <si>
    <t>(110100-109900)*0,06*1,1 " LEVÁ strana, Km: 109,900 – 110,100 L, žlabové stoky TZZ 3</t>
  </si>
  <si>
    <t>(110850-110560)*0,06*1,1 " LEVÁ strana, Km: 110,560 – 110,850 L, žlabové stoky TZZ 3</t>
  </si>
  <si>
    <t>(110720-110670)*0,06*1,1 " LEVÁ strana, Km: 110,670 – 110,720 L, žlabové stoky TZZ 3</t>
  </si>
  <si>
    <t>SO 011 - Žst. Včelná</t>
  </si>
  <si>
    <t>trať 196 dle JŘ, žst. Včelná</t>
  </si>
  <si>
    <t>1502143753</t>
  </si>
  <si>
    <t>(111650-111100)*1,0 " LEVÁ strana, Km: 111,100 – 111,650 L, žlabové stoky TZZ 3</t>
  </si>
  <si>
    <t>(111550-111100)*1,0 " PRAVÁ strana, Km: 111,100 – 111,550 P, žlabové stoky TZZ 3</t>
  </si>
  <si>
    <t>-274448151</t>
  </si>
  <si>
    <t>(111650-111100)*0,06*1,1 " LEVÁ strana, Km: 111,100 – 111,650 L, žlabové stoky TZZ 3</t>
  </si>
  <si>
    <t>(111550-111100)*0,06*1,1 " PRAVÁ strana, Km: 111,100 – 111,550 P, žlabové stoky TZZ 3</t>
  </si>
  <si>
    <t>SO 012 - TÚ Včelná - Č. Budějovice</t>
  </si>
  <si>
    <t>trať 196 dle JŘ, TÚ Včelná - Č. Budějovice</t>
  </si>
  <si>
    <t>963972001</t>
  </si>
  <si>
    <t>(112200-111900)*1,0 " LEVÁ strana, Km: 111,900 – 112,200 L, žlabové stoky TZZ 3</t>
  </si>
  <si>
    <t>(112300-112250)*1,0 " PRAVÁ strana, Km: 112,250 – 112,300 P, žlabové stoky TZZ 4</t>
  </si>
  <si>
    <t>(112350-112300)*1,0 " PRAVÁ strana, Km: 112,300 – 112,350 P, žlabové stoky TZZ 3</t>
  </si>
  <si>
    <t>(112400-112300)*1,0 " LEVÁ strana, Km: 112,300 – 112,400 L, žlabové stoky TZZ 4</t>
  </si>
  <si>
    <t>(113250-112400)*1,0 " LEVÁ strana, Km: 112,400 – 113,250 L, žlabové stoky TZZ 3</t>
  </si>
  <si>
    <t>(112950-112400)*1,0 " PRAVÁ strana, Km: 112,400 – 112,950 P, žlabové stoky TZZ 4</t>
  </si>
  <si>
    <t>(113250-112950)*1,0 " PRAVÁ strana, Km: 112,950 – 113,250 P, žlabové stoky TZZ 3</t>
  </si>
  <si>
    <t>630476436</t>
  </si>
  <si>
    <t>(112200-111900)*0,06*1,1 " LEVÁ strana, Km: 111,900 – 112,200 L, žlabové stoky TZZ 3</t>
  </si>
  <si>
    <t>(112300-112250)*0,06*0,6 " PRAVÁ strana, Km: 112,250 – 112,300 P, žlabové stoky TZZ 4</t>
  </si>
  <si>
    <t>(112350-112300)*0,06*1,1 " PRAVÁ strana, Km: 112,300 – 112,350 P, žlabové stoky TZZ 3</t>
  </si>
  <si>
    <t>(112400-112300)*0,06*0,6 " LEVÁ strana, Km: 112,300 – 112,400 L, žlabové stoky TZZ 4</t>
  </si>
  <si>
    <t>(113250-112400)*0,06*1,1 " LEVÁ strana, Km: 112,400 – 113,250 L, žlabové stoky TZZ 3</t>
  </si>
  <si>
    <t>(112950-112400)*0,06*0,6 " PRAVÁ strana, Km: 112,400 – 112,950 P, žlabové stoky TZZ 4</t>
  </si>
  <si>
    <t>(113250-112950)*0,06*1,1 " PRAVÁ strana, Km: 112,950 – 113,250 P, žlabové stoky TZZ 3</t>
  </si>
  <si>
    <t>SEZNAM FIGUR</t>
  </si>
  <si>
    <t>Výměra</t>
  </si>
  <si>
    <t>H01</t>
  </si>
  <si>
    <t>Hloubka nánosu</t>
  </si>
  <si>
    <t>m</t>
  </si>
  <si>
    <t>8/100</t>
  </si>
  <si>
    <t>T01</t>
  </si>
  <si>
    <t>Tráva šíře</t>
  </si>
  <si>
    <t>1,3</t>
  </si>
  <si>
    <t>TZZ3</t>
  </si>
  <si>
    <t>TZZ 3 šířka</t>
  </si>
  <si>
    <t>1,43</t>
  </si>
  <si>
    <t>TZZ4</t>
  </si>
  <si>
    <t>TZZ 4 šířka</t>
  </si>
  <si>
    <t>0,94</t>
  </si>
  <si>
    <t>Slepý rozpočet vyhotovil - Libor Brabenec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</si>
</sst>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4" fillId="0" borderId="16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/>
    </xf>
    <xf numFmtId="167" fontId="34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0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0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8"/>
  <sheetViews>
    <sheetView showGridLines="0" tabSelected="1" workbookViewId="0">
      <selection activeCell="AQ43" sqref="AQ43"/>
    </sheetView>
  </sheetViews>
  <sheetFormatPr defaultRowHeight="12.7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179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 x14ac:dyDescent="0.2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 x14ac:dyDescent="0.2">
      <c r="B5" s="18"/>
      <c r="D5" s="22" t="s">
        <v>13</v>
      </c>
      <c r="K5" s="178" t="s">
        <v>14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8"/>
      <c r="BE5" s="175" t="s">
        <v>15</v>
      </c>
      <c r="BS5" s="15" t="s">
        <v>6</v>
      </c>
    </row>
    <row r="6" spans="1:74" ht="36.950000000000003" customHeight="1" x14ac:dyDescent="0.2">
      <c r="B6" s="18"/>
      <c r="D6" s="24" t="s">
        <v>16</v>
      </c>
      <c r="K6" s="180" t="s">
        <v>17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8"/>
      <c r="BE6" s="176"/>
      <c r="BS6" s="15" t="s">
        <v>6</v>
      </c>
    </row>
    <row r="7" spans="1:74" ht="12" customHeight="1" x14ac:dyDescent="0.2">
      <c r="B7" s="18"/>
      <c r="D7" s="25" t="s">
        <v>18</v>
      </c>
      <c r="K7" s="23" t="s">
        <v>19</v>
      </c>
      <c r="AK7" s="25" t="s">
        <v>20</v>
      </c>
      <c r="AN7" s="23" t="s">
        <v>21</v>
      </c>
      <c r="AR7" s="18"/>
      <c r="BE7" s="176"/>
      <c r="BS7" s="15" t="s">
        <v>6</v>
      </c>
    </row>
    <row r="8" spans="1:74" ht="12" customHeight="1" x14ac:dyDescent="0.2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E8" s="176"/>
      <c r="BS8" s="15" t="s">
        <v>6</v>
      </c>
    </row>
    <row r="9" spans="1:74" ht="14.45" customHeight="1" x14ac:dyDescent="0.2">
      <c r="B9" s="18"/>
      <c r="AR9" s="18"/>
      <c r="BE9" s="176"/>
      <c r="BS9" s="15" t="s">
        <v>6</v>
      </c>
    </row>
    <row r="10" spans="1:74" ht="12" customHeight="1" x14ac:dyDescent="0.2">
      <c r="B10" s="18"/>
      <c r="D10" s="25" t="s">
        <v>26</v>
      </c>
      <c r="AK10" s="25" t="s">
        <v>27</v>
      </c>
      <c r="AN10" s="23" t="s">
        <v>28</v>
      </c>
      <c r="AR10" s="18"/>
      <c r="BE10" s="176"/>
      <c r="BS10" s="15" t="s">
        <v>6</v>
      </c>
    </row>
    <row r="11" spans="1:74" ht="18.399999999999999" customHeight="1" x14ac:dyDescent="0.2">
      <c r="B11" s="18"/>
      <c r="E11" s="23" t="s">
        <v>29</v>
      </c>
      <c r="AK11" s="25" t="s">
        <v>30</v>
      </c>
      <c r="AN11" s="23" t="s">
        <v>31</v>
      </c>
      <c r="AR11" s="18"/>
      <c r="BE11" s="176"/>
      <c r="BS11" s="15" t="s">
        <v>6</v>
      </c>
    </row>
    <row r="12" spans="1:74" ht="6.95" customHeight="1" x14ac:dyDescent="0.2">
      <c r="B12" s="18"/>
      <c r="AR12" s="18"/>
      <c r="BE12" s="176"/>
      <c r="BS12" s="15" t="s">
        <v>6</v>
      </c>
    </row>
    <row r="13" spans="1:74" ht="12" customHeight="1" x14ac:dyDescent="0.2">
      <c r="B13" s="18"/>
      <c r="D13" s="25" t="s">
        <v>32</v>
      </c>
      <c r="AK13" s="25" t="s">
        <v>27</v>
      </c>
      <c r="AN13" s="27" t="s">
        <v>33</v>
      </c>
      <c r="AR13" s="18"/>
      <c r="BE13" s="176"/>
      <c r="BS13" s="15" t="s">
        <v>6</v>
      </c>
    </row>
    <row r="14" spans="1:74" x14ac:dyDescent="0.2">
      <c r="B14" s="18"/>
      <c r="E14" s="181" t="s">
        <v>33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5" t="s">
        <v>30</v>
      </c>
      <c r="AN14" s="27" t="s">
        <v>33</v>
      </c>
      <c r="AR14" s="18"/>
      <c r="BE14" s="176"/>
      <c r="BS14" s="15" t="s">
        <v>6</v>
      </c>
    </row>
    <row r="15" spans="1:74" ht="6.95" customHeight="1" x14ac:dyDescent="0.2">
      <c r="B15" s="18"/>
      <c r="AR15" s="18"/>
      <c r="BE15" s="176"/>
      <c r="BS15" s="15" t="s">
        <v>4</v>
      </c>
    </row>
    <row r="16" spans="1:74" ht="12" customHeight="1" x14ac:dyDescent="0.2">
      <c r="B16" s="18"/>
      <c r="D16" s="25" t="s">
        <v>34</v>
      </c>
      <c r="AK16" s="25" t="s">
        <v>27</v>
      </c>
      <c r="AN16" s="23" t="s">
        <v>35</v>
      </c>
      <c r="AR16" s="18"/>
      <c r="BE16" s="176"/>
      <c r="BS16" s="15" t="s">
        <v>4</v>
      </c>
    </row>
    <row r="17" spans="2:71" ht="18.399999999999999" customHeight="1" x14ac:dyDescent="0.2">
      <c r="B17" s="18"/>
      <c r="E17" s="23" t="s">
        <v>36</v>
      </c>
      <c r="AK17" s="25" t="s">
        <v>30</v>
      </c>
      <c r="AN17" s="23" t="s">
        <v>35</v>
      </c>
      <c r="AR17" s="18"/>
      <c r="BE17" s="176"/>
      <c r="BS17" s="15" t="s">
        <v>37</v>
      </c>
    </row>
    <row r="18" spans="2:71" ht="6.95" customHeight="1" x14ac:dyDescent="0.2">
      <c r="B18" s="18"/>
      <c r="AR18" s="18"/>
      <c r="BE18" s="176"/>
      <c r="BS18" s="15" t="s">
        <v>6</v>
      </c>
    </row>
    <row r="19" spans="2:71" ht="12" customHeight="1" x14ac:dyDescent="0.2">
      <c r="B19" s="18"/>
      <c r="D19" s="25" t="s">
        <v>38</v>
      </c>
      <c r="AK19" s="25" t="s">
        <v>27</v>
      </c>
      <c r="AN19" s="23" t="s">
        <v>35</v>
      </c>
      <c r="AR19" s="18"/>
      <c r="BE19" s="176"/>
      <c r="BS19" s="15" t="s">
        <v>6</v>
      </c>
    </row>
    <row r="20" spans="2:71" ht="18.399999999999999" customHeight="1" x14ac:dyDescent="0.2">
      <c r="B20" s="18"/>
      <c r="E20" s="23" t="s">
        <v>455</v>
      </c>
      <c r="AK20" s="25" t="s">
        <v>30</v>
      </c>
      <c r="AN20" s="23" t="s">
        <v>35</v>
      </c>
      <c r="AR20" s="18"/>
      <c r="BE20" s="176"/>
      <c r="BS20" s="15" t="s">
        <v>37</v>
      </c>
    </row>
    <row r="21" spans="2:71" ht="6.95" customHeight="1" x14ac:dyDescent="0.2">
      <c r="B21" s="18"/>
      <c r="AR21" s="18"/>
      <c r="BE21" s="176"/>
    </row>
    <row r="22" spans="2:71" ht="12" customHeight="1" x14ac:dyDescent="0.2">
      <c r="B22" s="18"/>
      <c r="D22" s="25" t="s">
        <v>40</v>
      </c>
      <c r="AR22" s="18"/>
      <c r="BE22" s="176"/>
    </row>
    <row r="23" spans="2:71" ht="72" customHeight="1" x14ac:dyDescent="0.2">
      <c r="B23" s="18"/>
      <c r="E23" s="183" t="s">
        <v>41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8"/>
      <c r="BE23" s="176"/>
    </row>
    <row r="24" spans="2:71" ht="6.95" customHeight="1" x14ac:dyDescent="0.2">
      <c r="B24" s="18"/>
      <c r="AR24" s="18"/>
      <c r="BE24" s="176"/>
    </row>
    <row r="25" spans="2:7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6"/>
    </row>
    <row r="26" spans="2:71" s="1" customFormat="1" ht="25.9" customHeight="1" x14ac:dyDescent="0.2">
      <c r="B26" s="30"/>
      <c r="D26" s="31" t="s">
        <v>42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4">
        <f>ROUND(AG54,2)</f>
        <v>0</v>
      </c>
      <c r="AL26" s="185"/>
      <c r="AM26" s="185"/>
      <c r="AN26" s="185"/>
      <c r="AO26" s="185"/>
      <c r="AR26" s="30"/>
      <c r="BE26" s="176"/>
    </row>
    <row r="27" spans="2:71" s="1" customFormat="1" ht="6.95" customHeight="1" x14ac:dyDescent="0.2">
      <c r="B27" s="30"/>
      <c r="AR27" s="30"/>
      <c r="BE27" s="176"/>
    </row>
    <row r="28" spans="2:71" s="1" customFormat="1" x14ac:dyDescent="0.2">
      <c r="B28" s="30"/>
      <c r="L28" s="186" t="s">
        <v>43</v>
      </c>
      <c r="M28" s="186"/>
      <c r="N28" s="186"/>
      <c r="O28" s="186"/>
      <c r="P28" s="186"/>
      <c r="W28" s="186" t="s">
        <v>44</v>
      </c>
      <c r="X28" s="186"/>
      <c r="Y28" s="186"/>
      <c r="Z28" s="186"/>
      <c r="AA28" s="186"/>
      <c r="AB28" s="186"/>
      <c r="AC28" s="186"/>
      <c r="AD28" s="186"/>
      <c r="AE28" s="186"/>
      <c r="AK28" s="186" t="s">
        <v>45</v>
      </c>
      <c r="AL28" s="186"/>
      <c r="AM28" s="186"/>
      <c r="AN28" s="186"/>
      <c r="AO28" s="186"/>
      <c r="AR28" s="30"/>
      <c r="BE28" s="176"/>
    </row>
    <row r="29" spans="2:71" s="2" customFormat="1" ht="14.45" customHeight="1" x14ac:dyDescent="0.2">
      <c r="B29" s="34"/>
      <c r="D29" s="25" t="s">
        <v>46</v>
      </c>
      <c r="F29" s="25" t="s">
        <v>47</v>
      </c>
      <c r="L29" s="189">
        <v>0.21</v>
      </c>
      <c r="M29" s="188"/>
      <c r="N29" s="188"/>
      <c r="O29" s="188"/>
      <c r="P29" s="188"/>
      <c r="W29" s="187">
        <f>ROUND(AZ54, 2)</f>
        <v>0</v>
      </c>
      <c r="X29" s="188"/>
      <c r="Y29" s="188"/>
      <c r="Z29" s="188"/>
      <c r="AA29" s="188"/>
      <c r="AB29" s="188"/>
      <c r="AC29" s="188"/>
      <c r="AD29" s="188"/>
      <c r="AE29" s="188"/>
      <c r="AK29" s="187">
        <f>ROUND(AV54, 2)</f>
        <v>0</v>
      </c>
      <c r="AL29" s="188"/>
      <c r="AM29" s="188"/>
      <c r="AN29" s="188"/>
      <c r="AO29" s="188"/>
      <c r="AR29" s="34"/>
      <c r="BE29" s="177"/>
    </row>
    <row r="30" spans="2:71" s="2" customFormat="1" ht="14.45" customHeight="1" x14ac:dyDescent="0.2">
      <c r="B30" s="34"/>
      <c r="F30" s="25" t="s">
        <v>48</v>
      </c>
      <c r="L30" s="189">
        <v>0.12</v>
      </c>
      <c r="M30" s="188"/>
      <c r="N30" s="188"/>
      <c r="O30" s="188"/>
      <c r="P30" s="188"/>
      <c r="W30" s="187">
        <f>ROUND(BA54, 2)</f>
        <v>0</v>
      </c>
      <c r="X30" s="188"/>
      <c r="Y30" s="188"/>
      <c r="Z30" s="188"/>
      <c r="AA30" s="188"/>
      <c r="AB30" s="188"/>
      <c r="AC30" s="188"/>
      <c r="AD30" s="188"/>
      <c r="AE30" s="188"/>
      <c r="AK30" s="187">
        <f>ROUND(AW54, 2)</f>
        <v>0</v>
      </c>
      <c r="AL30" s="188"/>
      <c r="AM30" s="188"/>
      <c r="AN30" s="188"/>
      <c r="AO30" s="188"/>
      <c r="AR30" s="34"/>
      <c r="BE30" s="177"/>
    </row>
    <row r="31" spans="2:71" s="2" customFormat="1" ht="14.45" hidden="1" customHeight="1" x14ac:dyDescent="0.2">
      <c r="B31" s="34"/>
      <c r="F31" s="25" t="s">
        <v>49</v>
      </c>
      <c r="L31" s="189">
        <v>0.21</v>
      </c>
      <c r="M31" s="188"/>
      <c r="N31" s="188"/>
      <c r="O31" s="188"/>
      <c r="P31" s="188"/>
      <c r="W31" s="187">
        <f>ROUND(BB54,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7">
        <v>0</v>
      </c>
      <c r="AL31" s="188"/>
      <c r="AM31" s="188"/>
      <c r="AN31" s="188"/>
      <c r="AO31" s="188"/>
      <c r="AR31" s="34"/>
      <c r="BE31" s="177"/>
    </row>
    <row r="32" spans="2:71" s="2" customFormat="1" ht="14.45" hidden="1" customHeight="1" x14ac:dyDescent="0.2">
      <c r="B32" s="34"/>
      <c r="F32" s="25" t="s">
        <v>50</v>
      </c>
      <c r="L32" s="189">
        <v>0.12</v>
      </c>
      <c r="M32" s="188"/>
      <c r="N32" s="188"/>
      <c r="O32" s="188"/>
      <c r="P32" s="188"/>
      <c r="W32" s="187">
        <f>ROUND(BC54,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7">
        <v>0</v>
      </c>
      <c r="AL32" s="188"/>
      <c r="AM32" s="188"/>
      <c r="AN32" s="188"/>
      <c r="AO32" s="188"/>
      <c r="AR32" s="34"/>
      <c r="BE32" s="177"/>
    </row>
    <row r="33" spans="2:44" s="2" customFormat="1" ht="14.45" hidden="1" customHeight="1" x14ac:dyDescent="0.2">
      <c r="B33" s="34"/>
      <c r="F33" s="25" t="s">
        <v>51</v>
      </c>
      <c r="L33" s="189">
        <v>0</v>
      </c>
      <c r="M33" s="188"/>
      <c r="N33" s="188"/>
      <c r="O33" s="188"/>
      <c r="P33" s="188"/>
      <c r="W33" s="187">
        <f>ROUND(BD54,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7">
        <v>0</v>
      </c>
      <c r="AL33" s="188"/>
      <c r="AM33" s="188"/>
      <c r="AN33" s="188"/>
      <c r="AO33" s="188"/>
      <c r="AR33" s="34"/>
    </row>
    <row r="34" spans="2:44" s="1" customFormat="1" ht="6.95" customHeight="1" x14ac:dyDescent="0.2">
      <c r="B34" s="30"/>
      <c r="AR34" s="30"/>
    </row>
    <row r="35" spans="2:44" s="1" customFormat="1" ht="25.9" customHeight="1" x14ac:dyDescent="0.2">
      <c r="B35" s="30"/>
      <c r="C35" s="35"/>
      <c r="D35" s="36" t="s">
        <v>52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53</v>
      </c>
      <c r="U35" s="37"/>
      <c r="V35" s="37"/>
      <c r="W35" s="37"/>
      <c r="X35" s="193" t="s">
        <v>54</v>
      </c>
      <c r="Y35" s="191"/>
      <c r="Z35" s="191"/>
      <c r="AA35" s="191"/>
      <c r="AB35" s="191"/>
      <c r="AC35" s="37"/>
      <c r="AD35" s="37"/>
      <c r="AE35" s="37"/>
      <c r="AF35" s="37"/>
      <c r="AG35" s="37"/>
      <c r="AH35" s="37"/>
      <c r="AI35" s="37"/>
      <c r="AJ35" s="37"/>
      <c r="AK35" s="190">
        <f>SUM(AK26:AK33)</f>
        <v>0</v>
      </c>
      <c r="AL35" s="191"/>
      <c r="AM35" s="191"/>
      <c r="AN35" s="191"/>
      <c r="AO35" s="192"/>
      <c r="AP35" s="35"/>
      <c r="AQ35" s="35"/>
      <c r="AR35" s="30"/>
    </row>
    <row r="36" spans="2:44" s="1" customFormat="1" ht="6.95" customHeight="1" x14ac:dyDescent="0.2">
      <c r="B36" s="30"/>
      <c r="AR36" s="30"/>
    </row>
    <row r="37" spans="2:44" s="1" customFormat="1" ht="6.95" customHeight="1" x14ac:dyDescent="0.2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 x14ac:dyDescent="0.2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 x14ac:dyDescent="0.2">
      <c r="B42" s="30"/>
      <c r="C42" s="19" t="s">
        <v>55</v>
      </c>
      <c r="AR42" s="30"/>
    </row>
    <row r="43" spans="2:44" s="1" customFormat="1" ht="6.95" customHeight="1" x14ac:dyDescent="0.2">
      <c r="B43" s="30"/>
      <c r="AR43" s="30"/>
    </row>
    <row r="44" spans="2:44" s="3" customFormat="1" ht="12" customHeight="1" x14ac:dyDescent="0.2">
      <c r="B44" s="43"/>
      <c r="C44" s="25" t="s">
        <v>13</v>
      </c>
      <c r="L44" s="3" t="str">
        <f>K5</f>
        <v>65425032</v>
      </c>
      <c r="AR44" s="43"/>
    </row>
    <row r="45" spans="2:44" s="4" customFormat="1" ht="36.950000000000003" customHeight="1" x14ac:dyDescent="0.2">
      <c r="B45" s="44"/>
      <c r="C45" s="45" t="s">
        <v>16</v>
      </c>
      <c r="L45" s="172" t="str">
        <f>K6</f>
        <v>Čištění žlabových příkopů na trati Horní Dvořiště st. hranice - České Budějovice</v>
      </c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R45" s="44"/>
    </row>
    <row r="46" spans="2:44" s="1" customFormat="1" ht="6.95" customHeight="1" x14ac:dyDescent="0.2">
      <c r="B46" s="30"/>
      <c r="AR46" s="30"/>
    </row>
    <row r="47" spans="2:44" s="1" customFormat="1" ht="12" customHeight="1" x14ac:dyDescent="0.2">
      <c r="B47" s="30"/>
      <c r="C47" s="25" t="s">
        <v>22</v>
      </c>
      <c r="L47" s="46" t="str">
        <f>IF(K8="","",K8)</f>
        <v>trať 196 dle JŘ, TÚ H. Dvořiště st. hr. - Č. Bud.</v>
      </c>
      <c r="AI47" s="25" t="s">
        <v>24</v>
      </c>
      <c r="AM47" s="197" t="str">
        <f>IF(AN8= "","",AN8)</f>
        <v>27. 3. 2025</v>
      </c>
      <c r="AN47" s="197"/>
      <c r="AR47" s="30"/>
    </row>
    <row r="48" spans="2:44" s="1" customFormat="1" ht="6.95" customHeight="1" x14ac:dyDescent="0.2">
      <c r="B48" s="30"/>
      <c r="AR48" s="30"/>
    </row>
    <row r="49" spans="1:91" s="1" customFormat="1" ht="15.2" customHeight="1" x14ac:dyDescent="0.2">
      <c r="B49" s="30"/>
      <c r="C49" s="25" t="s">
        <v>26</v>
      </c>
      <c r="L49" s="3" t="str">
        <f>IF(E11= "","",E11)</f>
        <v>Správa železnic, státní organizace, OŘ Plzeň</v>
      </c>
      <c r="AI49" s="25" t="s">
        <v>34</v>
      </c>
      <c r="AM49" s="198" t="str">
        <f>IF(E17="","",E17)</f>
        <v xml:space="preserve"> </v>
      </c>
      <c r="AN49" s="199"/>
      <c r="AO49" s="199"/>
      <c r="AP49" s="199"/>
      <c r="AR49" s="30"/>
      <c r="AS49" s="200" t="s">
        <v>56</v>
      </c>
      <c r="AT49" s="201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 x14ac:dyDescent="0.2">
      <c r="B50" s="30"/>
      <c r="C50" s="25" t="s">
        <v>32</v>
      </c>
      <c r="L50" s="3" t="str">
        <f>IF(E14= "Vyplň údaj","",E14)</f>
        <v/>
      </c>
      <c r="AI50" s="25" t="s">
        <v>38</v>
      </c>
      <c r="AM50" s="209" t="str">
        <f>IF(E20="","",E20)</f>
        <v>Slepý rozpočet vyhotovil - Libor Brabenec</v>
      </c>
      <c r="AN50" s="209"/>
      <c r="AO50" s="209"/>
      <c r="AP50" s="209"/>
      <c r="AQ50" s="210"/>
      <c r="AR50" s="30"/>
      <c r="AS50" s="202"/>
      <c r="AT50" s="203"/>
      <c r="BD50" s="51"/>
    </row>
    <row r="51" spans="1:91" s="1" customFormat="1" ht="10.9" customHeight="1" x14ac:dyDescent="0.2">
      <c r="B51" s="30"/>
      <c r="AR51" s="30"/>
      <c r="AS51" s="202"/>
      <c r="AT51" s="203"/>
      <c r="BD51" s="51"/>
    </row>
    <row r="52" spans="1:91" s="1" customFormat="1" ht="29.25" customHeight="1" x14ac:dyDescent="0.2">
      <c r="B52" s="30"/>
      <c r="C52" s="168" t="s">
        <v>57</v>
      </c>
      <c r="D52" s="169"/>
      <c r="E52" s="169"/>
      <c r="F52" s="169"/>
      <c r="G52" s="169"/>
      <c r="H52" s="52"/>
      <c r="I52" s="171" t="s">
        <v>58</v>
      </c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96" t="s">
        <v>59</v>
      </c>
      <c r="AH52" s="169"/>
      <c r="AI52" s="169"/>
      <c r="AJ52" s="169"/>
      <c r="AK52" s="169"/>
      <c r="AL52" s="169"/>
      <c r="AM52" s="169"/>
      <c r="AN52" s="171" t="s">
        <v>60</v>
      </c>
      <c r="AO52" s="169"/>
      <c r="AP52" s="169"/>
      <c r="AQ52" s="53" t="s">
        <v>61</v>
      </c>
      <c r="AR52" s="30"/>
      <c r="AS52" s="54" t="s">
        <v>62</v>
      </c>
      <c r="AT52" s="55" t="s">
        <v>63</v>
      </c>
      <c r="AU52" s="55" t="s">
        <v>64</v>
      </c>
      <c r="AV52" s="55" t="s">
        <v>65</v>
      </c>
      <c r="AW52" s="55" t="s">
        <v>66</v>
      </c>
      <c r="AX52" s="55" t="s">
        <v>67</v>
      </c>
      <c r="AY52" s="55" t="s">
        <v>68</v>
      </c>
      <c r="AZ52" s="55" t="s">
        <v>69</v>
      </c>
      <c r="BA52" s="55" t="s">
        <v>70</v>
      </c>
      <c r="BB52" s="55" t="s">
        <v>71</v>
      </c>
      <c r="BC52" s="55" t="s">
        <v>72</v>
      </c>
      <c r="BD52" s="56" t="s">
        <v>73</v>
      </c>
    </row>
    <row r="53" spans="1:91" s="1" customFormat="1" ht="10.9" customHeight="1" x14ac:dyDescent="0.2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 x14ac:dyDescent="0.2">
      <c r="B54" s="58"/>
      <c r="C54" s="59" t="s">
        <v>74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174">
        <f>ROUND(SUM(AG55:AG66),2)</f>
        <v>0</v>
      </c>
      <c r="AH54" s="174"/>
      <c r="AI54" s="174"/>
      <c r="AJ54" s="174"/>
      <c r="AK54" s="174"/>
      <c r="AL54" s="174"/>
      <c r="AM54" s="174"/>
      <c r="AN54" s="204">
        <f t="shared" ref="AN54:AN66" si="0">SUM(AG54,AT54)</f>
        <v>0</v>
      </c>
      <c r="AO54" s="204"/>
      <c r="AP54" s="204"/>
      <c r="AQ54" s="62" t="s">
        <v>35</v>
      </c>
      <c r="AR54" s="58"/>
      <c r="AS54" s="63">
        <f>ROUND(SUM(AS55:AS66),2)</f>
        <v>0</v>
      </c>
      <c r="AT54" s="64">
        <f t="shared" ref="AT54:AT66" si="1">ROUND(SUM(AV54:AW54),2)</f>
        <v>0</v>
      </c>
      <c r="AU54" s="65">
        <f>ROUND(SUM(AU55:AU66),5)</f>
        <v>0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ROUND(SUM(AZ55:AZ66),2)</f>
        <v>0</v>
      </c>
      <c r="BA54" s="64">
        <f>ROUND(SUM(BA55:BA66),2)</f>
        <v>0</v>
      </c>
      <c r="BB54" s="64">
        <f>ROUND(SUM(BB55:BB66),2)</f>
        <v>0</v>
      </c>
      <c r="BC54" s="64">
        <f>ROUND(SUM(BC55:BC66),2)</f>
        <v>0</v>
      </c>
      <c r="BD54" s="66">
        <f>ROUND(SUM(BD55:BD66),2)</f>
        <v>0</v>
      </c>
      <c r="BS54" s="67" t="s">
        <v>75</v>
      </c>
      <c r="BT54" s="67" t="s">
        <v>76</v>
      </c>
      <c r="BU54" s="68" t="s">
        <v>77</v>
      </c>
      <c r="BV54" s="67" t="s">
        <v>78</v>
      </c>
      <c r="BW54" s="67" t="s">
        <v>5</v>
      </c>
      <c r="BX54" s="67" t="s">
        <v>79</v>
      </c>
      <c r="CL54" s="67" t="s">
        <v>19</v>
      </c>
    </row>
    <row r="55" spans="1:91" s="6" customFormat="1" ht="24.75" customHeight="1" x14ac:dyDescent="0.2">
      <c r="A55" s="69" t="s">
        <v>80</v>
      </c>
      <c r="B55" s="70"/>
      <c r="C55" s="71"/>
      <c r="D55" s="170" t="s">
        <v>81</v>
      </c>
      <c r="E55" s="170"/>
      <c r="F55" s="170"/>
      <c r="G55" s="170"/>
      <c r="H55" s="170"/>
      <c r="I55" s="72"/>
      <c r="J55" s="170" t="s">
        <v>82</v>
      </c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94">
        <f>'SO 001 - TÚ Horní Dvořišt...'!J30</f>
        <v>0</v>
      </c>
      <c r="AH55" s="195"/>
      <c r="AI55" s="195"/>
      <c r="AJ55" s="195"/>
      <c r="AK55" s="195"/>
      <c r="AL55" s="195"/>
      <c r="AM55" s="195"/>
      <c r="AN55" s="194">
        <f t="shared" si="0"/>
        <v>0</v>
      </c>
      <c r="AO55" s="195"/>
      <c r="AP55" s="195"/>
      <c r="AQ55" s="73" t="s">
        <v>83</v>
      </c>
      <c r="AR55" s="70"/>
      <c r="AS55" s="74">
        <v>0</v>
      </c>
      <c r="AT55" s="75">
        <f t="shared" si="1"/>
        <v>0</v>
      </c>
      <c r="AU55" s="76">
        <f>'SO 001 - TÚ Horní Dvořišt...'!P81</f>
        <v>0</v>
      </c>
      <c r="AV55" s="75">
        <f>'SO 001 - TÚ Horní Dvořišt...'!J33</f>
        <v>0</v>
      </c>
      <c r="AW55" s="75">
        <f>'SO 001 - TÚ Horní Dvořišt...'!J34</f>
        <v>0</v>
      </c>
      <c r="AX55" s="75">
        <f>'SO 001 - TÚ Horní Dvořišt...'!J35</f>
        <v>0</v>
      </c>
      <c r="AY55" s="75">
        <f>'SO 001 - TÚ Horní Dvořišt...'!J36</f>
        <v>0</v>
      </c>
      <c r="AZ55" s="75">
        <f>'SO 001 - TÚ Horní Dvořišt...'!F33</f>
        <v>0</v>
      </c>
      <c r="BA55" s="75">
        <f>'SO 001 - TÚ Horní Dvořišt...'!F34</f>
        <v>0</v>
      </c>
      <c r="BB55" s="75">
        <f>'SO 001 - TÚ Horní Dvořišt...'!F35</f>
        <v>0</v>
      </c>
      <c r="BC55" s="75">
        <f>'SO 001 - TÚ Horní Dvořišt...'!F36</f>
        <v>0</v>
      </c>
      <c r="BD55" s="77">
        <f>'SO 001 - TÚ Horní Dvořišt...'!F37</f>
        <v>0</v>
      </c>
      <c r="BT55" s="78" t="s">
        <v>84</v>
      </c>
      <c r="BV55" s="78" t="s">
        <v>78</v>
      </c>
      <c r="BW55" s="78" t="s">
        <v>85</v>
      </c>
      <c r="BX55" s="78" t="s">
        <v>5</v>
      </c>
      <c r="CL55" s="78" t="s">
        <v>19</v>
      </c>
      <c r="CM55" s="78" t="s">
        <v>86</v>
      </c>
    </row>
    <row r="56" spans="1:91" s="6" customFormat="1" ht="16.5" customHeight="1" x14ac:dyDescent="0.2">
      <c r="A56" s="69" t="s">
        <v>80</v>
      </c>
      <c r="B56" s="70"/>
      <c r="C56" s="71"/>
      <c r="D56" s="170" t="s">
        <v>87</v>
      </c>
      <c r="E56" s="170"/>
      <c r="F56" s="170"/>
      <c r="G56" s="170"/>
      <c r="H56" s="170"/>
      <c r="I56" s="72"/>
      <c r="J56" s="170" t="s">
        <v>88</v>
      </c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94">
        <f>'SO 002 - Žst. Horní Dvořiště'!J30</f>
        <v>0</v>
      </c>
      <c r="AH56" s="195"/>
      <c r="AI56" s="195"/>
      <c r="AJ56" s="195"/>
      <c r="AK56" s="195"/>
      <c r="AL56" s="195"/>
      <c r="AM56" s="195"/>
      <c r="AN56" s="194">
        <f t="shared" si="0"/>
        <v>0</v>
      </c>
      <c r="AO56" s="195"/>
      <c r="AP56" s="195"/>
      <c r="AQ56" s="73" t="s">
        <v>83</v>
      </c>
      <c r="AR56" s="70"/>
      <c r="AS56" s="74">
        <v>0</v>
      </c>
      <c r="AT56" s="75">
        <f t="shared" si="1"/>
        <v>0</v>
      </c>
      <c r="AU56" s="76">
        <f>'SO 002 - Žst. Horní Dvořiště'!P81</f>
        <v>0</v>
      </c>
      <c r="AV56" s="75">
        <f>'SO 002 - Žst. Horní Dvořiště'!J33</f>
        <v>0</v>
      </c>
      <c r="AW56" s="75">
        <f>'SO 002 - Žst. Horní Dvořiště'!J34</f>
        <v>0</v>
      </c>
      <c r="AX56" s="75">
        <f>'SO 002 - Žst. Horní Dvořiště'!J35</f>
        <v>0</v>
      </c>
      <c r="AY56" s="75">
        <f>'SO 002 - Žst. Horní Dvořiště'!J36</f>
        <v>0</v>
      </c>
      <c r="AZ56" s="75">
        <f>'SO 002 - Žst. Horní Dvořiště'!F33</f>
        <v>0</v>
      </c>
      <c r="BA56" s="75">
        <f>'SO 002 - Žst. Horní Dvořiště'!F34</f>
        <v>0</v>
      </c>
      <c r="BB56" s="75">
        <f>'SO 002 - Žst. Horní Dvořiště'!F35</f>
        <v>0</v>
      </c>
      <c r="BC56" s="75">
        <f>'SO 002 - Žst. Horní Dvořiště'!F36</f>
        <v>0</v>
      </c>
      <c r="BD56" s="77">
        <f>'SO 002 - Žst. Horní Dvořiště'!F37</f>
        <v>0</v>
      </c>
      <c r="BT56" s="78" t="s">
        <v>84</v>
      </c>
      <c r="BV56" s="78" t="s">
        <v>78</v>
      </c>
      <c r="BW56" s="78" t="s">
        <v>89</v>
      </c>
      <c r="BX56" s="78" t="s">
        <v>5</v>
      </c>
      <c r="CL56" s="78" t="s">
        <v>19</v>
      </c>
      <c r="CM56" s="78" t="s">
        <v>86</v>
      </c>
    </row>
    <row r="57" spans="1:91" s="6" customFormat="1" ht="16.5" customHeight="1" x14ac:dyDescent="0.2">
      <c r="A57" s="69" t="s">
        <v>80</v>
      </c>
      <c r="B57" s="70"/>
      <c r="C57" s="71"/>
      <c r="D57" s="170" t="s">
        <v>90</v>
      </c>
      <c r="E57" s="170"/>
      <c r="F57" s="170"/>
      <c r="G57" s="170"/>
      <c r="H57" s="170"/>
      <c r="I57" s="72"/>
      <c r="J57" s="170" t="s">
        <v>91</v>
      </c>
      <c r="K57" s="170"/>
      <c r="L57" s="170"/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170"/>
      <c r="X57" s="170"/>
      <c r="Y57" s="170"/>
      <c r="Z57" s="170"/>
      <c r="AA57" s="170"/>
      <c r="AB57" s="170"/>
      <c r="AC57" s="170"/>
      <c r="AD57" s="170"/>
      <c r="AE57" s="170"/>
      <c r="AF57" s="170"/>
      <c r="AG57" s="194">
        <f>'SO 003 - TÚ Horní Dvořišt...'!J30</f>
        <v>0</v>
      </c>
      <c r="AH57" s="195"/>
      <c r="AI57" s="195"/>
      <c r="AJ57" s="195"/>
      <c r="AK57" s="195"/>
      <c r="AL57" s="195"/>
      <c r="AM57" s="195"/>
      <c r="AN57" s="194">
        <f t="shared" si="0"/>
        <v>0</v>
      </c>
      <c r="AO57" s="195"/>
      <c r="AP57" s="195"/>
      <c r="AQ57" s="73" t="s">
        <v>83</v>
      </c>
      <c r="AR57" s="70"/>
      <c r="AS57" s="74">
        <v>0</v>
      </c>
      <c r="AT57" s="75">
        <f t="shared" si="1"/>
        <v>0</v>
      </c>
      <c r="AU57" s="76">
        <f>'SO 003 - TÚ Horní Dvořišt...'!P81</f>
        <v>0</v>
      </c>
      <c r="AV57" s="75">
        <f>'SO 003 - TÚ Horní Dvořišt...'!J33</f>
        <v>0</v>
      </c>
      <c r="AW57" s="75">
        <f>'SO 003 - TÚ Horní Dvořišt...'!J34</f>
        <v>0</v>
      </c>
      <c r="AX57" s="75">
        <f>'SO 003 - TÚ Horní Dvořišt...'!J35</f>
        <v>0</v>
      </c>
      <c r="AY57" s="75">
        <f>'SO 003 - TÚ Horní Dvořišt...'!J36</f>
        <v>0</v>
      </c>
      <c r="AZ57" s="75">
        <f>'SO 003 - TÚ Horní Dvořišt...'!F33</f>
        <v>0</v>
      </c>
      <c r="BA57" s="75">
        <f>'SO 003 - TÚ Horní Dvořišt...'!F34</f>
        <v>0</v>
      </c>
      <c r="BB57" s="75">
        <f>'SO 003 - TÚ Horní Dvořišt...'!F35</f>
        <v>0</v>
      </c>
      <c r="BC57" s="75">
        <f>'SO 003 - TÚ Horní Dvořišt...'!F36</f>
        <v>0</v>
      </c>
      <c r="BD57" s="77">
        <f>'SO 003 - TÚ Horní Dvořišt...'!F37</f>
        <v>0</v>
      </c>
      <c r="BT57" s="78" t="s">
        <v>84</v>
      </c>
      <c r="BV57" s="78" t="s">
        <v>78</v>
      </c>
      <c r="BW57" s="78" t="s">
        <v>92</v>
      </c>
      <c r="BX57" s="78" t="s">
        <v>5</v>
      </c>
      <c r="CL57" s="78" t="s">
        <v>19</v>
      </c>
      <c r="CM57" s="78" t="s">
        <v>86</v>
      </c>
    </row>
    <row r="58" spans="1:91" s="6" customFormat="1" ht="16.5" customHeight="1" x14ac:dyDescent="0.2">
      <c r="A58" s="69" t="s">
        <v>80</v>
      </c>
      <c r="B58" s="70"/>
      <c r="C58" s="71"/>
      <c r="D58" s="170" t="s">
        <v>93</v>
      </c>
      <c r="E58" s="170"/>
      <c r="F58" s="170"/>
      <c r="G58" s="170"/>
      <c r="H58" s="170"/>
      <c r="I58" s="72"/>
      <c r="J58" s="170" t="s">
        <v>94</v>
      </c>
      <c r="K58" s="170"/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0"/>
      <c r="X58" s="170"/>
      <c r="Y58" s="170"/>
      <c r="Z58" s="170"/>
      <c r="AA58" s="170"/>
      <c r="AB58" s="170"/>
      <c r="AC58" s="170"/>
      <c r="AD58" s="170"/>
      <c r="AE58" s="170"/>
      <c r="AF58" s="170"/>
      <c r="AG58" s="194">
        <f>'SO 004 - TÚ Rybník - Omle...'!J30</f>
        <v>0</v>
      </c>
      <c r="AH58" s="195"/>
      <c r="AI58" s="195"/>
      <c r="AJ58" s="195"/>
      <c r="AK58" s="195"/>
      <c r="AL58" s="195"/>
      <c r="AM58" s="195"/>
      <c r="AN58" s="194">
        <f t="shared" si="0"/>
        <v>0</v>
      </c>
      <c r="AO58" s="195"/>
      <c r="AP58" s="195"/>
      <c r="AQ58" s="73" t="s">
        <v>83</v>
      </c>
      <c r="AR58" s="70"/>
      <c r="AS58" s="74">
        <v>0</v>
      </c>
      <c r="AT58" s="75">
        <f t="shared" si="1"/>
        <v>0</v>
      </c>
      <c r="AU58" s="76">
        <f>'SO 004 - TÚ Rybník - Omle...'!P81</f>
        <v>0</v>
      </c>
      <c r="AV58" s="75">
        <f>'SO 004 - TÚ Rybník - Omle...'!J33</f>
        <v>0</v>
      </c>
      <c r="AW58" s="75">
        <f>'SO 004 - TÚ Rybník - Omle...'!J34</f>
        <v>0</v>
      </c>
      <c r="AX58" s="75">
        <f>'SO 004 - TÚ Rybník - Omle...'!J35</f>
        <v>0</v>
      </c>
      <c r="AY58" s="75">
        <f>'SO 004 - TÚ Rybník - Omle...'!J36</f>
        <v>0</v>
      </c>
      <c r="AZ58" s="75">
        <f>'SO 004 - TÚ Rybník - Omle...'!F33</f>
        <v>0</v>
      </c>
      <c r="BA58" s="75">
        <f>'SO 004 - TÚ Rybník - Omle...'!F34</f>
        <v>0</v>
      </c>
      <c r="BB58" s="75">
        <f>'SO 004 - TÚ Rybník - Omle...'!F35</f>
        <v>0</v>
      </c>
      <c r="BC58" s="75">
        <f>'SO 004 - TÚ Rybník - Omle...'!F36</f>
        <v>0</v>
      </c>
      <c r="BD58" s="77">
        <f>'SO 004 - TÚ Rybník - Omle...'!F37</f>
        <v>0</v>
      </c>
      <c r="BT58" s="78" t="s">
        <v>84</v>
      </c>
      <c r="BV58" s="78" t="s">
        <v>78</v>
      </c>
      <c r="BW58" s="78" t="s">
        <v>95</v>
      </c>
      <c r="BX58" s="78" t="s">
        <v>5</v>
      </c>
      <c r="CL58" s="78" t="s">
        <v>19</v>
      </c>
      <c r="CM58" s="78" t="s">
        <v>86</v>
      </c>
    </row>
    <row r="59" spans="1:91" s="6" customFormat="1" ht="16.5" customHeight="1" x14ac:dyDescent="0.2">
      <c r="A59" s="69" t="s">
        <v>80</v>
      </c>
      <c r="B59" s="70"/>
      <c r="C59" s="71"/>
      <c r="D59" s="170" t="s">
        <v>96</v>
      </c>
      <c r="E59" s="170"/>
      <c r="F59" s="170"/>
      <c r="G59" s="170"/>
      <c r="H59" s="170"/>
      <c r="I59" s="72"/>
      <c r="J59" s="170" t="s">
        <v>97</v>
      </c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0"/>
      <c r="V59" s="170"/>
      <c r="W59" s="170"/>
      <c r="X59" s="170"/>
      <c r="Y59" s="170"/>
      <c r="Z59" s="170"/>
      <c r="AA59" s="170"/>
      <c r="AB59" s="170"/>
      <c r="AC59" s="170"/>
      <c r="AD59" s="170"/>
      <c r="AE59" s="170"/>
      <c r="AF59" s="170"/>
      <c r="AG59" s="194">
        <f>'SO 005 - TÚ Omlenice - Ka...'!J30</f>
        <v>0</v>
      </c>
      <c r="AH59" s="195"/>
      <c r="AI59" s="195"/>
      <c r="AJ59" s="195"/>
      <c r="AK59" s="195"/>
      <c r="AL59" s="195"/>
      <c r="AM59" s="195"/>
      <c r="AN59" s="194">
        <f t="shared" si="0"/>
        <v>0</v>
      </c>
      <c r="AO59" s="195"/>
      <c r="AP59" s="195"/>
      <c r="AQ59" s="73" t="s">
        <v>83</v>
      </c>
      <c r="AR59" s="70"/>
      <c r="AS59" s="74">
        <v>0</v>
      </c>
      <c r="AT59" s="75">
        <f t="shared" si="1"/>
        <v>0</v>
      </c>
      <c r="AU59" s="76">
        <f>'SO 005 - TÚ Omlenice - Ka...'!P81</f>
        <v>0</v>
      </c>
      <c r="AV59" s="75">
        <f>'SO 005 - TÚ Omlenice - Ka...'!J33</f>
        <v>0</v>
      </c>
      <c r="AW59" s="75">
        <f>'SO 005 - TÚ Omlenice - Ka...'!J34</f>
        <v>0</v>
      </c>
      <c r="AX59" s="75">
        <f>'SO 005 - TÚ Omlenice - Ka...'!J35</f>
        <v>0</v>
      </c>
      <c r="AY59" s="75">
        <f>'SO 005 - TÚ Omlenice - Ka...'!J36</f>
        <v>0</v>
      </c>
      <c r="AZ59" s="75">
        <f>'SO 005 - TÚ Omlenice - Ka...'!F33</f>
        <v>0</v>
      </c>
      <c r="BA59" s="75">
        <f>'SO 005 - TÚ Omlenice - Ka...'!F34</f>
        <v>0</v>
      </c>
      <c r="BB59" s="75">
        <f>'SO 005 - TÚ Omlenice - Ka...'!F35</f>
        <v>0</v>
      </c>
      <c r="BC59" s="75">
        <f>'SO 005 - TÚ Omlenice - Ka...'!F36</f>
        <v>0</v>
      </c>
      <c r="BD59" s="77">
        <f>'SO 005 - TÚ Omlenice - Ka...'!F37</f>
        <v>0</v>
      </c>
      <c r="BT59" s="78" t="s">
        <v>84</v>
      </c>
      <c r="BV59" s="78" t="s">
        <v>78</v>
      </c>
      <c r="BW59" s="78" t="s">
        <v>98</v>
      </c>
      <c r="BX59" s="78" t="s">
        <v>5</v>
      </c>
      <c r="CL59" s="78" t="s">
        <v>19</v>
      </c>
      <c r="CM59" s="78" t="s">
        <v>86</v>
      </c>
    </row>
    <row r="60" spans="1:91" s="6" customFormat="1" ht="16.5" customHeight="1" x14ac:dyDescent="0.2">
      <c r="A60" s="69" t="s">
        <v>80</v>
      </c>
      <c r="B60" s="70"/>
      <c r="C60" s="71"/>
      <c r="D60" s="170" t="s">
        <v>99</v>
      </c>
      <c r="E60" s="170"/>
      <c r="F60" s="170"/>
      <c r="G60" s="170"/>
      <c r="H60" s="170"/>
      <c r="I60" s="72"/>
      <c r="J60" s="170" t="s">
        <v>100</v>
      </c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94">
        <f>'SO 006 - TÚ Kaplice - Vel...'!J30</f>
        <v>0</v>
      </c>
      <c r="AH60" s="195"/>
      <c r="AI60" s="195"/>
      <c r="AJ60" s="195"/>
      <c r="AK60" s="195"/>
      <c r="AL60" s="195"/>
      <c r="AM60" s="195"/>
      <c r="AN60" s="194">
        <f t="shared" si="0"/>
        <v>0</v>
      </c>
      <c r="AO60" s="195"/>
      <c r="AP60" s="195"/>
      <c r="AQ60" s="73" t="s">
        <v>83</v>
      </c>
      <c r="AR60" s="70"/>
      <c r="AS60" s="74">
        <v>0</v>
      </c>
      <c r="AT60" s="75">
        <f t="shared" si="1"/>
        <v>0</v>
      </c>
      <c r="AU60" s="76">
        <f>'SO 006 - TÚ Kaplice - Vel...'!P81</f>
        <v>0</v>
      </c>
      <c r="AV60" s="75">
        <f>'SO 006 - TÚ Kaplice - Vel...'!J33</f>
        <v>0</v>
      </c>
      <c r="AW60" s="75">
        <f>'SO 006 - TÚ Kaplice - Vel...'!J34</f>
        <v>0</v>
      </c>
      <c r="AX60" s="75">
        <f>'SO 006 - TÚ Kaplice - Vel...'!J35</f>
        <v>0</v>
      </c>
      <c r="AY60" s="75">
        <f>'SO 006 - TÚ Kaplice - Vel...'!J36</f>
        <v>0</v>
      </c>
      <c r="AZ60" s="75">
        <f>'SO 006 - TÚ Kaplice - Vel...'!F33</f>
        <v>0</v>
      </c>
      <c r="BA60" s="75">
        <f>'SO 006 - TÚ Kaplice - Vel...'!F34</f>
        <v>0</v>
      </c>
      <c r="BB60" s="75">
        <f>'SO 006 - TÚ Kaplice - Vel...'!F35</f>
        <v>0</v>
      </c>
      <c r="BC60" s="75">
        <f>'SO 006 - TÚ Kaplice - Vel...'!F36</f>
        <v>0</v>
      </c>
      <c r="BD60" s="77">
        <f>'SO 006 - TÚ Kaplice - Vel...'!F37</f>
        <v>0</v>
      </c>
      <c r="BT60" s="78" t="s">
        <v>84</v>
      </c>
      <c r="BV60" s="78" t="s">
        <v>78</v>
      </c>
      <c r="BW60" s="78" t="s">
        <v>101</v>
      </c>
      <c r="BX60" s="78" t="s">
        <v>5</v>
      </c>
      <c r="CL60" s="78" t="s">
        <v>19</v>
      </c>
      <c r="CM60" s="78" t="s">
        <v>86</v>
      </c>
    </row>
    <row r="61" spans="1:91" s="6" customFormat="1" ht="16.5" customHeight="1" x14ac:dyDescent="0.2">
      <c r="A61" s="69" t="s">
        <v>80</v>
      </c>
      <c r="B61" s="70"/>
      <c r="C61" s="71"/>
      <c r="D61" s="170" t="s">
        <v>102</v>
      </c>
      <c r="E61" s="170"/>
      <c r="F61" s="170"/>
      <c r="G61" s="170"/>
      <c r="H61" s="170"/>
      <c r="I61" s="72"/>
      <c r="J61" s="170" t="s">
        <v>103</v>
      </c>
      <c r="K61" s="170"/>
      <c r="L61" s="170"/>
      <c r="M61" s="170"/>
      <c r="N61" s="170"/>
      <c r="O61" s="170"/>
      <c r="P61" s="170"/>
      <c r="Q61" s="170"/>
      <c r="R61" s="170"/>
      <c r="S61" s="170"/>
      <c r="T61" s="170"/>
      <c r="U61" s="170"/>
      <c r="V61" s="170"/>
      <c r="W61" s="170"/>
      <c r="X61" s="170"/>
      <c r="Y61" s="170"/>
      <c r="Z61" s="170"/>
      <c r="AA61" s="170"/>
      <c r="AB61" s="170"/>
      <c r="AC61" s="170"/>
      <c r="AD61" s="170"/>
      <c r="AE61" s="170"/>
      <c r="AF61" s="170"/>
      <c r="AG61" s="194">
        <f>'SO 007 - TÚ Velešín - Holkov'!J30</f>
        <v>0</v>
      </c>
      <c r="AH61" s="195"/>
      <c r="AI61" s="195"/>
      <c r="AJ61" s="195"/>
      <c r="AK61" s="195"/>
      <c r="AL61" s="195"/>
      <c r="AM61" s="195"/>
      <c r="AN61" s="194">
        <f t="shared" si="0"/>
        <v>0</v>
      </c>
      <c r="AO61" s="195"/>
      <c r="AP61" s="195"/>
      <c r="AQ61" s="73" t="s">
        <v>83</v>
      </c>
      <c r="AR61" s="70"/>
      <c r="AS61" s="74">
        <v>0</v>
      </c>
      <c r="AT61" s="75">
        <f t="shared" si="1"/>
        <v>0</v>
      </c>
      <c r="AU61" s="76">
        <f>'SO 007 - TÚ Velešín - Holkov'!P81</f>
        <v>0</v>
      </c>
      <c r="AV61" s="75">
        <f>'SO 007 - TÚ Velešín - Holkov'!J33</f>
        <v>0</v>
      </c>
      <c r="AW61" s="75">
        <f>'SO 007 - TÚ Velešín - Holkov'!J34</f>
        <v>0</v>
      </c>
      <c r="AX61" s="75">
        <f>'SO 007 - TÚ Velešín - Holkov'!J35</f>
        <v>0</v>
      </c>
      <c r="AY61" s="75">
        <f>'SO 007 - TÚ Velešín - Holkov'!J36</f>
        <v>0</v>
      </c>
      <c r="AZ61" s="75">
        <f>'SO 007 - TÚ Velešín - Holkov'!F33</f>
        <v>0</v>
      </c>
      <c r="BA61" s="75">
        <f>'SO 007 - TÚ Velešín - Holkov'!F34</f>
        <v>0</v>
      </c>
      <c r="BB61" s="75">
        <f>'SO 007 - TÚ Velešín - Holkov'!F35</f>
        <v>0</v>
      </c>
      <c r="BC61" s="75">
        <f>'SO 007 - TÚ Velešín - Holkov'!F36</f>
        <v>0</v>
      </c>
      <c r="BD61" s="77">
        <f>'SO 007 - TÚ Velešín - Holkov'!F37</f>
        <v>0</v>
      </c>
      <c r="BT61" s="78" t="s">
        <v>84</v>
      </c>
      <c r="BV61" s="78" t="s">
        <v>78</v>
      </c>
      <c r="BW61" s="78" t="s">
        <v>104</v>
      </c>
      <c r="BX61" s="78" t="s">
        <v>5</v>
      </c>
      <c r="CL61" s="78" t="s">
        <v>19</v>
      </c>
      <c r="CM61" s="78" t="s">
        <v>86</v>
      </c>
    </row>
    <row r="62" spans="1:91" s="6" customFormat="1" ht="16.5" customHeight="1" x14ac:dyDescent="0.2">
      <c r="A62" s="69" t="s">
        <v>80</v>
      </c>
      <c r="B62" s="70"/>
      <c r="C62" s="71"/>
      <c r="D62" s="170" t="s">
        <v>105</v>
      </c>
      <c r="E62" s="170"/>
      <c r="F62" s="170"/>
      <c r="G62" s="170"/>
      <c r="H62" s="170"/>
      <c r="I62" s="72"/>
      <c r="J62" s="170" t="s">
        <v>106</v>
      </c>
      <c r="K62" s="170"/>
      <c r="L62" s="170"/>
      <c r="M62" s="170"/>
      <c r="N62" s="170"/>
      <c r="O62" s="170"/>
      <c r="P62" s="170"/>
      <c r="Q62" s="170"/>
      <c r="R62" s="170"/>
      <c r="S62" s="170"/>
      <c r="T62" s="170"/>
      <c r="U62" s="170"/>
      <c r="V62" s="170"/>
      <c r="W62" s="170"/>
      <c r="X62" s="170"/>
      <c r="Y62" s="170"/>
      <c r="Z62" s="170"/>
      <c r="AA62" s="170"/>
      <c r="AB62" s="170"/>
      <c r="AC62" s="170"/>
      <c r="AD62" s="170"/>
      <c r="AE62" s="170"/>
      <c r="AF62" s="170"/>
      <c r="AG62" s="194">
        <f>'SO 008 - TÚ Holkov - Kame...'!J30</f>
        <v>0</v>
      </c>
      <c r="AH62" s="195"/>
      <c r="AI62" s="195"/>
      <c r="AJ62" s="195"/>
      <c r="AK62" s="195"/>
      <c r="AL62" s="195"/>
      <c r="AM62" s="195"/>
      <c r="AN62" s="194">
        <f t="shared" si="0"/>
        <v>0</v>
      </c>
      <c r="AO62" s="195"/>
      <c r="AP62" s="195"/>
      <c r="AQ62" s="73" t="s">
        <v>83</v>
      </c>
      <c r="AR62" s="70"/>
      <c r="AS62" s="74">
        <v>0</v>
      </c>
      <c r="AT62" s="75">
        <f t="shared" si="1"/>
        <v>0</v>
      </c>
      <c r="AU62" s="76">
        <f>'SO 008 - TÚ Holkov - Kame...'!P81</f>
        <v>0</v>
      </c>
      <c r="AV62" s="75">
        <f>'SO 008 - TÚ Holkov - Kame...'!J33</f>
        <v>0</v>
      </c>
      <c r="AW62" s="75">
        <f>'SO 008 - TÚ Holkov - Kame...'!J34</f>
        <v>0</v>
      </c>
      <c r="AX62" s="75">
        <f>'SO 008 - TÚ Holkov - Kame...'!J35</f>
        <v>0</v>
      </c>
      <c r="AY62" s="75">
        <f>'SO 008 - TÚ Holkov - Kame...'!J36</f>
        <v>0</v>
      </c>
      <c r="AZ62" s="75">
        <f>'SO 008 - TÚ Holkov - Kame...'!F33</f>
        <v>0</v>
      </c>
      <c r="BA62" s="75">
        <f>'SO 008 - TÚ Holkov - Kame...'!F34</f>
        <v>0</v>
      </c>
      <c r="BB62" s="75">
        <f>'SO 008 - TÚ Holkov - Kame...'!F35</f>
        <v>0</v>
      </c>
      <c r="BC62" s="75">
        <f>'SO 008 - TÚ Holkov - Kame...'!F36</f>
        <v>0</v>
      </c>
      <c r="BD62" s="77">
        <f>'SO 008 - TÚ Holkov - Kame...'!F37</f>
        <v>0</v>
      </c>
      <c r="BT62" s="78" t="s">
        <v>84</v>
      </c>
      <c r="BV62" s="78" t="s">
        <v>78</v>
      </c>
      <c r="BW62" s="78" t="s">
        <v>107</v>
      </c>
      <c r="BX62" s="78" t="s">
        <v>5</v>
      </c>
      <c r="CL62" s="78" t="s">
        <v>19</v>
      </c>
      <c r="CM62" s="78" t="s">
        <v>86</v>
      </c>
    </row>
    <row r="63" spans="1:91" s="6" customFormat="1" ht="16.5" customHeight="1" x14ac:dyDescent="0.2">
      <c r="A63" s="69" t="s">
        <v>80</v>
      </c>
      <c r="B63" s="70"/>
      <c r="C63" s="71"/>
      <c r="D63" s="170" t="s">
        <v>108</v>
      </c>
      <c r="E63" s="170"/>
      <c r="F63" s="170"/>
      <c r="G63" s="170"/>
      <c r="H63" s="170"/>
      <c r="I63" s="72"/>
      <c r="J63" s="170" t="s">
        <v>109</v>
      </c>
      <c r="K63" s="170"/>
      <c r="L63" s="170"/>
      <c r="M63" s="170"/>
      <c r="N63" s="170"/>
      <c r="O63" s="170"/>
      <c r="P63" s="170"/>
      <c r="Q63" s="170"/>
      <c r="R63" s="170"/>
      <c r="S63" s="170"/>
      <c r="T63" s="170"/>
      <c r="U63" s="170"/>
      <c r="V63" s="170"/>
      <c r="W63" s="170"/>
      <c r="X63" s="170"/>
      <c r="Y63" s="170"/>
      <c r="Z63" s="170"/>
      <c r="AA63" s="170"/>
      <c r="AB63" s="170"/>
      <c r="AC63" s="170"/>
      <c r="AD63" s="170"/>
      <c r="AE63" s="170"/>
      <c r="AF63" s="170"/>
      <c r="AG63" s="194">
        <f>'SO 009 - Žst. Kamenný Újezd'!J30</f>
        <v>0</v>
      </c>
      <c r="AH63" s="195"/>
      <c r="AI63" s="195"/>
      <c r="AJ63" s="195"/>
      <c r="AK63" s="195"/>
      <c r="AL63" s="195"/>
      <c r="AM63" s="195"/>
      <c r="AN63" s="194">
        <f t="shared" si="0"/>
        <v>0</v>
      </c>
      <c r="AO63" s="195"/>
      <c r="AP63" s="195"/>
      <c r="AQ63" s="73" t="s">
        <v>83</v>
      </c>
      <c r="AR63" s="70"/>
      <c r="AS63" s="74">
        <v>0</v>
      </c>
      <c r="AT63" s="75">
        <f t="shared" si="1"/>
        <v>0</v>
      </c>
      <c r="AU63" s="76">
        <f>'SO 009 - Žst. Kamenný Újezd'!P81</f>
        <v>0</v>
      </c>
      <c r="AV63" s="75">
        <f>'SO 009 - Žst. Kamenný Újezd'!J33</f>
        <v>0</v>
      </c>
      <c r="AW63" s="75">
        <f>'SO 009 - Žst. Kamenný Újezd'!J34</f>
        <v>0</v>
      </c>
      <c r="AX63" s="75">
        <f>'SO 009 - Žst. Kamenný Újezd'!J35</f>
        <v>0</v>
      </c>
      <c r="AY63" s="75">
        <f>'SO 009 - Žst. Kamenný Újezd'!J36</f>
        <v>0</v>
      </c>
      <c r="AZ63" s="75">
        <f>'SO 009 - Žst. Kamenný Újezd'!F33</f>
        <v>0</v>
      </c>
      <c r="BA63" s="75">
        <f>'SO 009 - Žst. Kamenný Újezd'!F34</f>
        <v>0</v>
      </c>
      <c r="BB63" s="75">
        <f>'SO 009 - Žst. Kamenný Újezd'!F35</f>
        <v>0</v>
      </c>
      <c r="BC63" s="75">
        <f>'SO 009 - Žst. Kamenný Újezd'!F36</f>
        <v>0</v>
      </c>
      <c r="BD63" s="77">
        <f>'SO 009 - Žst. Kamenný Újezd'!F37</f>
        <v>0</v>
      </c>
      <c r="BT63" s="78" t="s">
        <v>84</v>
      </c>
      <c r="BV63" s="78" t="s">
        <v>78</v>
      </c>
      <c r="BW63" s="78" t="s">
        <v>110</v>
      </c>
      <c r="BX63" s="78" t="s">
        <v>5</v>
      </c>
      <c r="CL63" s="78" t="s">
        <v>19</v>
      </c>
      <c r="CM63" s="78" t="s">
        <v>86</v>
      </c>
    </row>
    <row r="64" spans="1:91" s="6" customFormat="1" ht="16.5" customHeight="1" x14ac:dyDescent="0.2">
      <c r="A64" s="69" t="s">
        <v>80</v>
      </c>
      <c r="B64" s="70"/>
      <c r="C64" s="71"/>
      <c r="D64" s="170" t="s">
        <v>111</v>
      </c>
      <c r="E64" s="170"/>
      <c r="F64" s="170"/>
      <c r="G64" s="170"/>
      <c r="H64" s="170"/>
      <c r="I64" s="72"/>
      <c r="J64" s="170" t="s">
        <v>112</v>
      </c>
      <c r="K64" s="170"/>
      <c r="L64" s="170"/>
      <c r="M64" s="170"/>
      <c r="N64" s="170"/>
      <c r="O64" s="170"/>
      <c r="P64" s="170"/>
      <c r="Q64" s="170"/>
      <c r="R64" s="170"/>
      <c r="S64" s="170"/>
      <c r="T64" s="170"/>
      <c r="U64" s="170"/>
      <c r="V64" s="170"/>
      <c r="W64" s="170"/>
      <c r="X64" s="170"/>
      <c r="Y64" s="170"/>
      <c r="Z64" s="170"/>
      <c r="AA64" s="170"/>
      <c r="AB64" s="170"/>
      <c r="AC64" s="170"/>
      <c r="AD64" s="170"/>
      <c r="AE64" s="170"/>
      <c r="AF64" s="170"/>
      <c r="AG64" s="194">
        <f>'SO 010 - TÚ Kamenný Újezd...'!J30</f>
        <v>0</v>
      </c>
      <c r="AH64" s="195"/>
      <c r="AI64" s="195"/>
      <c r="AJ64" s="195"/>
      <c r="AK64" s="195"/>
      <c r="AL64" s="195"/>
      <c r="AM64" s="195"/>
      <c r="AN64" s="194">
        <f t="shared" si="0"/>
        <v>0</v>
      </c>
      <c r="AO64" s="195"/>
      <c r="AP64" s="195"/>
      <c r="AQ64" s="73" t="s">
        <v>83</v>
      </c>
      <c r="AR64" s="70"/>
      <c r="AS64" s="74">
        <v>0</v>
      </c>
      <c r="AT64" s="75">
        <f t="shared" si="1"/>
        <v>0</v>
      </c>
      <c r="AU64" s="76">
        <f>'SO 010 - TÚ Kamenný Újezd...'!P81</f>
        <v>0</v>
      </c>
      <c r="AV64" s="75">
        <f>'SO 010 - TÚ Kamenný Újezd...'!J33</f>
        <v>0</v>
      </c>
      <c r="AW64" s="75">
        <f>'SO 010 - TÚ Kamenný Újezd...'!J34</f>
        <v>0</v>
      </c>
      <c r="AX64" s="75">
        <f>'SO 010 - TÚ Kamenný Újezd...'!J35</f>
        <v>0</v>
      </c>
      <c r="AY64" s="75">
        <f>'SO 010 - TÚ Kamenný Újezd...'!J36</f>
        <v>0</v>
      </c>
      <c r="AZ64" s="75">
        <f>'SO 010 - TÚ Kamenný Újezd...'!F33</f>
        <v>0</v>
      </c>
      <c r="BA64" s="75">
        <f>'SO 010 - TÚ Kamenný Újezd...'!F34</f>
        <v>0</v>
      </c>
      <c r="BB64" s="75">
        <f>'SO 010 - TÚ Kamenný Újezd...'!F35</f>
        <v>0</v>
      </c>
      <c r="BC64" s="75">
        <f>'SO 010 - TÚ Kamenný Újezd...'!F36</f>
        <v>0</v>
      </c>
      <c r="BD64" s="77">
        <f>'SO 010 - TÚ Kamenný Újezd...'!F37</f>
        <v>0</v>
      </c>
      <c r="BT64" s="78" t="s">
        <v>84</v>
      </c>
      <c r="BV64" s="78" t="s">
        <v>78</v>
      </c>
      <c r="BW64" s="78" t="s">
        <v>113</v>
      </c>
      <c r="BX64" s="78" t="s">
        <v>5</v>
      </c>
      <c r="CL64" s="78" t="s">
        <v>19</v>
      </c>
      <c r="CM64" s="78" t="s">
        <v>86</v>
      </c>
    </row>
    <row r="65" spans="1:91" s="6" customFormat="1" ht="16.5" customHeight="1" x14ac:dyDescent="0.2">
      <c r="A65" s="69" t="s">
        <v>80</v>
      </c>
      <c r="B65" s="70"/>
      <c r="C65" s="71"/>
      <c r="D65" s="170" t="s">
        <v>114</v>
      </c>
      <c r="E65" s="170"/>
      <c r="F65" s="170"/>
      <c r="G65" s="170"/>
      <c r="H65" s="170"/>
      <c r="I65" s="72"/>
      <c r="J65" s="170" t="s">
        <v>115</v>
      </c>
      <c r="K65" s="170"/>
      <c r="L65" s="170"/>
      <c r="M65" s="170"/>
      <c r="N65" s="170"/>
      <c r="O65" s="170"/>
      <c r="P65" s="170"/>
      <c r="Q65" s="170"/>
      <c r="R65" s="170"/>
      <c r="S65" s="170"/>
      <c r="T65" s="170"/>
      <c r="U65" s="170"/>
      <c r="V65" s="170"/>
      <c r="W65" s="170"/>
      <c r="X65" s="170"/>
      <c r="Y65" s="170"/>
      <c r="Z65" s="170"/>
      <c r="AA65" s="170"/>
      <c r="AB65" s="170"/>
      <c r="AC65" s="170"/>
      <c r="AD65" s="170"/>
      <c r="AE65" s="170"/>
      <c r="AF65" s="170"/>
      <c r="AG65" s="194">
        <f>'SO 011 - Žst. Včelná'!J30</f>
        <v>0</v>
      </c>
      <c r="AH65" s="195"/>
      <c r="AI65" s="195"/>
      <c r="AJ65" s="195"/>
      <c r="AK65" s="195"/>
      <c r="AL65" s="195"/>
      <c r="AM65" s="195"/>
      <c r="AN65" s="194">
        <f t="shared" si="0"/>
        <v>0</v>
      </c>
      <c r="AO65" s="195"/>
      <c r="AP65" s="195"/>
      <c r="AQ65" s="73" t="s">
        <v>83</v>
      </c>
      <c r="AR65" s="70"/>
      <c r="AS65" s="74">
        <v>0</v>
      </c>
      <c r="AT65" s="75">
        <f t="shared" si="1"/>
        <v>0</v>
      </c>
      <c r="AU65" s="76">
        <f>'SO 011 - Žst. Včelná'!P81</f>
        <v>0</v>
      </c>
      <c r="AV65" s="75">
        <f>'SO 011 - Žst. Včelná'!J33</f>
        <v>0</v>
      </c>
      <c r="AW65" s="75">
        <f>'SO 011 - Žst. Včelná'!J34</f>
        <v>0</v>
      </c>
      <c r="AX65" s="75">
        <f>'SO 011 - Žst. Včelná'!J35</f>
        <v>0</v>
      </c>
      <c r="AY65" s="75">
        <f>'SO 011 - Žst. Včelná'!J36</f>
        <v>0</v>
      </c>
      <c r="AZ65" s="75">
        <f>'SO 011 - Žst. Včelná'!F33</f>
        <v>0</v>
      </c>
      <c r="BA65" s="75">
        <f>'SO 011 - Žst. Včelná'!F34</f>
        <v>0</v>
      </c>
      <c r="BB65" s="75">
        <f>'SO 011 - Žst. Včelná'!F35</f>
        <v>0</v>
      </c>
      <c r="BC65" s="75">
        <f>'SO 011 - Žst. Včelná'!F36</f>
        <v>0</v>
      </c>
      <c r="BD65" s="77">
        <f>'SO 011 - Žst. Včelná'!F37</f>
        <v>0</v>
      </c>
      <c r="BT65" s="78" t="s">
        <v>84</v>
      </c>
      <c r="BV65" s="78" t="s">
        <v>78</v>
      </c>
      <c r="BW65" s="78" t="s">
        <v>116</v>
      </c>
      <c r="BX65" s="78" t="s">
        <v>5</v>
      </c>
      <c r="CL65" s="78" t="s">
        <v>19</v>
      </c>
      <c r="CM65" s="78" t="s">
        <v>86</v>
      </c>
    </row>
    <row r="66" spans="1:91" s="6" customFormat="1" ht="16.5" customHeight="1" x14ac:dyDescent="0.2">
      <c r="A66" s="69" t="s">
        <v>80</v>
      </c>
      <c r="B66" s="70"/>
      <c r="C66" s="71"/>
      <c r="D66" s="170" t="s">
        <v>117</v>
      </c>
      <c r="E66" s="170"/>
      <c r="F66" s="170"/>
      <c r="G66" s="170"/>
      <c r="H66" s="170"/>
      <c r="I66" s="72"/>
      <c r="J66" s="170" t="s">
        <v>118</v>
      </c>
      <c r="K66" s="170"/>
      <c r="L66" s="170"/>
      <c r="M66" s="170"/>
      <c r="N66" s="170"/>
      <c r="O66" s="170"/>
      <c r="P66" s="170"/>
      <c r="Q66" s="170"/>
      <c r="R66" s="170"/>
      <c r="S66" s="170"/>
      <c r="T66" s="170"/>
      <c r="U66" s="170"/>
      <c r="V66" s="170"/>
      <c r="W66" s="170"/>
      <c r="X66" s="170"/>
      <c r="Y66" s="170"/>
      <c r="Z66" s="170"/>
      <c r="AA66" s="170"/>
      <c r="AB66" s="170"/>
      <c r="AC66" s="170"/>
      <c r="AD66" s="170"/>
      <c r="AE66" s="170"/>
      <c r="AF66" s="170"/>
      <c r="AG66" s="194">
        <f>'SO 012 - TÚ Včelná - Č. B...'!J30</f>
        <v>0</v>
      </c>
      <c r="AH66" s="195"/>
      <c r="AI66" s="195"/>
      <c r="AJ66" s="195"/>
      <c r="AK66" s="195"/>
      <c r="AL66" s="195"/>
      <c r="AM66" s="195"/>
      <c r="AN66" s="194">
        <f t="shared" si="0"/>
        <v>0</v>
      </c>
      <c r="AO66" s="195"/>
      <c r="AP66" s="195"/>
      <c r="AQ66" s="73" t="s">
        <v>83</v>
      </c>
      <c r="AR66" s="70"/>
      <c r="AS66" s="79">
        <v>0</v>
      </c>
      <c r="AT66" s="80">
        <f t="shared" si="1"/>
        <v>0</v>
      </c>
      <c r="AU66" s="81">
        <f>'SO 012 - TÚ Včelná - Č. B...'!P81</f>
        <v>0</v>
      </c>
      <c r="AV66" s="80">
        <f>'SO 012 - TÚ Včelná - Č. B...'!J33</f>
        <v>0</v>
      </c>
      <c r="AW66" s="80">
        <f>'SO 012 - TÚ Včelná - Č. B...'!J34</f>
        <v>0</v>
      </c>
      <c r="AX66" s="80">
        <f>'SO 012 - TÚ Včelná - Č. B...'!J35</f>
        <v>0</v>
      </c>
      <c r="AY66" s="80">
        <f>'SO 012 - TÚ Včelná - Č. B...'!J36</f>
        <v>0</v>
      </c>
      <c r="AZ66" s="80">
        <f>'SO 012 - TÚ Včelná - Č. B...'!F33</f>
        <v>0</v>
      </c>
      <c r="BA66" s="80">
        <f>'SO 012 - TÚ Včelná - Č. B...'!F34</f>
        <v>0</v>
      </c>
      <c r="BB66" s="80">
        <f>'SO 012 - TÚ Včelná - Č. B...'!F35</f>
        <v>0</v>
      </c>
      <c r="BC66" s="80">
        <f>'SO 012 - TÚ Včelná - Č. B...'!F36</f>
        <v>0</v>
      </c>
      <c r="BD66" s="82">
        <f>'SO 012 - TÚ Včelná - Č. B...'!F37</f>
        <v>0</v>
      </c>
      <c r="BT66" s="78" t="s">
        <v>84</v>
      </c>
      <c r="BV66" s="78" t="s">
        <v>78</v>
      </c>
      <c r="BW66" s="78" t="s">
        <v>119</v>
      </c>
      <c r="BX66" s="78" t="s">
        <v>5</v>
      </c>
      <c r="CL66" s="78" t="s">
        <v>19</v>
      </c>
      <c r="CM66" s="78" t="s">
        <v>86</v>
      </c>
    </row>
    <row r="67" spans="1:91" s="1" customFormat="1" ht="30" customHeight="1" x14ac:dyDescent="0.2">
      <c r="B67" s="30"/>
      <c r="AR67" s="30"/>
    </row>
    <row r="68" spans="1:91" s="1" customFormat="1" ht="6.95" customHeight="1" x14ac:dyDescent="0.2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30"/>
    </row>
  </sheetData>
  <sheetProtection algorithmName="SHA-512" hashValue="rxiAO4BrEEoumMAXyyLK1iIlxTYyeph5EDRY2uLpi2h5g7p9b4uS/JXVAqFKDK6l0z0pJkWJfVxJpLUV+LXI0A==" saltValue="XF63ontUJkGi4xZOIGmZOw==" spinCount="100000" sheet="1" objects="1" scenarios="1" formatColumns="0" formatRows="0"/>
  <mergeCells count="86">
    <mergeCell ref="AS49:AT51"/>
    <mergeCell ref="AN65:AP65"/>
    <mergeCell ref="AG65:AM65"/>
    <mergeCell ref="AN66:AP66"/>
    <mergeCell ref="AG66:AM66"/>
    <mergeCell ref="AN54:AP54"/>
    <mergeCell ref="AM50:AQ50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56:AM56"/>
    <mergeCell ref="AG58:AM58"/>
    <mergeCell ref="AM47:AN47"/>
    <mergeCell ref="AM49:AP49"/>
    <mergeCell ref="AN63:AP63"/>
    <mergeCell ref="AN57:AP57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45:AO45"/>
    <mergeCell ref="D65:H65"/>
    <mergeCell ref="J65:AF65"/>
    <mergeCell ref="D66:H66"/>
    <mergeCell ref="J66:AF66"/>
    <mergeCell ref="AG54:AM54"/>
    <mergeCell ref="AG64:AM64"/>
    <mergeCell ref="AN64:AP64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SO 001 - TÚ Horní Dvořišt...'!C2" display="/" xr:uid="{00000000-0004-0000-0000-000000000000}"/>
    <hyperlink ref="A56" location="'SO 002 - Žst. Horní Dvořiště'!C2" display="/" xr:uid="{00000000-0004-0000-0000-000001000000}"/>
    <hyperlink ref="A57" location="'SO 003 - TÚ Horní Dvořišt...'!C2" display="/" xr:uid="{00000000-0004-0000-0000-000002000000}"/>
    <hyperlink ref="A58" location="'SO 004 - TÚ Rybník - Omle...'!C2" display="/" xr:uid="{00000000-0004-0000-0000-000003000000}"/>
    <hyperlink ref="A59" location="'SO 005 - TÚ Omlenice - Ka...'!C2" display="/" xr:uid="{00000000-0004-0000-0000-000004000000}"/>
    <hyperlink ref="A60" location="'SO 006 - TÚ Kaplice - Vel...'!C2" display="/" xr:uid="{00000000-0004-0000-0000-000005000000}"/>
    <hyperlink ref="A61" location="'SO 007 - TÚ Velešín - Holkov'!C2" display="/" xr:uid="{00000000-0004-0000-0000-000006000000}"/>
    <hyperlink ref="A62" location="'SO 008 - TÚ Holkov - Kame...'!C2" display="/" xr:uid="{00000000-0004-0000-0000-000007000000}"/>
    <hyperlink ref="A63" location="'SO 009 - Žst. Kamenný Újezd'!C2" display="/" xr:uid="{00000000-0004-0000-0000-000008000000}"/>
    <hyperlink ref="A64" location="'SO 010 - TÚ Kamenný Újezd...'!C2" display="/" xr:uid="{00000000-0004-0000-0000-000009000000}"/>
    <hyperlink ref="A65" location="'SO 011 - Žst. Včelná'!C2" display="/" xr:uid="{00000000-0004-0000-0000-00000A000000}"/>
    <hyperlink ref="A66" location="'SO 012 - TÚ Včelná - Č. B...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96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110</v>
      </c>
    </row>
    <row r="3" spans="2:46" ht="6.95" hidden="1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 x14ac:dyDescent="0.2">
      <c r="B4" s="18"/>
      <c r="D4" s="19" t="s">
        <v>120</v>
      </c>
      <c r="L4" s="18"/>
      <c r="M4" s="83" t="s">
        <v>10</v>
      </c>
      <c r="AT4" s="15" t="s">
        <v>4</v>
      </c>
    </row>
    <row r="5" spans="2:46" ht="6.95" hidden="1" customHeight="1" x14ac:dyDescent="0.2">
      <c r="B5" s="18"/>
      <c r="L5" s="18"/>
    </row>
    <row r="6" spans="2:46" ht="12" hidden="1" customHeight="1" x14ac:dyDescent="0.2">
      <c r="B6" s="18"/>
      <c r="D6" s="25" t="s">
        <v>16</v>
      </c>
      <c r="L6" s="18"/>
    </row>
    <row r="7" spans="2:46" ht="16.5" hidden="1" customHeight="1" x14ac:dyDescent="0.2">
      <c r="B7" s="18"/>
      <c r="E7" s="205" t="str">
        <f>'Rekapitulace stavby'!K6</f>
        <v>Čištění žlabových příkopů na trati Horní Dvořiště st. hranice - České Budějovice</v>
      </c>
      <c r="F7" s="206"/>
      <c r="G7" s="206"/>
      <c r="H7" s="206"/>
      <c r="L7" s="18"/>
    </row>
    <row r="8" spans="2:46" s="1" customFormat="1" ht="12" hidden="1" customHeight="1" x14ac:dyDescent="0.2">
      <c r="B8" s="30"/>
      <c r="D8" s="25" t="s">
        <v>121</v>
      </c>
      <c r="L8" s="30"/>
    </row>
    <row r="9" spans="2:46" s="1" customFormat="1" ht="16.5" hidden="1" customHeight="1" x14ac:dyDescent="0.2">
      <c r="B9" s="30"/>
      <c r="E9" s="172" t="s">
        <v>368</v>
      </c>
      <c r="F9" s="207"/>
      <c r="G9" s="207"/>
      <c r="H9" s="207"/>
      <c r="L9" s="30"/>
    </row>
    <row r="10" spans="2:46" s="1" customFormat="1" ht="11.25" hidden="1" x14ac:dyDescent="0.2">
      <c r="B10" s="30"/>
      <c r="L10" s="30"/>
    </row>
    <row r="11" spans="2:46" s="1" customFormat="1" ht="12" hidden="1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 x14ac:dyDescent="0.2">
      <c r="B12" s="30"/>
      <c r="D12" s="25" t="s">
        <v>22</v>
      </c>
      <c r="F12" s="23" t="s">
        <v>369</v>
      </c>
      <c r="I12" s="25" t="s">
        <v>24</v>
      </c>
      <c r="J12" s="47" t="str">
        <f>'Rekapitulace stavby'!AN8</f>
        <v>27. 3. 2025</v>
      </c>
      <c r="L12" s="30"/>
    </row>
    <row r="13" spans="2:46" s="1" customFormat="1" ht="10.9" hidden="1" customHeight="1" x14ac:dyDescent="0.2">
      <c r="B13" s="30"/>
      <c r="L13" s="30"/>
    </row>
    <row r="14" spans="2:46" s="1" customFormat="1" ht="12" hidden="1" customHeight="1" x14ac:dyDescent="0.2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 x14ac:dyDescent="0.2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 x14ac:dyDescent="0.2">
      <c r="B16" s="30"/>
      <c r="L16" s="30"/>
    </row>
    <row r="17" spans="2:12" s="1" customFormat="1" ht="12" hidden="1" customHeight="1" x14ac:dyDescent="0.2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 x14ac:dyDescent="0.2">
      <c r="B18" s="30"/>
      <c r="E18" s="208" t="str">
        <f>'Rekapitulace stavby'!E14</f>
        <v>Vyplň údaj</v>
      </c>
      <c r="F18" s="178"/>
      <c r="G18" s="178"/>
      <c r="H18" s="178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 x14ac:dyDescent="0.2">
      <c r="B19" s="30"/>
      <c r="L19" s="30"/>
    </row>
    <row r="20" spans="2:12" s="1" customFormat="1" ht="12" hidden="1" customHeight="1" x14ac:dyDescent="0.2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 x14ac:dyDescent="0.2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 x14ac:dyDescent="0.2">
      <c r="B22" s="30"/>
      <c r="L22" s="30"/>
    </row>
    <row r="23" spans="2:12" s="1" customFormat="1" ht="12" hidden="1" customHeight="1" x14ac:dyDescent="0.2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 x14ac:dyDescent="0.2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 x14ac:dyDescent="0.2">
      <c r="B25" s="30"/>
      <c r="L25" s="30"/>
    </row>
    <row r="26" spans="2:12" s="1" customFormat="1" ht="12" hidden="1" customHeight="1" x14ac:dyDescent="0.2">
      <c r="B26" s="30"/>
      <c r="D26" s="25" t="s">
        <v>40</v>
      </c>
      <c r="L26" s="30"/>
    </row>
    <row r="27" spans="2:12" s="7" customFormat="1" ht="59.25" hidden="1" customHeight="1" x14ac:dyDescent="0.2">
      <c r="B27" s="84"/>
      <c r="E27" s="183" t="s">
        <v>124</v>
      </c>
      <c r="F27" s="183"/>
      <c r="G27" s="183"/>
      <c r="H27" s="183"/>
      <c r="L27" s="84"/>
    </row>
    <row r="28" spans="2:12" s="1" customFormat="1" ht="6.95" hidden="1" customHeight="1" x14ac:dyDescent="0.2">
      <c r="B28" s="30"/>
      <c r="L28" s="30"/>
    </row>
    <row r="29" spans="2:12" s="1" customFormat="1" ht="6.95" hidden="1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 x14ac:dyDescent="0.2">
      <c r="B30" s="30"/>
      <c r="D30" s="85" t="s">
        <v>42</v>
      </c>
      <c r="J30" s="61">
        <f>ROUND(J81, 2)</f>
        <v>0</v>
      </c>
      <c r="L30" s="30"/>
    </row>
    <row r="31" spans="2:12" s="1" customFormat="1" ht="6.95" hidden="1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 x14ac:dyDescent="0.2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 x14ac:dyDescent="0.2">
      <c r="B33" s="30"/>
      <c r="D33" s="50" t="s">
        <v>46</v>
      </c>
      <c r="E33" s="25" t="s">
        <v>47</v>
      </c>
      <c r="F33" s="86">
        <f>ROUND((SUM(BE81:BE95)),  2)</f>
        <v>0</v>
      </c>
      <c r="I33" s="87">
        <v>0.21</v>
      </c>
      <c r="J33" s="86">
        <f>ROUND(((SUM(BE81:BE95))*I33),  2)</f>
        <v>0</v>
      </c>
      <c r="L33" s="30"/>
    </row>
    <row r="34" spans="2:12" s="1" customFormat="1" ht="14.45" hidden="1" customHeight="1" x14ac:dyDescent="0.2">
      <c r="B34" s="30"/>
      <c r="E34" s="25" t="s">
        <v>48</v>
      </c>
      <c r="F34" s="86">
        <f>ROUND((SUM(BF81:BF95)),  2)</f>
        <v>0</v>
      </c>
      <c r="I34" s="87">
        <v>0.12</v>
      </c>
      <c r="J34" s="86">
        <f>ROUND(((SUM(BF81:BF95))*I34),  2)</f>
        <v>0</v>
      </c>
      <c r="L34" s="30"/>
    </row>
    <row r="35" spans="2:12" s="1" customFormat="1" ht="14.45" hidden="1" customHeight="1" x14ac:dyDescent="0.2">
      <c r="B35" s="30"/>
      <c r="E35" s="25" t="s">
        <v>49</v>
      </c>
      <c r="F35" s="86">
        <f>ROUND((SUM(BG81:BG95)),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50</v>
      </c>
      <c r="F36" s="86">
        <f>ROUND((SUM(BH81:BH95)),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51</v>
      </c>
      <c r="F37" s="86">
        <f>ROUND((SUM(BI81:BI95)),  2)</f>
        <v>0</v>
      </c>
      <c r="I37" s="87">
        <v>0</v>
      </c>
      <c r="J37" s="86">
        <f>0</f>
        <v>0</v>
      </c>
      <c r="L37" s="30"/>
    </row>
    <row r="38" spans="2:12" s="1" customFormat="1" ht="6.95" hidden="1" customHeight="1" x14ac:dyDescent="0.2">
      <c r="B38" s="30"/>
      <c r="L38" s="30"/>
    </row>
    <row r="39" spans="2:12" s="1" customFormat="1" ht="25.35" hidden="1" customHeight="1" x14ac:dyDescent="0.2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hidden="1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hidden="1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 x14ac:dyDescent="0.2">
      <c r="B45" s="30"/>
      <c r="C45" s="19" t="s">
        <v>125</v>
      </c>
      <c r="L45" s="30"/>
    </row>
    <row r="46" spans="2:12" s="1" customFormat="1" ht="6.95" hidden="1" customHeight="1" x14ac:dyDescent="0.2">
      <c r="B46" s="30"/>
      <c r="L46" s="30"/>
    </row>
    <row r="47" spans="2:12" s="1" customFormat="1" ht="12" hidden="1" customHeight="1" x14ac:dyDescent="0.2">
      <c r="B47" s="30"/>
      <c r="C47" s="25" t="s">
        <v>16</v>
      </c>
      <c r="L47" s="30"/>
    </row>
    <row r="48" spans="2:12" s="1" customFormat="1" ht="16.5" hidden="1" customHeight="1" x14ac:dyDescent="0.2">
      <c r="B48" s="30"/>
      <c r="E48" s="205" t="str">
        <f>E7</f>
        <v>Čištění žlabových příkopů na trati Horní Dvořiště st. hranice - České Budějovice</v>
      </c>
      <c r="F48" s="206"/>
      <c r="G48" s="206"/>
      <c r="H48" s="206"/>
      <c r="L48" s="30"/>
    </row>
    <row r="49" spans="2:47" s="1" customFormat="1" ht="12" hidden="1" customHeight="1" x14ac:dyDescent="0.2">
      <c r="B49" s="30"/>
      <c r="C49" s="25" t="s">
        <v>121</v>
      </c>
      <c r="L49" s="30"/>
    </row>
    <row r="50" spans="2:47" s="1" customFormat="1" ht="16.5" hidden="1" customHeight="1" x14ac:dyDescent="0.2">
      <c r="B50" s="30"/>
      <c r="E50" s="172" t="str">
        <f>E9</f>
        <v>SO 009 - Žst. Kamenný Újezd</v>
      </c>
      <c r="F50" s="207"/>
      <c r="G50" s="207"/>
      <c r="H50" s="207"/>
      <c r="L50" s="30"/>
    </row>
    <row r="51" spans="2:47" s="1" customFormat="1" ht="6.95" hidden="1" customHeight="1" x14ac:dyDescent="0.2">
      <c r="B51" s="30"/>
      <c r="L51" s="30"/>
    </row>
    <row r="52" spans="2:47" s="1" customFormat="1" ht="12" hidden="1" customHeight="1" x14ac:dyDescent="0.2">
      <c r="B52" s="30"/>
      <c r="C52" s="25" t="s">
        <v>22</v>
      </c>
      <c r="F52" s="23" t="str">
        <f>F12</f>
        <v xml:space="preserve">trať 196 dle JŘ, žst. Kamenný Újezd </v>
      </c>
      <c r="I52" s="25" t="s">
        <v>24</v>
      </c>
      <c r="J52" s="47" t="str">
        <f>IF(J12="","",J12)</f>
        <v>27. 3. 2025</v>
      </c>
      <c r="L52" s="30"/>
    </row>
    <row r="53" spans="2:47" s="1" customFormat="1" ht="6.95" hidden="1" customHeight="1" x14ac:dyDescent="0.2">
      <c r="B53" s="30"/>
      <c r="L53" s="30"/>
    </row>
    <row r="54" spans="2:47" s="1" customFormat="1" ht="15.2" hidden="1" customHeight="1" x14ac:dyDescent="0.2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 x14ac:dyDescent="0.2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 x14ac:dyDescent="0.2">
      <c r="B56" s="30"/>
      <c r="L56" s="30"/>
    </row>
    <row r="57" spans="2:47" s="1" customFormat="1" ht="29.25" hidden="1" customHeight="1" x14ac:dyDescent="0.2">
      <c r="B57" s="30"/>
      <c r="C57" s="94" t="s">
        <v>126</v>
      </c>
      <c r="D57" s="88"/>
      <c r="E57" s="88"/>
      <c r="F57" s="88"/>
      <c r="G57" s="88"/>
      <c r="H57" s="88"/>
      <c r="I57" s="88"/>
      <c r="J57" s="95" t="s">
        <v>127</v>
      </c>
      <c r="K57" s="88"/>
      <c r="L57" s="30"/>
    </row>
    <row r="58" spans="2:47" s="1" customFormat="1" ht="10.35" hidden="1" customHeight="1" x14ac:dyDescent="0.2">
      <c r="B58" s="30"/>
      <c r="L58" s="30"/>
    </row>
    <row r="59" spans="2:47" s="1" customFormat="1" ht="22.9" hidden="1" customHeight="1" x14ac:dyDescent="0.2">
      <c r="B59" s="30"/>
      <c r="C59" s="96" t="s">
        <v>74</v>
      </c>
      <c r="J59" s="61">
        <f>J81</f>
        <v>0</v>
      </c>
      <c r="L59" s="30"/>
      <c r="AU59" s="15" t="s">
        <v>128</v>
      </c>
    </row>
    <row r="60" spans="2:47" s="8" customFormat="1" ht="24.95" hidden="1" customHeight="1" x14ac:dyDescent="0.2">
      <c r="B60" s="97"/>
      <c r="D60" s="98" t="s">
        <v>129</v>
      </c>
      <c r="E60" s="99"/>
      <c r="F60" s="99"/>
      <c r="G60" s="99"/>
      <c r="H60" s="99"/>
      <c r="I60" s="99"/>
      <c r="J60" s="100">
        <f>J82</f>
        <v>0</v>
      </c>
      <c r="L60" s="97"/>
    </row>
    <row r="61" spans="2:47" s="9" customFormat="1" ht="19.899999999999999" hidden="1" customHeight="1" x14ac:dyDescent="0.2">
      <c r="B61" s="101"/>
      <c r="D61" s="102" t="s">
        <v>130</v>
      </c>
      <c r="E61" s="103"/>
      <c r="F61" s="103"/>
      <c r="G61" s="103"/>
      <c r="H61" s="103"/>
      <c r="I61" s="103"/>
      <c r="J61" s="104">
        <f>J83</f>
        <v>0</v>
      </c>
      <c r="L61" s="101"/>
    </row>
    <row r="62" spans="2:47" s="1" customFormat="1" ht="21.75" hidden="1" customHeight="1" x14ac:dyDescent="0.2">
      <c r="B62" s="30"/>
      <c r="L62" s="30"/>
    </row>
    <row r="63" spans="2:47" s="1" customFormat="1" ht="6.95" hidden="1" customHeight="1" x14ac:dyDescent="0.2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30"/>
    </row>
    <row r="64" spans="2:47" ht="11.25" hidden="1" x14ac:dyDescent="0.2"/>
    <row r="65" spans="2:20" ht="11.25" hidden="1" x14ac:dyDescent="0.2"/>
    <row r="66" spans="2:20" ht="11.25" hidden="1" x14ac:dyDescent="0.2"/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0"/>
    </row>
    <row r="68" spans="2:20" s="1" customFormat="1" ht="24.95" customHeight="1" x14ac:dyDescent="0.2">
      <c r="B68" s="30"/>
      <c r="C68" s="19" t="s">
        <v>131</v>
      </c>
      <c r="L68" s="30"/>
    </row>
    <row r="69" spans="2:20" s="1" customFormat="1" ht="6.95" customHeight="1" x14ac:dyDescent="0.2">
      <c r="B69" s="30"/>
      <c r="L69" s="30"/>
    </row>
    <row r="70" spans="2:20" s="1" customFormat="1" ht="12" customHeight="1" x14ac:dyDescent="0.2">
      <c r="B70" s="30"/>
      <c r="C70" s="25" t="s">
        <v>16</v>
      </c>
      <c r="L70" s="30"/>
    </row>
    <row r="71" spans="2:20" s="1" customFormat="1" ht="16.5" customHeight="1" x14ac:dyDescent="0.2">
      <c r="B71" s="30"/>
      <c r="E71" s="205" t="str">
        <f>E7</f>
        <v>Čištění žlabových příkopů na trati Horní Dvořiště st. hranice - České Budějovice</v>
      </c>
      <c r="F71" s="206"/>
      <c r="G71" s="206"/>
      <c r="H71" s="206"/>
      <c r="L71" s="30"/>
    </row>
    <row r="72" spans="2:20" s="1" customFormat="1" ht="12" customHeight="1" x14ac:dyDescent="0.2">
      <c r="B72" s="30"/>
      <c r="C72" s="25" t="s">
        <v>121</v>
      </c>
      <c r="L72" s="30"/>
    </row>
    <row r="73" spans="2:20" s="1" customFormat="1" ht="16.5" customHeight="1" x14ac:dyDescent="0.2">
      <c r="B73" s="30"/>
      <c r="E73" s="172" t="str">
        <f>E9</f>
        <v>SO 009 - Žst. Kamenný Újezd</v>
      </c>
      <c r="F73" s="207"/>
      <c r="G73" s="207"/>
      <c r="H73" s="207"/>
      <c r="L73" s="30"/>
    </row>
    <row r="74" spans="2:20" s="1" customFormat="1" ht="6.95" customHeight="1" x14ac:dyDescent="0.2">
      <c r="B74" s="30"/>
      <c r="L74" s="30"/>
    </row>
    <row r="75" spans="2:20" s="1" customFormat="1" ht="12" customHeight="1" x14ac:dyDescent="0.2">
      <c r="B75" s="30"/>
      <c r="C75" s="25" t="s">
        <v>22</v>
      </c>
      <c r="F75" s="23" t="str">
        <f>F12</f>
        <v xml:space="preserve">trať 196 dle JŘ, žst. Kamenný Újezd </v>
      </c>
      <c r="I75" s="25" t="s">
        <v>24</v>
      </c>
      <c r="J75" s="47" t="str">
        <f>IF(J12="","",J12)</f>
        <v>27. 3. 2025</v>
      </c>
      <c r="L75" s="30"/>
    </row>
    <row r="76" spans="2:20" s="1" customFormat="1" ht="6.95" customHeight="1" x14ac:dyDescent="0.2">
      <c r="B76" s="30"/>
      <c r="L76" s="30"/>
    </row>
    <row r="77" spans="2:20" s="1" customFormat="1" ht="15.2" customHeight="1" x14ac:dyDescent="0.2">
      <c r="B77" s="30"/>
      <c r="C77" s="25" t="s">
        <v>26</v>
      </c>
      <c r="F77" s="23" t="str">
        <f>E15</f>
        <v>Správa železnic, státní organizace, OŘ Plzeň</v>
      </c>
      <c r="I77" s="25" t="s">
        <v>34</v>
      </c>
      <c r="J77" s="28" t="str">
        <f>E21</f>
        <v xml:space="preserve"> </v>
      </c>
      <c r="L77" s="30"/>
    </row>
    <row r="78" spans="2:20" s="1" customFormat="1" ht="15.2" customHeight="1" x14ac:dyDescent="0.2">
      <c r="B78" s="30"/>
      <c r="C78" s="25" t="s">
        <v>32</v>
      </c>
      <c r="F78" s="23" t="str">
        <f>IF(E18="","",E18)</f>
        <v>Vyplň údaj</v>
      </c>
      <c r="I78" s="25" t="s">
        <v>38</v>
      </c>
      <c r="J78" s="28" t="str">
        <f>E24</f>
        <v>Libor Brabenec</v>
      </c>
      <c r="L78" s="30"/>
    </row>
    <row r="79" spans="2:20" s="1" customFormat="1" ht="10.35" customHeight="1" x14ac:dyDescent="0.2">
      <c r="B79" s="30"/>
      <c r="L79" s="30"/>
    </row>
    <row r="80" spans="2:20" s="10" customFormat="1" ht="29.25" customHeight="1" x14ac:dyDescent="0.2">
      <c r="B80" s="105"/>
      <c r="C80" s="106" t="s">
        <v>132</v>
      </c>
      <c r="D80" s="107" t="s">
        <v>61</v>
      </c>
      <c r="E80" s="107" t="s">
        <v>57</v>
      </c>
      <c r="F80" s="107" t="s">
        <v>58</v>
      </c>
      <c r="G80" s="107" t="s">
        <v>133</v>
      </c>
      <c r="H80" s="107" t="s">
        <v>134</v>
      </c>
      <c r="I80" s="107" t="s">
        <v>135</v>
      </c>
      <c r="J80" s="108" t="s">
        <v>127</v>
      </c>
      <c r="K80" s="109" t="s">
        <v>136</v>
      </c>
      <c r="L80" s="105"/>
      <c r="M80" s="54" t="s">
        <v>35</v>
      </c>
      <c r="N80" s="55" t="s">
        <v>46</v>
      </c>
      <c r="O80" s="55" t="s">
        <v>137</v>
      </c>
      <c r="P80" s="55" t="s">
        <v>138</v>
      </c>
      <c r="Q80" s="55" t="s">
        <v>139</v>
      </c>
      <c r="R80" s="55" t="s">
        <v>140</v>
      </c>
      <c r="S80" s="55" t="s">
        <v>141</v>
      </c>
      <c r="T80" s="56" t="s">
        <v>142</v>
      </c>
    </row>
    <row r="81" spans="2:65" s="1" customFormat="1" ht="22.9" customHeight="1" x14ac:dyDescent="0.25">
      <c r="B81" s="30"/>
      <c r="C81" s="59" t="s">
        <v>143</v>
      </c>
      <c r="J81" s="110">
        <f>BK81</f>
        <v>0</v>
      </c>
      <c r="L81" s="30"/>
      <c r="M81" s="57"/>
      <c r="N81" s="48"/>
      <c r="O81" s="48"/>
      <c r="P81" s="111">
        <f>P82</f>
        <v>0</v>
      </c>
      <c r="Q81" s="48"/>
      <c r="R81" s="111">
        <f>R82</f>
        <v>0</v>
      </c>
      <c r="S81" s="48"/>
      <c r="T81" s="112">
        <f>T82</f>
        <v>0</v>
      </c>
      <c r="AT81" s="15" t="s">
        <v>75</v>
      </c>
      <c r="AU81" s="15" t="s">
        <v>128</v>
      </c>
      <c r="BK81" s="113">
        <f>BK82</f>
        <v>0</v>
      </c>
    </row>
    <row r="82" spans="2:65" s="11" customFormat="1" ht="25.9" customHeight="1" x14ac:dyDescent="0.2">
      <c r="B82" s="114"/>
      <c r="D82" s="115" t="s">
        <v>75</v>
      </c>
      <c r="E82" s="116" t="s">
        <v>144</v>
      </c>
      <c r="F82" s="116" t="s">
        <v>145</v>
      </c>
      <c r="I82" s="117"/>
      <c r="J82" s="118">
        <f>BK82</f>
        <v>0</v>
      </c>
      <c r="L82" s="114"/>
      <c r="M82" s="119"/>
      <c r="P82" s="120">
        <f>P83</f>
        <v>0</v>
      </c>
      <c r="R82" s="120">
        <f>R83</f>
        <v>0</v>
      </c>
      <c r="T82" s="121">
        <f>T83</f>
        <v>0</v>
      </c>
      <c r="AR82" s="115" t="s">
        <v>84</v>
      </c>
      <c r="AT82" s="122" t="s">
        <v>75</v>
      </c>
      <c r="AU82" s="122" t="s">
        <v>76</v>
      </c>
      <c r="AY82" s="115" t="s">
        <v>146</v>
      </c>
      <c r="BK82" s="123">
        <f>BK83</f>
        <v>0</v>
      </c>
    </row>
    <row r="83" spans="2:65" s="11" customFormat="1" ht="22.9" customHeight="1" x14ac:dyDescent="0.2">
      <c r="B83" s="114"/>
      <c r="D83" s="115" t="s">
        <v>75</v>
      </c>
      <c r="E83" s="124" t="s">
        <v>147</v>
      </c>
      <c r="F83" s="124" t="s">
        <v>148</v>
      </c>
      <c r="I83" s="117"/>
      <c r="J83" s="125">
        <f>BK83</f>
        <v>0</v>
      </c>
      <c r="L83" s="114"/>
      <c r="M83" s="119"/>
      <c r="P83" s="120">
        <f>SUM(P84:P95)</f>
        <v>0</v>
      </c>
      <c r="R83" s="120">
        <f>SUM(R84:R95)</f>
        <v>0</v>
      </c>
      <c r="T83" s="121">
        <f>SUM(T84:T95)</f>
        <v>0</v>
      </c>
      <c r="AR83" s="115" t="s">
        <v>84</v>
      </c>
      <c r="AT83" s="122" t="s">
        <v>75</v>
      </c>
      <c r="AU83" s="122" t="s">
        <v>84</v>
      </c>
      <c r="AY83" s="115" t="s">
        <v>146</v>
      </c>
      <c r="BK83" s="123">
        <f>SUM(BK84:BK95)</f>
        <v>0</v>
      </c>
    </row>
    <row r="84" spans="2:65" s="1" customFormat="1" ht="16.5" customHeight="1" x14ac:dyDescent="0.2">
      <c r="B84" s="30"/>
      <c r="C84" s="126" t="s">
        <v>84</v>
      </c>
      <c r="D84" s="126" t="s">
        <v>149</v>
      </c>
      <c r="E84" s="127" t="s">
        <v>150</v>
      </c>
      <c r="F84" s="128" t="s">
        <v>151</v>
      </c>
      <c r="G84" s="129" t="s">
        <v>152</v>
      </c>
      <c r="H84" s="130">
        <v>130</v>
      </c>
      <c r="I84" s="131"/>
      <c r="J84" s="132">
        <f>ROUND(I84*H84,2)</f>
        <v>0</v>
      </c>
      <c r="K84" s="133"/>
      <c r="L84" s="30"/>
      <c r="M84" s="134" t="s">
        <v>35</v>
      </c>
      <c r="N84" s="135" t="s">
        <v>47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153</v>
      </c>
      <c r="AT84" s="138" t="s">
        <v>149</v>
      </c>
      <c r="AU84" s="138" t="s">
        <v>86</v>
      </c>
      <c r="AY84" s="15" t="s">
        <v>146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5" t="s">
        <v>84</v>
      </c>
      <c r="BK84" s="139">
        <f>ROUND(I84*H84,2)</f>
        <v>0</v>
      </c>
      <c r="BL84" s="15" t="s">
        <v>153</v>
      </c>
      <c r="BM84" s="138" t="s">
        <v>370</v>
      </c>
    </row>
    <row r="85" spans="2:65" s="1" customFormat="1" ht="19.5" x14ac:dyDescent="0.2">
      <c r="B85" s="30"/>
      <c r="D85" s="140" t="s">
        <v>155</v>
      </c>
      <c r="F85" s="141" t="s">
        <v>156</v>
      </c>
      <c r="I85" s="142"/>
      <c r="L85" s="30"/>
      <c r="M85" s="143"/>
      <c r="T85" s="51"/>
      <c r="AT85" s="15" t="s">
        <v>155</v>
      </c>
      <c r="AU85" s="15" t="s">
        <v>86</v>
      </c>
    </row>
    <row r="86" spans="2:65" s="12" customFormat="1" ht="11.25" x14ac:dyDescent="0.2">
      <c r="B86" s="144"/>
      <c r="D86" s="140" t="s">
        <v>157</v>
      </c>
      <c r="E86" s="145" t="s">
        <v>35</v>
      </c>
      <c r="F86" s="146" t="s">
        <v>371</v>
      </c>
      <c r="H86" s="147">
        <v>50</v>
      </c>
      <c r="I86" s="148"/>
      <c r="L86" s="144"/>
      <c r="M86" s="149"/>
      <c r="T86" s="150"/>
      <c r="AT86" s="145" t="s">
        <v>157</v>
      </c>
      <c r="AU86" s="145" t="s">
        <v>86</v>
      </c>
      <c r="AV86" s="12" t="s">
        <v>86</v>
      </c>
      <c r="AW86" s="12" t="s">
        <v>37</v>
      </c>
      <c r="AX86" s="12" t="s">
        <v>76</v>
      </c>
      <c r="AY86" s="145" t="s">
        <v>146</v>
      </c>
    </row>
    <row r="87" spans="2:65" s="12" customFormat="1" ht="11.25" x14ac:dyDescent="0.2">
      <c r="B87" s="144"/>
      <c r="D87" s="140" t="s">
        <v>157</v>
      </c>
      <c r="E87" s="145" t="s">
        <v>35</v>
      </c>
      <c r="F87" s="146" t="s">
        <v>372</v>
      </c>
      <c r="H87" s="147">
        <v>60</v>
      </c>
      <c r="I87" s="148"/>
      <c r="L87" s="144"/>
      <c r="M87" s="149"/>
      <c r="T87" s="150"/>
      <c r="AT87" s="145" t="s">
        <v>157</v>
      </c>
      <c r="AU87" s="145" t="s">
        <v>86</v>
      </c>
      <c r="AV87" s="12" t="s">
        <v>86</v>
      </c>
      <c r="AW87" s="12" t="s">
        <v>37</v>
      </c>
      <c r="AX87" s="12" t="s">
        <v>76</v>
      </c>
      <c r="AY87" s="145" t="s">
        <v>146</v>
      </c>
    </row>
    <row r="88" spans="2:65" s="12" customFormat="1" ht="11.25" x14ac:dyDescent="0.2">
      <c r="B88" s="144"/>
      <c r="D88" s="140" t="s">
        <v>157</v>
      </c>
      <c r="E88" s="145" t="s">
        <v>35</v>
      </c>
      <c r="F88" s="146" t="s">
        <v>373</v>
      </c>
      <c r="H88" s="147">
        <v>20</v>
      </c>
      <c r="I88" s="148"/>
      <c r="L88" s="144"/>
      <c r="M88" s="149"/>
      <c r="T88" s="150"/>
      <c r="AT88" s="145" t="s">
        <v>157</v>
      </c>
      <c r="AU88" s="145" t="s">
        <v>86</v>
      </c>
      <c r="AV88" s="12" t="s">
        <v>86</v>
      </c>
      <c r="AW88" s="12" t="s">
        <v>37</v>
      </c>
      <c r="AX88" s="12" t="s">
        <v>76</v>
      </c>
      <c r="AY88" s="145" t="s">
        <v>146</v>
      </c>
    </row>
    <row r="89" spans="2:65" s="13" customFormat="1" ht="11.25" x14ac:dyDescent="0.2">
      <c r="B89" s="151"/>
      <c r="D89" s="140" t="s">
        <v>157</v>
      </c>
      <c r="E89" s="152" t="s">
        <v>35</v>
      </c>
      <c r="F89" s="153" t="s">
        <v>161</v>
      </c>
      <c r="H89" s="154">
        <v>130</v>
      </c>
      <c r="I89" s="155"/>
      <c r="L89" s="151"/>
      <c r="M89" s="156"/>
      <c r="T89" s="157"/>
      <c r="AT89" s="152" t="s">
        <v>157</v>
      </c>
      <c r="AU89" s="152" t="s">
        <v>86</v>
      </c>
      <c r="AV89" s="13" t="s">
        <v>153</v>
      </c>
      <c r="AW89" s="13" t="s">
        <v>37</v>
      </c>
      <c r="AX89" s="13" t="s">
        <v>84</v>
      </c>
      <c r="AY89" s="152" t="s">
        <v>146</v>
      </c>
    </row>
    <row r="90" spans="2:65" s="1" customFormat="1" ht="16.5" customHeight="1" x14ac:dyDescent="0.2">
      <c r="B90" s="30"/>
      <c r="C90" s="126" t="s">
        <v>86</v>
      </c>
      <c r="D90" s="126" t="s">
        <v>149</v>
      </c>
      <c r="E90" s="127" t="s">
        <v>162</v>
      </c>
      <c r="F90" s="128" t="s">
        <v>163</v>
      </c>
      <c r="G90" s="129" t="s">
        <v>164</v>
      </c>
      <c r="H90" s="130">
        <v>4.68</v>
      </c>
      <c r="I90" s="131"/>
      <c r="J90" s="132">
        <f>ROUND(I90*H90,2)</f>
        <v>0</v>
      </c>
      <c r="K90" s="133"/>
      <c r="L90" s="30"/>
      <c r="M90" s="134" t="s">
        <v>35</v>
      </c>
      <c r="N90" s="135" t="s">
        <v>47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153</v>
      </c>
      <c r="AT90" s="138" t="s">
        <v>149</v>
      </c>
      <c r="AU90" s="138" t="s">
        <v>86</v>
      </c>
      <c r="AY90" s="15" t="s">
        <v>146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5" t="s">
        <v>84</v>
      </c>
      <c r="BK90" s="139">
        <f>ROUND(I90*H90,2)</f>
        <v>0</v>
      </c>
      <c r="BL90" s="15" t="s">
        <v>153</v>
      </c>
      <c r="BM90" s="138" t="s">
        <v>374</v>
      </c>
    </row>
    <row r="91" spans="2:65" s="1" customFormat="1" ht="19.5" x14ac:dyDescent="0.2">
      <c r="B91" s="30"/>
      <c r="D91" s="140" t="s">
        <v>155</v>
      </c>
      <c r="F91" s="141" t="s">
        <v>166</v>
      </c>
      <c r="I91" s="142"/>
      <c r="L91" s="30"/>
      <c r="M91" s="143"/>
      <c r="T91" s="51"/>
      <c r="AT91" s="15" t="s">
        <v>155</v>
      </c>
      <c r="AU91" s="15" t="s">
        <v>86</v>
      </c>
    </row>
    <row r="92" spans="2:65" s="12" customFormat="1" ht="11.25" x14ac:dyDescent="0.2">
      <c r="B92" s="144"/>
      <c r="D92" s="140" t="s">
        <v>157</v>
      </c>
      <c r="E92" s="145" t="s">
        <v>35</v>
      </c>
      <c r="F92" s="146" t="s">
        <v>375</v>
      </c>
      <c r="H92" s="147">
        <v>1.8</v>
      </c>
      <c r="I92" s="148"/>
      <c r="L92" s="144"/>
      <c r="M92" s="149"/>
      <c r="T92" s="150"/>
      <c r="AT92" s="145" t="s">
        <v>157</v>
      </c>
      <c r="AU92" s="145" t="s">
        <v>86</v>
      </c>
      <c r="AV92" s="12" t="s">
        <v>86</v>
      </c>
      <c r="AW92" s="12" t="s">
        <v>37</v>
      </c>
      <c r="AX92" s="12" t="s">
        <v>76</v>
      </c>
      <c r="AY92" s="145" t="s">
        <v>146</v>
      </c>
    </row>
    <row r="93" spans="2:65" s="12" customFormat="1" ht="11.25" x14ac:dyDescent="0.2">
      <c r="B93" s="144"/>
      <c r="D93" s="140" t="s">
        <v>157</v>
      </c>
      <c r="E93" s="145" t="s">
        <v>35</v>
      </c>
      <c r="F93" s="146" t="s">
        <v>376</v>
      </c>
      <c r="H93" s="147">
        <v>2.16</v>
      </c>
      <c r="I93" s="148"/>
      <c r="L93" s="144"/>
      <c r="M93" s="149"/>
      <c r="T93" s="150"/>
      <c r="AT93" s="145" t="s">
        <v>157</v>
      </c>
      <c r="AU93" s="145" t="s">
        <v>86</v>
      </c>
      <c r="AV93" s="12" t="s">
        <v>86</v>
      </c>
      <c r="AW93" s="12" t="s">
        <v>37</v>
      </c>
      <c r="AX93" s="12" t="s">
        <v>76</v>
      </c>
      <c r="AY93" s="145" t="s">
        <v>146</v>
      </c>
    </row>
    <row r="94" spans="2:65" s="12" customFormat="1" ht="11.25" x14ac:dyDescent="0.2">
      <c r="B94" s="144"/>
      <c r="D94" s="140" t="s">
        <v>157</v>
      </c>
      <c r="E94" s="145" t="s">
        <v>35</v>
      </c>
      <c r="F94" s="146" t="s">
        <v>377</v>
      </c>
      <c r="H94" s="147">
        <v>0.72</v>
      </c>
      <c r="I94" s="148"/>
      <c r="L94" s="144"/>
      <c r="M94" s="149"/>
      <c r="T94" s="150"/>
      <c r="AT94" s="145" t="s">
        <v>157</v>
      </c>
      <c r="AU94" s="145" t="s">
        <v>86</v>
      </c>
      <c r="AV94" s="12" t="s">
        <v>86</v>
      </c>
      <c r="AW94" s="12" t="s">
        <v>37</v>
      </c>
      <c r="AX94" s="12" t="s">
        <v>76</v>
      </c>
      <c r="AY94" s="145" t="s">
        <v>146</v>
      </c>
    </row>
    <row r="95" spans="2:65" s="13" customFormat="1" ht="11.25" x14ac:dyDescent="0.2">
      <c r="B95" s="151"/>
      <c r="D95" s="140" t="s">
        <v>157</v>
      </c>
      <c r="E95" s="152" t="s">
        <v>35</v>
      </c>
      <c r="F95" s="153" t="s">
        <v>161</v>
      </c>
      <c r="H95" s="154">
        <v>4.68</v>
      </c>
      <c r="I95" s="155"/>
      <c r="L95" s="151"/>
      <c r="M95" s="158"/>
      <c r="N95" s="159"/>
      <c r="O95" s="159"/>
      <c r="P95" s="159"/>
      <c r="Q95" s="159"/>
      <c r="R95" s="159"/>
      <c r="S95" s="159"/>
      <c r="T95" s="160"/>
      <c r="AT95" s="152" t="s">
        <v>157</v>
      </c>
      <c r="AU95" s="152" t="s">
        <v>86</v>
      </c>
      <c r="AV95" s="13" t="s">
        <v>153</v>
      </c>
      <c r="AW95" s="13" t="s">
        <v>37</v>
      </c>
      <c r="AX95" s="13" t="s">
        <v>84</v>
      </c>
      <c r="AY95" s="152" t="s">
        <v>146</v>
      </c>
    </row>
    <row r="96" spans="2:65" s="1" customFormat="1" ht="6.95" customHeight="1" x14ac:dyDescent="0.2"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30"/>
    </row>
  </sheetData>
  <sheetProtection algorithmName="SHA-512" hashValue="Jem2kH/+oOVqN02pIQG8mGJNpqQcV3AhFe3SUJyjqceVV3Zg38NsNWGLakwRNZWA84rokrklUFkFrSSfHWRVEw==" saltValue="vFytKy4zsVDOr1j5RcpJzfRdbVzpVdVeExTugEkjhHdVtEQxRHYirkvjCBNYN7MpxQOPipo4gDw6L5/BBUubKA==" spinCount="100000" sheet="1" objects="1" scenarios="1" formatColumns="0" formatRows="0" autoFilter="0"/>
  <autoFilter ref="C80:K95" xr:uid="{00000000-0009-0000-0000-000009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2"/>
  <sheetViews>
    <sheetView showGridLines="0" topLeftCell="A78" workbookViewId="0">
      <selection activeCell="F104" sqref="F104"/>
    </sheetView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113</v>
      </c>
    </row>
    <row r="3" spans="2:46" ht="6.95" hidden="1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 x14ac:dyDescent="0.2">
      <c r="B4" s="18"/>
      <c r="D4" s="19" t="s">
        <v>120</v>
      </c>
      <c r="L4" s="18"/>
      <c r="M4" s="83" t="s">
        <v>10</v>
      </c>
      <c r="AT4" s="15" t="s">
        <v>4</v>
      </c>
    </row>
    <row r="5" spans="2:46" ht="6.95" hidden="1" customHeight="1" x14ac:dyDescent="0.2">
      <c r="B5" s="18"/>
      <c r="L5" s="18"/>
    </row>
    <row r="6" spans="2:46" ht="12" hidden="1" customHeight="1" x14ac:dyDescent="0.2">
      <c r="B6" s="18"/>
      <c r="D6" s="25" t="s">
        <v>16</v>
      </c>
      <c r="L6" s="18"/>
    </row>
    <row r="7" spans="2:46" ht="16.5" hidden="1" customHeight="1" x14ac:dyDescent="0.2">
      <c r="B7" s="18"/>
      <c r="E7" s="205" t="str">
        <f>'Rekapitulace stavby'!K6</f>
        <v>Čištění žlabových příkopů na trati Horní Dvořiště st. hranice - České Budějovice</v>
      </c>
      <c r="F7" s="206"/>
      <c r="G7" s="206"/>
      <c r="H7" s="206"/>
      <c r="L7" s="18"/>
    </row>
    <row r="8" spans="2:46" s="1" customFormat="1" ht="12" hidden="1" customHeight="1" x14ac:dyDescent="0.2">
      <c r="B8" s="30"/>
      <c r="D8" s="25" t="s">
        <v>121</v>
      </c>
      <c r="L8" s="30"/>
    </row>
    <row r="9" spans="2:46" s="1" customFormat="1" ht="16.5" hidden="1" customHeight="1" x14ac:dyDescent="0.2">
      <c r="B9" s="30"/>
      <c r="E9" s="172" t="s">
        <v>378</v>
      </c>
      <c r="F9" s="207"/>
      <c r="G9" s="207"/>
      <c r="H9" s="207"/>
      <c r="L9" s="30"/>
    </row>
    <row r="10" spans="2:46" s="1" customFormat="1" ht="11.25" hidden="1" x14ac:dyDescent="0.2">
      <c r="B10" s="30"/>
      <c r="L10" s="30"/>
    </row>
    <row r="11" spans="2:46" s="1" customFormat="1" ht="12" hidden="1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 x14ac:dyDescent="0.2">
      <c r="B12" s="30"/>
      <c r="D12" s="25" t="s">
        <v>22</v>
      </c>
      <c r="F12" s="23" t="s">
        <v>379</v>
      </c>
      <c r="I12" s="25" t="s">
        <v>24</v>
      </c>
      <c r="J12" s="47" t="str">
        <f>'Rekapitulace stavby'!AN8</f>
        <v>27. 3. 2025</v>
      </c>
      <c r="L12" s="30"/>
    </row>
    <row r="13" spans="2:46" s="1" customFormat="1" ht="10.9" hidden="1" customHeight="1" x14ac:dyDescent="0.2">
      <c r="B13" s="30"/>
      <c r="L13" s="30"/>
    </row>
    <row r="14" spans="2:46" s="1" customFormat="1" ht="12" hidden="1" customHeight="1" x14ac:dyDescent="0.2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 x14ac:dyDescent="0.2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 x14ac:dyDescent="0.2">
      <c r="B16" s="30"/>
      <c r="L16" s="30"/>
    </row>
    <row r="17" spans="2:12" s="1" customFormat="1" ht="12" hidden="1" customHeight="1" x14ac:dyDescent="0.2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 x14ac:dyDescent="0.2">
      <c r="B18" s="30"/>
      <c r="E18" s="208" t="str">
        <f>'Rekapitulace stavby'!E14</f>
        <v>Vyplň údaj</v>
      </c>
      <c r="F18" s="178"/>
      <c r="G18" s="178"/>
      <c r="H18" s="178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 x14ac:dyDescent="0.2">
      <c r="B19" s="30"/>
      <c r="L19" s="30"/>
    </row>
    <row r="20" spans="2:12" s="1" customFormat="1" ht="12" hidden="1" customHeight="1" x14ac:dyDescent="0.2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 x14ac:dyDescent="0.2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 x14ac:dyDescent="0.2">
      <c r="B22" s="30"/>
      <c r="L22" s="30"/>
    </row>
    <row r="23" spans="2:12" s="1" customFormat="1" ht="12" hidden="1" customHeight="1" x14ac:dyDescent="0.2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 x14ac:dyDescent="0.2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 x14ac:dyDescent="0.2">
      <c r="B25" s="30"/>
      <c r="L25" s="30"/>
    </row>
    <row r="26" spans="2:12" s="1" customFormat="1" ht="12" hidden="1" customHeight="1" x14ac:dyDescent="0.2">
      <c r="B26" s="30"/>
      <c r="D26" s="25" t="s">
        <v>40</v>
      </c>
      <c r="L26" s="30"/>
    </row>
    <row r="27" spans="2:12" s="7" customFormat="1" ht="59.25" hidden="1" customHeight="1" x14ac:dyDescent="0.2">
      <c r="B27" s="84"/>
      <c r="E27" s="183" t="s">
        <v>124</v>
      </c>
      <c r="F27" s="183"/>
      <c r="G27" s="183"/>
      <c r="H27" s="183"/>
      <c r="L27" s="84"/>
    </row>
    <row r="28" spans="2:12" s="1" customFormat="1" ht="6.95" hidden="1" customHeight="1" x14ac:dyDescent="0.2">
      <c r="B28" s="30"/>
      <c r="L28" s="30"/>
    </row>
    <row r="29" spans="2:12" s="1" customFormat="1" ht="6.95" hidden="1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 x14ac:dyDescent="0.2">
      <c r="B30" s="30"/>
      <c r="D30" s="85" t="s">
        <v>42</v>
      </c>
      <c r="J30" s="61">
        <f>ROUND(J81, 2)</f>
        <v>0</v>
      </c>
      <c r="L30" s="30"/>
    </row>
    <row r="31" spans="2:12" s="1" customFormat="1" ht="6.95" hidden="1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 x14ac:dyDescent="0.2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 x14ac:dyDescent="0.2">
      <c r="B33" s="30"/>
      <c r="D33" s="50" t="s">
        <v>46</v>
      </c>
      <c r="E33" s="25" t="s">
        <v>47</v>
      </c>
      <c r="F33" s="86">
        <f>ROUND((SUM(BE81:BE121)),  2)</f>
        <v>0</v>
      </c>
      <c r="I33" s="87">
        <v>0.21</v>
      </c>
      <c r="J33" s="86">
        <f>ROUND(((SUM(BE81:BE121))*I33),  2)</f>
        <v>0</v>
      </c>
      <c r="L33" s="30"/>
    </row>
    <row r="34" spans="2:12" s="1" customFormat="1" ht="14.45" hidden="1" customHeight="1" x14ac:dyDescent="0.2">
      <c r="B34" s="30"/>
      <c r="E34" s="25" t="s">
        <v>48</v>
      </c>
      <c r="F34" s="86">
        <f>ROUND((SUM(BF81:BF121)),  2)</f>
        <v>0</v>
      </c>
      <c r="I34" s="87">
        <v>0.12</v>
      </c>
      <c r="J34" s="86">
        <f>ROUND(((SUM(BF81:BF121))*I34),  2)</f>
        <v>0</v>
      </c>
      <c r="L34" s="30"/>
    </row>
    <row r="35" spans="2:12" s="1" customFormat="1" ht="14.45" hidden="1" customHeight="1" x14ac:dyDescent="0.2">
      <c r="B35" s="30"/>
      <c r="E35" s="25" t="s">
        <v>49</v>
      </c>
      <c r="F35" s="86">
        <f>ROUND((SUM(BG81:BG121)),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50</v>
      </c>
      <c r="F36" s="86">
        <f>ROUND((SUM(BH81:BH121)),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51</v>
      </c>
      <c r="F37" s="86">
        <f>ROUND((SUM(BI81:BI121)),  2)</f>
        <v>0</v>
      </c>
      <c r="I37" s="87">
        <v>0</v>
      </c>
      <c r="J37" s="86">
        <f>0</f>
        <v>0</v>
      </c>
      <c r="L37" s="30"/>
    </row>
    <row r="38" spans="2:12" s="1" customFormat="1" ht="6.95" hidden="1" customHeight="1" x14ac:dyDescent="0.2">
      <c r="B38" s="30"/>
      <c r="L38" s="30"/>
    </row>
    <row r="39" spans="2:12" s="1" customFormat="1" ht="25.35" hidden="1" customHeight="1" x14ac:dyDescent="0.2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hidden="1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hidden="1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 x14ac:dyDescent="0.2">
      <c r="B45" s="30"/>
      <c r="C45" s="19" t="s">
        <v>125</v>
      </c>
      <c r="L45" s="30"/>
    </row>
    <row r="46" spans="2:12" s="1" customFormat="1" ht="6.95" hidden="1" customHeight="1" x14ac:dyDescent="0.2">
      <c r="B46" s="30"/>
      <c r="L46" s="30"/>
    </row>
    <row r="47" spans="2:12" s="1" customFormat="1" ht="12" hidden="1" customHeight="1" x14ac:dyDescent="0.2">
      <c r="B47" s="30"/>
      <c r="C47" s="25" t="s">
        <v>16</v>
      </c>
      <c r="L47" s="30"/>
    </row>
    <row r="48" spans="2:12" s="1" customFormat="1" ht="16.5" hidden="1" customHeight="1" x14ac:dyDescent="0.2">
      <c r="B48" s="30"/>
      <c r="E48" s="205" t="str">
        <f>E7</f>
        <v>Čištění žlabových příkopů na trati Horní Dvořiště st. hranice - České Budějovice</v>
      </c>
      <c r="F48" s="206"/>
      <c r="G48" s="206"/>
      <c r="H48" s="206"/>
      <c r="L48" s="30"/>
    </row>
    <row r="49" spans="2:47" s="1" customFormat="1" ht="12" hidden="1" customHeight="1" x14ac:dyDescent="0.2">
      <c r="B49" s="30"/>
      <c r="C49" s="25" t="s">
        <v>121</v>
      </c>
      <c r="L49" s="30"/>
    </row>
    <row r="50" spans="2:47" s="1" customFormat="1" ht="16.5" hidden="1" customHeight="1" x14ac:dyDescent="0.2">
      <c r="B50" s="30"/>
      <c r="E50" s="172" t="str">
        <f>E9</f>
        <v>SO 010 - TÚ Kamenný Újezd - Včelná</v>
      </c>
      <c r="F50" s="207"/>
      <c r="G50" s="207"/>
      <c r="H50" s="207"/>
      <c r="L50" s="30"/>
    </row>
    <row r="51" spans="2:47" s="1" customFormat="1" ht="6.95" hidden="1" customHeight="1" x14ac:dyDescent="0.2">
      <c r="B51" s="30"/>
      <c r="L51" s="30"/>
    </row>
    <row r="52" spans="2:47" s="1" customFormat="1" ht="12" hidden="1" customHeight="1" x14ac:dyDescent="0.2">
      <c r="B52" s="30"/>
      <c r="C52" s="25" t="s">
        <v>22</v>
      </c>
      <c r="F52" s="23" t="str">
        <f>F12</f>
        <v>trať 196 dle JŘ, TÚ Kamenný Újezd - Včelná</v>
      </c>
      <c r="I52" s="25" t="s">
        <v>24</v>
      </c>
      <c r="J52" s="47" t="str">
        <f>IF(J12="","",J12)</f>
        <v>27. 3. 2025</v>
      </c>
      <c r="L52" s="30"/>
    </row>
    <row r="53" spans="2:47" s="1" customFormat="1" ht="6.95" hidden="1" customHeight="1" x14ac:dyDescent="0.2">
      <c r="B53" s="30"/>
      <c r="L53" s="30"/>
    </row>
    <row r="54" spans="2:47" s="1" customFormat="1" ht="15.2" hidden="1" customHeight="1" x14ac:dyDescent="0.2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 x14ac:dyDescent="0.2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 x14ac:dyDescent="0.2">
      <c r="B56" s="30"/>
      <c r="L56" s="30"/>
    </row>
    <row r="57" spans="2:47" s="1" customFormat="1" ht="29.25" hidden="1" customHeight="1" x14ac:dyDescent="0.2">
      <c r="B57" s="30"/>
      <c r="C57" s="94" t="s">
        <v>126</v>
      </c>
      <c r="D57" s="88"/>
      <c r="E57" s="88"/>
      <c r="F57" s="88"/>
      <c r="G57" s="88"/>
      <c r="H57" s="88"/>
      <c r="I57" s="88"/>
      <c r="J57" s="95" t="s">
        <v>127</v>
      </c>
      <c r="K57" s="88"/>
      <c r="L57" s="30"/>
    </row>
    <row r="58" spans="2:47" s="1" customFormat="1" ht="10.35" hidden="1" customHeight="1" x14ac:dyDescent="0.2">
      <c r="B58" s="30"/>
      <c r="L58" s="30"/>
    </row>
    <row r="59" spans="2:47" s="1" customFormat="1" ht="22.9" hidden="1" customHeight="1" x14ac:dyDescent="0.2">
      <c r="B59" s="30"/>
      <c r="C59" s="96" t="s">
        <v>74</v>
      </c>
      <c r="J59" s="61">
        <f>J81</f>
        <v>0</v>
      </c>
      <c r="L59" s="30"/>
      <c r="AU59" s="15" t="s">
        <v>128</v>
      </c>
    </row>
    <row r="60" spans="2:47" s="8" customFormat="1" ht="24.95" hidden="1" customHeight="1" x14ac:dyDescent="0.2">
      <c r="B60" s="97"/>
      <c r="D60" s="98" t="s">
        <v>129</v>
      </c>
      <c r="E60" s="99"/>
      <c r="F60" s="99"/>
      <c r="G60" s="99"/>
      <c r="H60" s="99"/>
      <c r="I60" s="99"/>
      <c r="J60" s="100">
        <f>J82</f>
        <v>0</v>
      </c>
      <c r="L60" s="97"/>
    </row>
    <row r="61" spans="2:47" s="9" customFormat="1" ht="19.899999999999999" hidden="1" customHeight="1" x14ac:dyDescent="0.2">
      <c r="B61" s="101"/>
      <c r="D61" s="102" t="s">
        <v>130</v>
      </c>
      <c r="E61" s="103"/>
      <c r="F61" s="103"/>
      <c r="G61" s="103"/>
      <c r="H61" s="103"/>
      <c r="I61" s="103"/>
      <c r="J61" s="104">
        <f>J83</f>
        <v>0</v>
      </c>
      <c r="L61" s="101"/>
    </row>
    <row r="62" spans="2:47" s="1" customFormat="1" ht="21.75" hidden="1" customHeight="1" x14ac:dyDescent="0.2">
      <c r="B62" s="30"/>
      <c r="L62" s="30"/>
    </row>
    <row r="63" spans="2:47" s="1" customFormat="1" ht="6.95" hidden="1" customHeight="1" x14ac:dyDescent="0.2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30"/>
    </row>
    <row r="64" spans="2:47" ht="11.25" hidden="1" x14ac:dyDescent="0.2"/>
    <row r="65" spans="2:20" ht="11.25" hidden="1" x14ac:dyDescent="0.2"/>
    <row r="66" spans="2:20" ht="11.25" hidden="1" x14ac:dyDescent="0.2"/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0"/>
    </row>
    <row r="68" spans="2:20" s="1" customFormat="1" ht="24.95" customHeight="1" x14ac:dyDescent="0.2">
      <c r="B68" s="30"/>
      <c r="C68" s="19" t="s">
        <v>131</v>
      </c>
      <c r="L68" s="30"/>
    </row>
    <row r="69" spans="2:20" s="1" customFormat="1" ht="6.95" customHeight="1" x14ac:dyDescent="0.2">
      <c r="B69" s="30"/>
      <c r="L69" s="30"/>
    </row>
    <row r="70" spans="2:20" s="1" customFormat="1" ht="12" customHeight="1" x14ac:dyDescent="0.2">
      <c r="B70" s="30"/>
      <c r="C70" s="25" t="s">
        <v>16</v>
      </c>
      <c r="L70" s="30"/>
    </row>
    <row r="71" spans="2:20" s="1" customFormat="1" ht="16.5" customHeight="1" x14ac:dyDescent="0.2">
      <c r="B71" s="30"/>
      <c r="E71" s="205" t="str">
        <f>E7</f>
        <v>Čištění žlabových příkopů na trati Horní Dvořiště st. hranice - České Budějovice</v>
      </c>
      <c r="F71" s="206"/>
      <c r="G71" s="206"/>
      <c r="H71" s="206"/>
      <c r="L71" s="30"/>
    </row>
    <row r="72" spans="2:20" s="1" customFormat="1" ht="12" customHeight="1" x14ac:dyDescent="0.2">
      <c r="B72" s="30"/>
      <c r="C72" s="25" t="s">
        <v>121</v>
      </c>
      <c r="L72" s="30"/>
    </row>
    <row r="73" spans="2:20" s="1" customFormat="1" ht="16.5" customHeight="1" x14ac:dyDescent="0.2">
      <c r="B73" s="30"/>
      <c r="E73" s="172" t="str">
        <f>E9</f>
        <v>SO 010 - TÚ Kamenný Újezd - Včelná</v>
      </c>
      <c r="F73" s="207"/>
      <c r="G73" s="207"/>
      <c r="H73" s="207"/>
      <c r="L73" s="30"/>
    </row>
    <row r="74" spans="2:20" s="1" customFormat="1" ht="6.95" customHeight="1" x14ac:dyDescent="0.2">
      <c r="B74" s="30"/>
      <c r="L74" s="30"/>
    </row>
    <row r="75" spans="2:20" s="1" customFormat="1" ht="12" customHeight="1" x14ac:dyDescent="0.2">
      <c r="B75" s="30"/>
      <c r="C75" s="25" t="s">
        <v>22</v>
      </c>
      <c r="F75" s="23" t="str">
        <f>F12</f>
        <v>trať 196 dle JŘ, TÚ Kamenný Újezd - Včelná</v>
      </c>
      <c r="I75" s="25" t="s">
        <v>24</v>
      </c>
      <c r="J75" s="47" t="str">
        <f>IF(J12="","",J12)</f>
        <v>27. 3. 2025</v>
      </c>
      <c r="L75" s="30"/>
    </row>
    <row r="76" spans="2:20" s="1" customFormat="1" ht="6.95" customHeight="1" x14ac:dyDescent="0.2">
      <c r="B76" s="30"/>
      <c r="L76" s="30"/>
    </row>
    <row r="77" spans="2:20" s="1" customFormat="1" ht="15.2" customHeight="1" x14ac:dyDescent="0.2">
      <c r="B77" s="30"/>
      <c r="C77" s="25" t="s">
        <v>26</v>
      </c>
      <c r="F77" s="23" t="str">
        <f>E15</f>
        <v>Správa železnic, státní organizace, OŘ Plzeň</v>
      </c>
      <c r="I77" s="25" t="s">
        <v>34</v>
      </c>
      <c r="J77" s="28" t="str">
        <f>E21</f>
        <v xml:space="preserve"> </v>
      </c>
      <c r="L77" s="30"/>
    </row>
    <row r="78" spans="2:20" s="1" customFormat="1" ht="15.2" customHeight="1" x14ac:dyDescent="0.2">
      <c r="B78" s="30"/>
      <c r="C78" s="25" t="s">
        <v>32</v>
      </c>
      <c r="F78" s="23" t="str">
        <f>IF(E18="","",E18)</f>
        <v>Vyplň údaj</v>
      </c>
      <c r="I78" s="25" t="s">
        <v>38</v>
      </c>
      <c r="J78" s="28" t="str">
        <f>E24</f>
        <v>Libor Brabenec</v>
      </c>
      <c r="L78" s="30"/>
    </row>
    <row r="79" spans="2:20" s="1" customFormat="1" ht="10.35" customHeight="1" x14ac:dyDescent="0.2">
      <c r="B79" s="30"/>
      <c r="L79" s="30"/>
    </row>
    <row r="80" spans="2:20" s="10" customFormat="1" ht="29.25" customHeight="1" x14ac:dyDescent="0.2">
      <c r="B80" s="105"/>
      <c r="C80" s="106" t="s">
        <v>132</v>
      </c>
      <c r="D80" s="107" t="s">
        <v>61</v>
      </c>
      <c r="E80" s="107" t="s">
        <v>57</v>
      </c>
      <c r="F80" s="107" t="s">
        <v>58</v>
      </c>
      <c r="G80" s="107" t="s">
        <v>133</v>
      </c>
      <c r="H80" s="107" t="s">
        <v>134</v>
      </c>
      <c r="I80" s="107" t="s">
        <v>135</v>
      </c>
      <c r="J80" s="108" t="s">
        <v>127</v>
      </c>
      <c r="K80" s="109" t="s">
        <v>136</v>
      </c>
      <c r="L80" s="105"/>
      <c r="M80" s="54" t="s">
        <v>35</v>
      </c>
      <c r="N80" s="55" t="s">
        <v>46</v>
      </c>
      <c r="O80" s="55" t="s">
        <v>137</v>
      </c>
      <c r="P80" s="55" t="s">
        <v>138</v>
      </c>
      <c r="Q80" s="55" t="s">
        <v>139</v>
      </c>
      <c r="R80" s="55" t="s">
        <v>140</v>
      </c>
      <c r="S80" s="55" t="s">
        <v>141</v>
      </c>
      <c r="T80" s="56" t="s">
        <v>142</v>
      </c>
    </row>
    <row r="81" spans="2:65" s="1" customFormat="1" ht="22.9" customHeight="1" x14ac:dyDescent="0.25">
      <c r="B81" s="30"/>
      <c r="C81" s="59" t="s">
        <v>143</v>
      </c>
      <c r="J81" s="110">
        <f>BK81</f>
        <v>0</v>
      </c>
      <c r="L81" s="30"/>
      <c r="M81" s="57"/>
      <c r="N81" s="48"/>
      <c r="O81" s="48"/>
      <c r="P81" s="111">
        <f>P82</f>
        <v>0</v>
      </c>
      <c r="Q81" s="48"/>
      <c r="R81" s="111">
        <f>R82</f>
        <v>0</v>
      </c>
      <c r="S81" s="48"/>
      <c r="T81" s="112">
        <f>T82</f>
        <v>0</v>
      </c>
      <c r="AT81" s="15" t="s">
        <v>75</v>
      </c>
      <c r="AU81" s="15" t="s">
        <v>128</v>
      </c>
      <c r="BK81" s="113">
        <f>BK82</f>
        <v>0</v>
      </c>
    </row>
    <row r="82" spans="2:65" s="11" customFormat="1" ht="25.9" customHeight="1" x14ac:dyDescent="0.2">
      <c r="B82" s="114"/>
      <c r="D82" s="115" t="s">
        <v>75</v>
      </c>
      <c r="E82" s="116" t="s">
        <v>144</v>
      </c>
      <c r="F82" s="116" t="s">
        <v>145</v>
      </c>
      <c r="I82" s="117"/>
      <c r="J82" s="118">
        <f>BK82</f>
        <v>0</v>
      </c>
      <c r="L82" s="114"/>
      <c r="M82" s="119"/>
      <c r="P82" s="120">
        <f>P83</f>
        <v>0</v>
      </c>
      <c r="R82" s="120">
        <f>R83</f>
        <v>0</v>
      </c>
      <c r="T82" s="121">
        <f>T83</f>
        <v>0</v>
      </c>
      <c r="AR82" s="115" t="s">
        <v>84</v>
      </c>
      <c r="AT82" s="122" t="s">
        <v>75</v>
      </c>
      <c r="AU82" s="122" t="s">
        <v>76</v>
      </c>
      <c r="AY82" s="115" t="s">
        <v>146</v>
      </c>
      <c r="BK82" s="123">
        <f>BK83</f>
        <v>0</v>
      </c>
    </row>
    <row r="83" spans="2:65" s="11" customFormat="1" ht="22.9" customHeight="1" x14ac:dyDescent="0.2">
      <c r="B83" s="114"/>
      <c r="D83" s="115" t="s">
        <v>75</v>
      </c>
      <c r="E83" s="124" t="s">
        <v>147</v>
      </c>
      <c r="F83" s="124" t="s">
        <v>148</v>
      </c>
      <c r="I83" s="117"/>
      <c r="J83" s="125">
        <f>BK83</f>
        <v>0</v>
      </c>
      <c r="L83" s="114"/>
      <c r="M83" s="119"/>
      <c r="P83" s="120">
        <f>SUM(P84:P121)</f>
        <v>0</v>
      </c>
      <c r="R83" s="120">
        <f>SUM(R84:R121)</f>
        <v>0</v>
      </c>
      <c r="T83" s="121">
        <f>SUM(T84:T121)</f>
        <v>0</v>
      </c>
      <c r="AR83" s="115" t="s">
        <v>84</v>
      </c>
      <c r="AT83" s="122" t="s">
        <v>75</v>
      </c>
      <c r="AU83" s="122" t="s">
        <v>84</v>
      </c>
      <c r="AY83" s="115" t="s">
        <v>146</v>
      </c>
      <c r="BK83" s="123">
        <f>SUM(BK84:BK121)</f>
        <v>0</v>
      </c>
    </row>
    <row r="84" spans="2:65" s="1" customFormat="1" ht="16.5" customHeight="1" x14ac:dyDescent="0.2">
      <c r="B84" s="30"/>
      <c r="C84" s="126" t="s">
        <v>84</v>
      </c>
      <c r="D84" s="126" t="s">
        <v>149</v>
      </c>
      <c r="E84" s="127" t="s">
        <v>150</v>
      </c>
      <c r="F84" s="128" t="s">
        <v>151</v>
      </c>
      <c r="G84" s="129" t="s">
        <v>152</v>
      </c>
      <c r="H84" s="130">
        <v>4580</v>
      </c>
      <c r="I84" s="131"/>
      <c r="J84" s="132">
        <f>ROUND(I84*H84,2)</f>
        <v>0</v>
      </c>
      <c r="K84" s="133"/>
      <c r="L84" s="30"/>
      <c r="M84" s="134" t="s">
        <v>35</v>
      </c>
      <c r="N84" s="135" t="s">
        <v>47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153</v>
      </c>
      <c r="AT84" s="138" t="s">
        <v>149</v>
      </c>
      <c r="AU84" s="138" t="s">
        <v>86</v>
      </c>
      <c r="AY84" s="15" t="s">
        <v>146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5" t="s">
        <v>84</v>
      </c>
      <c r="BK84" s="139">
        <f>ROUND(I84*H84,2)</f>
        <v>0</v>
      </c>
      <c r="BL84" s="15" t="s">
        <v>153</v>
      </c>
      <c r="BM84" s="138" t="s">
        <v>380</v>
      </c>
    </row>
    <row r="85" spans="2:65" s="1" customFormat="1" ht="19.5" x14ac:dyDescent="0.2">
      <c r="B85" s="30"/>
      <c r="D85" s="140" t="s">
        <v>155</v>
      </c>
      <c r="F85" s="141" t="s">
        <v>156</v>
      </c>
      <c r="I85" s="142"/>
      <c r="L85" s="30"/>
      <c r="M85" s="143"/>
      <c r="T85" s="51"/>
      <c r="AT85" s="15" t="s">
        <v>155</v>
      </c>
      <c r="AU85" s="15" t="s">
        <v>86</v>
      </c>
    </row>
    <row r="86" spans="2:65" s="12" customFormat="1" ht="11.25" x14ac:dyDescent="0.2">
      <c r="B86" s="144"/>
      <c r="D86" s="140" t="s">
        <v>157</v>
      </c>
      <c r="E86" s="145" t="s">
        <v>35</v>
      </c>
      <c r="F86" s="146" t="s">
        <v>381</v>
      </c>
      <c r="H86" s="147">
        <v>80</v>
      </c>
      <c r="I86" s="148"/>
      <c r="L86" s="144"/>
      <c r="M86" s="149"/>
      <c r="T86" s="150"/>
      <c r="AT86" s="145" t="s">
        <v>157</v>
      </c>
      <c r="AU86" s="145" t="s">
        <v>86</v>
      </c>
      <c r="AV86" s="12" t="s">
        <v>86</v>
      </c>
      <c r="AW86" s="12" t="s">
        <v>37</v>
      </c>
      <c r="AX86" s="12" t="s">
        <v>76</v>
      </c>
      <c r="AY86" s="145" t="s">
        <v>146</v>
      </c>
    </row>
    <row r="87" spans="2:65" s="12" customFormat="1" ht="11.25" x14ac:dyDescent="0.2">
      <c r="B87" s="144"/>
      <c r="D87" s="140" t="s">
        <v>157</v>
      </c>
      <c r="E87" s="145" t="s">
        <v>35</v>
      </c>
      <c r="F87" s="146" t="s">
        <v>382</v>
      </c>
      <c r="H87" s="147">
        <v>720</v>
      </c>
      <c r="I87" s="148"/>
      <c r="L87" s="144"/>
      <c r="M87" s="149"/>
      <c r="T87" s="150"/>
      <c r="AT87" s="145" t="s">
        <v>157</v>
      </c>
      <c r="AU87" s="145" t="s">
        <v>86</v>
      </c>
      <c r="AV87" s="12" t="s">
        <v>86</v>
      </c>
      <c r="AW87" s="12" t="s">
        <v>37</v>
      </c>
      <c r="AX87" s="12" t="s">
        <v>76</v>
      </c>
      <c r="AY87" s="145" t="s">
        <v>146</v>
      </c>
    </row>
    <row r="88" spans="2:65" s="12" customFormat="1" ht="11.25" x14ac:dyDescent="0.2">
      <c r="B88" s="144"/>
      <c r="D88" s="140" t="s">
        <v>157</v>
      </c>
      <c r="E88" s="145" t="s">
        <v>35</v>
      </c>
      <c r="F88" s="146" t="s">
        <v>383</v>
      </c>
      <c r="H88" s="147">
        <v>600</v>
      </c>
      <c r="I88" s="148"/>
      <c r="L88" s="144"/>
      <c r="M88" s="149"/>
      <c r="T88" s="150"/>
      <c r="AT88" s="145" t="s">
        <v>157</v>
      </c>
      <c r="AU88" s="145" t="s">
        <v>86</v>
      </c>
      <c r="AV88" s="12" t="s">
        <v>86</v>
      </c>
      <c r="AW88" s="12" t="s">
        <v>37</v>
      </c>
      <c r="AX88" s="12" t="s">
        <v>76</v>
      </c>
      <c r="AY88" s="145" t="s">
        <v>146</v>
      </c>
    </row>
    <row r="89" spans="2:65" s="12" customFormat="1" ht="11.25" x14ac:dyDescent="0.2">
      <c r="B89" s="144"/>
      <c r="D89" s="140" t="s">
        <v>157</v>
      </c>
      <c r="E89" s="145" t="s">
        <v>35</v>
      </c>
      <c r="F89" s="146" t="s">
        <v>384</v>
      </c>
      <c r="H89" s="147">
        <v>130</v>
      </c>
      <c r="I89" s="148"/>
      <c r="L89" s="144"/>
      <c r="M89" s="149"/>
      <c r="T89" s="150"/>
      <c r="AT89" s="145" t="s">
        <v>157</v>
      </c>
      <c r="AU89" s="145" t="s">
        <v>86</v>
      </c>
      <c r="AV89" s="12" t="s">
        <v>86</v>
      </c>
      <c r="AW89" s="12" t="s">
        <v>37</v>
      </c>
      <c r="AX89" s="12" t="s">
        <v>76</v>
      </c>
      <c r="AY89" s="145" t="s">
        <v>146</v>
      </c>
    </row>
    <row r="90" spans="2:65" s="12" customFormat="1" ht="11.25" x14ac:dyDescent="0.2">
      <c r="B90" s="144"/>
      <c r="D90" s="140" t="s">
        <v>157</v>
      </c>
      <c r="E90" s="145" t="s">
        <v>35</v>
      </c>
      <c r="F90" s="146" t="s">
        <v>385</v>
      </c>
      <c r="H90" s="147">
        <v>140</v>
      </c>
      <c r="I90" s="148"/>
      <c r="L90" s="144"/>
      <c r="M90" s="149"/>
      <c r="T90" s="150"/>
      <c r="AT90" s="145" t="s">
        <v>157</v>
      </c>
      <c r="AU90" s="145" t="s">
        <v>86</v>
      </c>
      <c r="AV90" s="12" t="s">
        <v>86</v>
      </c>
      <c r="AW90" s="12" t="s">
        <v>37</v>
      </c>
      <c r="AX90" s="12" t="s">
        <v>76</v>
      </c>
      <c r="AY90" s="145" t="s">
        <v>146</v>
      </c>
    </row>
    <row r="91" spans="2:65" s="12" customFormat="1" ht="11.25" x14ac:dyDescent="0.2">
      <c r="B91" s="144"/>
      <c r="D91" s="140" t="s">
        <v>157</v>
      </c>
      <c r="E91" s="145" t="s">
        <v>35</v>
      </c>
      <c r="F91" s="146" t="s">
        <v>386</v>
      </c>
      <c r="H91" s="147">
        <v>350</v>
      </c>
      <c r="I91" s="148"/>
      <c r="L91" s="144"/>
      <c r="M91" s="149"/>
      <c r="T91" s="150"/>
      <c r="AT91" s="145" t="s">
        <v>157</v>
      </c>
      <c r="AU91" s="145" t="s">
        <v>86</v>
      </c>
      <c r="AV91" s="12" t="s">
        <v>86</v>
      </c>
      <c r="AW91" s="12" t="s">
        <v>37</v>
      </c>
      <c r="AX91" s="12" t="s">
        <v>76</v>
      </c>
      <c r="AY91" s="145" t="s">
        <v>146</v>
      </c>
    </row>
    <row r="92" spans="2:65" s="12" customFormat="1" ht="11.25" x14ac:dyDescent="0.2">
      <c r="B92" s="144"/>
      <c r="D92" s="140" t="s">
        <v>157</v>
      </c>
      <c r="E92" s="145" t="s">
        <v>35</v>
      </c>
      <c r="F92" s="146" t="s">
        <v>387</v>
      </c>
      <c r="H92" s="147">
        <v>200</v>
      </c>
      <c r="I92" s="148"/>
      <c r="L92" s="144"/>
      <c r="M92" s="149"/>
      <c r="T92" s="150"/>
      <c r="AT92" s="145" t="s">
        <v>157</v>
      </c>
      <c r="AU92" s="145" t="s">
        <v>86</v>
      </c>
      <c r="AV92" s="12" t="s">
        <v>86</v>
      </c>
      <c r="AW92" s="12" t="s">
        <v>37</v>
      </c>
      <c r="AX92" s="12" t="s">
        <v>76</v>
      </c>
      <c r="AY92" s="145" t="s">
        <v>146</v>
      </c>
    </row>
    <row r="93" spans="2:65" s="12" customFormat="1" ht="11.25" x14ac:dyDescent="0.2">
      <c r="B93" s="144"/>
      <c r="D93" s="140" t="s">
        <v>157</v>
      </c>
      <c r="E93" s="145" t="s">
        <v>35</v>
      </c>
      <c r="F93" s="146" t="s">
        <v>388</v>
      </c>
      <c r="H93" s="147">
        <v>200</v>
      </c>
      <c r="I93" s="148"/>
      <c r="L93" s="144"/>
      <c r="M93" s="149"/>
      <c r="T93" s="150"/>
      <c r="AT93" s="145" t="s">
        <v>157</v>
      </c>
      <c r="AU93" s="145" t="s">
        <v>86</v>
      </c>
      <c r="AV93" s="12" t="s">
        <v>86</v>
      </c>
      <c r="AW93" s="12" t="s">
        <v>37</v>
      </c>
      <c r="AX93" s="12" t="s">
        <v>76</v>
      </c>
      <c r="AY93" s="145" t="s">
        <v>146</v>
      </c>
    </row>
    <row r="94" spans="2:65" s="12" customFormat="1" ht="11.25" x14ac:dyDescent="0.2">
      <c r="B94" s="144"/>
      <c r="D94" s="140" t="s">
        <v>157</v>
      </c>
      <c r="E94" s="145" t="s">
        <v>35</v>
      </c>
      <c r="F94" s="146" t="s">
        <v>389</v>
      </c>
      <c r="H94" s="147">
        <v>130</v>
      </c>
      <c r="I94" s="148"/>
      <c r="L94" s="144"/>
      <c r="M94" s="149"/>
      <c r="T94" s="150"/>
      <c r="AT94" s="145" t="s">
        <v>157</v>
      </c>
      <c r="AU94" s="145" t="s">
        <v>86</v>
      </c>
      <c r="AV94" s="12" t="s">
        <v>86</v>
      </c>
      <c r="AW94" s="12" t="s">
        <v>37</v>
      </c>
      <c r="AX94" s="12" t="s">
        <v>76</v>
      </c>
      <c r="AY94" s="145" t="s">
        <v>146</v>
      </c>
    </row>
    <row r="95" spans="2:65" s="12" customFormat="1" ht="11.25" x14ac:dyDescent="0.2">
      <c r="B95" s="144"/>
      <c r="D95" s="140" t="s">
        <v>157</v>
      </c>
      <c r="E95" s="145" t="s">
        <v>35</v>
      </c>
      <c r="F95" s="146" t="s">
        <v>390</v>
      </c>
      <c r="H95" s="147">
        <v>540</v>
      </c>
      <c r="I95" s="148"/>
      <c r="L95" s="144"/>
      <c r="M95" s="149"/>
      <c r="T95" s="150"/>
      <c r="AT95" s="145" t="s">
        <v>157</v>
      </c>
      <c r="AU95" s="145" t="s">
        <v>86</v>
      </c>
      <c r="AV95" s="12" t="s">
        <v>86</v>
      </c>
      <c r="AW95" s="12" t="s">
        <v>37</v>
      </c>
      <c r="AX95" s="12" t="s">
        <v>76</v>
      </c>
      <c r="AY95" s="145" t="s">
        <v>146</v>
      </c>
    </row>
    <row r="96" spans="2:65" s="12" customFormat="1" ht="11.25" x14ac:dyDescent="0.2">
      <c r="B96" s="144"/>
      <c r="D96" s="140" t="s">
        <v>157</v>
      </c>
      <c r="E96" s="145" t="s">
        <v>35</v>
      </c>
      <c r="F96" s="146" t="s">
        <v>391</v>
      </c>
      <c r="H96" s="147">
        <v>220</v>
      </c>
      <c r="I96" s="148"/>
      <c r="L96" s="144"/>
      <c r="M96" s="149"/>
      <c r="T96" s="150"/>
      <c r="AT96" s="145" t="s">
        <v>157</v>
      </c>
      <c r="AU96" s="145" t="s">
        <v>86</v>
      </c>
      <c r="AV96" s="12" t="s">
        <v>86</v>
      </c>
      <c r="AW96" s="12" t="s">
        <v>37</v>
      </c>
      <c r="AX96" s="12" t="s">
        <v>76</v>
      </c>
      <c r="AY96" s="145" t="s">
        <v>146</v>
      </c>
    </row>
    <row r="97" spans="2:65" s="12" customFormat="1" ht="11.25" x14ac:dyDescent="0.2">
      <c r="B97" s="144"/>
      <c r="D97" s="140" t="s">
        <v>157</v>
      </c>
      <c r="E97" s="145" t="s">
        <v>35</v>
      </c>
      <c r="F97" s="146" t="s">
        <v>392</v>
      </c>
      <c r="H97" s="147">
        <v>130</v>
      </c>
      <c r="I97" s="148"/>
      <c r="L97" s="144"/>
      <c r="M97" s="149"/>
      <c r="T97" s="150"/>
      <c r="AT97" s="145" t="s">
        <v>157</v>
      </c>
      <c r="AU97" s="145" t="s">
        <v>86</v>
      </c>
      <c r="AV97" s="12" t="s">
        <v>86</v>
      </c>
      <c r="AW97" s="12" t="s">
        <v>37</v>
      </c>
      <c r="AX97" s="12" t="s">
        <v>76</v>
      </c>
      <c r="AY97" s="145" t="s">
        <v>146</v>
      </c>
    </row>
    <row r="98" spans="2:65" s="12" customFormat="1" ht="11.25" x14ac:dyDescent="0.2">
      <c r="B98" s="144"/>
      <c r="D98" s="140" t="s">
        <v>157</v>
      </c>
      <c r="E98" s="145" t="s">
        <v>35</v>
      </c>
      <c r="F98" s="146" t="s">
        <v>393</v>
      </c>
      <c r="H98" s="147">
        <v>600</v>
      </c>
      <c r="I98" s="148"/>
      <c r="L98" s="144"/>
      <c r="M98" s="149"/>
      <c r="T98" s="150"/>
      <c r="AT98" s="145" t="s">
        <v>157</v>
      </c>
      <c r="AU98" s="145" t="s">
        <v>86</v>
      </c>
      <c r="AV98" s="12" t="s">
        <v>86</v>
      </c>
      <c r="AW98" s="12" t="s">
        <v>37</v>
      </c>
      <c r="AX98" s="12" t="s">
        <v>76</v>
      </c>
      <c r="AY98" s="145" t="s">
        <v>146</v>
      </c>
    </row>
    <row r="99" spans="2:65" s="12" customFormat="1" ht="11.25" x14ac:dyDescent="0.2">
      <c r="B99" s="144"/>
      <c r="D99" s="140" t="s">
        <v>157</v>
      </c>
      <c r="E99" s="145" t="s">
        <v>35</v>
      </c>
      <c r="F99" s="146" t="s">
        <v>394</v>
      </c>
      <c r="H99" s="147">
        <v>200</v>
      </c>
      <c r="I99" s="148"/>
      <c r="L99" s="144"/>
      <c r="M99" s="149"/>
      <c r="T99" s="150"/>
      <c r="AT99" s="145" t="s">
        <v>157</v>
      </c>
      <c r="AU99" s="145" t="s">
        <v>86</v>
      </c>
      <c r="AV99" s="12" t="s">
        <v>86</v>
      </c>
      <c r="AW99" s="12" t="s">
        <v>37</v>
      </c>
      <c r="AX99" s="12" t="s">
        <v>76</v>
      </c>
      <c r="AY99" s="145" t="s">
        <v>146</v>
      </c>
    </row>
    <row r="100" spans="2:65" s="12" customFormat="1" ht="11.25" x14ac:dyDescent="0.2">
      <c r="B100" s="144"/>
      <c r="D100" s="140" t="s">
        <v>157</v>
      </c>
      <c r="E100" s="145" t="s">
        <v>35</v>
      </c>
      <c r="F100" s="146" t="s">
        <v>395</v>
      </c>
      <c r="H100" s="147">
        <v>290</v>
      </c>
      <c r="I100" s="148"/>
      <c r="L100" s="144"/>
      <c r="M100" s="149"/>
      <c r="T100" s="150"/>
      <c r="AT100" s="145" t="s">
        <v>157</v>
      </c>
      <c r="AU100" s="145" t="s">
        <v>86</v>
      </c>
      <c r="AV100" s="12" t="s">
        <v>86</v>
      </c>
      <c r="AW100" s="12" t="s">
        <v>37</v>
      </c>
      <c r="AX100" s="12" t="s">
        <v>76</v>
      </c>
      <c r="AY100" s="145" t="s">
        <v>146</v>
      </c>
    </row>
    <row r="101" spans="2:65" s="12" customFormat="1" ht="11.25" x14ac:dyDescent="0.2">
      <c r="B101" s="144"/>
      <c r="D101" s="140" t="s">
        <v>157</v>
      </c>
      <c r="E101" s="145" t="s">
        <v>35</v>
      </c>
      <c r="F101" s="146" t="s">
        <v>396</v>
      </c>
      <c r="H101" s="147">
        <v>50</v>
      </c>
      <c r="I101" s="148"/>
      <c r="L101" s="144"/>
      <c r="M101" s="149"/>
      <c r="T101" s="150"/>
      <c r="AT101" s="145" t="s">
        <v>157</v>
      </c>
      <c r="AU101" s="145" t="s">
        <v>86</v>
      </c>
      <c r="AV101" s="12" t="s">
        <v>86</v>
      </c>
      <c r="AW101" s="12" t="s">
        <v>37</v>
      </c>
      <c r="AX101" s="12" t="s">
        <v>76</v>
      </c>
      <c r="AY101" s="145" t="s">
        <v>146</v>
      </c>
    </row>
    <row r="102" spans="2:65" s="13" customFormat="1" ht="11.25" x14ac:dyDescent="0.2">
      <c r="B102" s="151"/>
      <c r="D102" s="140" t="s">
        <v>157</v>
      </c>
      <c r="E102" s="152" t="s">
        <v>35</v>
      </c>
      <c r="F102" s="153" t="s">
        <v>161</v>
      </c>
      <c r="H102" s="154">
        <v>4580</v>
      </c>
      <c r="I102" s="155"/>
      <c r="L102" s="151"/>
      <c r="M102" s="156"/>
      <c r="T102" s="157"/>
      <c r="AT102" s="152" t="s">
        <v>157</v>
      </c>
      <c r="AU102" s="152" t="s">
        <v>86</v>
      </c>
      <c r="AV102" s="13" t="s">
        <v>153</v>
      </c>
      <c r="AW102" s="13" t="s">
        <v>37</v>
      </c>
      <c r="AX102" s="13" t="s">
        <v>84</v>
      </c>
      <c r="AY102" s="152" t="s">
        <v>146</v>
      </c>
    </row>
    <row r="103" spans="2:65" s="1" customFormat="1" ht="16.5" customHeight="1" x14ac:dyDescent="0.2">
      <c r="B103" s="30"/>
      <c r="C103" s="126" t="s">
        <v>86</v>
      </c>
      <c r="D103" s="126" t="s">
        <v>149</v>
      </c>
      <c r="E103" s="127" t="s">
        <v>162</v>
      </c>
      <c r="F103" s="128" t="s">
        <v>163</v>
      </c>
      <c r="G103" s="129" t="s">
        <v>164</v>
      </c>
      <c r="H103" s="130">
        <v>240.18</v>
      </c>
      <c r="I103" s="131"/>
      <c r="J103" s="132">
        <f>ROUND(I103*H103,2)</f>
        <v>0</v>
      </c>
      <c r="K103" s="133"/>
      <c r="L103" s="30"/>
      <c r="M103" s="134" t="s">
        <v>35</v>
      </c>
      <c r="N103" s="135" t="s">
        <v>47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153</v>
      </c>
      <c r="AT103" s="138" t="s">
        <v>149</v>
      </c>
      <c r="AU103" s="138" t="s">
        <v>86</v>
      </c>
      <c r="AY103" s="15" t="s">
        <v>146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5" t="s">
        <v>84</v>
      </c>
      <c r="BK103" s="139">
        <f>ROUND(I103*H103,2)</f>
        <v>0</v>
      </c>
      <c r="BL103" s="15" t="s">
        <v>153</v>
      </c>
      <c r="BM103" s="138" t="s">
        <v>397</v>
      </c>
    </row>
    <row r="104" spans="2:65" s="1" customFormat="1" ht="19.5" x14ac:dyDescent="0.2">
      <c r="B104" s="30"/>
      <c r="D104" s="140" t="s">
        <v>155</v>
      </c>
      <c r="F104" s="141" t="s">
        <v>166</v>
      </c>
      <c r="I104" s="142"/>
      <c r="L104" s="30"/>
      <c r="M104" s="143"/>
      <c r="T104" s="51"/>
      <c r="AT104" s="15" t="s">
        <v>155</v>
      </c>
      <c r="AU104" s="15" t="s">
        <v>86</v>
      </c>
    </row>
    <row r="105" spans="2:65" s="12" customFormat="1" ht="11.25" x14ac:dyDescent="0.2">
      <c r="B105" s="144"/>
      <c r="D105" s="140" t="s">
        <v>157</v>
      </c>
      <c r="E105" s="145" t="s">
        <v>35</v>
      </c>
      <c r="F105" s="146" t="s">
        <v>398</v>
      </c>
      <c r="H105" s="147">
        <v>2.88</v>
      </c>
      <c r="I105" s="148"/>
      <c r="L105" s="144"/>
      <c r="M105" s="149"/>
      <c r="T105" s="150"/>
      <c r="AT105" s="145" t="s">
        <v>157</v>
      </c>
      <c r="AU105" s="145" t="s">
        <v>86</v>
      </c>
      <c r="AV105" s="12" t="s">
        <v>86</v>
      </c>
      <c r="AW105" s="12" t="s">
        <v>37</v>
      </c>
      <c r="AX105" s="12" t="s">
        <v>76</v>
      </c>
      <c r="AY105" s="145" t="s">
        <v>146</v>
      </c>
    </row>
    <row r="106" spans="2:65" s="12" customFormat="1" ht="11.25" x14ac:dyDescent="0.2">
      <c r="B106" s="144"/>
      <c r="D106" s="140" t="s">
        <v>157</v>
      </c>
      <c r="E106" s="145" t="s">
        <v>35</v>
      </c>
      <c r="F106" s="146" t="s">
        <v>399</v>
      </c>
      <c r="H106" s="147">
        <v>25.92</v>
      </c>
      <c r="I106" s="148"/>
      <c r="L106" s="144"/>
      <c r="M106" s="149"/>
      <c r="T106" s="150"/>
      <c r="AT106" s="145" t="s">
        <v>157</v>
      </c>
      <c r="AU106" s="145" t="s">
        <v>86</v>
      </c>
      <c r="AV106" s="12" t="s">
        <v>86</v>
      </c>
      <c r="AW106" s="12" t="s">
        <v>37</v>
      </c>
      <c r="AX106" s="12" t="s">
        <v>76</v>
      </c>
      <c r="AY106" s="145" t="s">
        <v>146</v>
      </c>
    </row>
    <row r="107" spans="2:65" s="12" customFormat="1" ht="11.25" x14ac:dyDescent="0.2">
      <c r="B107" s="144"/>
      <c r="D107" s="140" t="s">
        <v>157</v>
      </c>
      <c r="E107" s="145" t="s">
        <v>35</v>
      </c>
      <c r="F107" s="146" t="s">
        <v>400</v>
      </c>
      <c r="H107" s="147">
        <v>21.6</v>
      </c>
      <c r="I107" s="148"/>
      <c r="L107" s="144"/>
      <c r="M107" s="149"/>
      <c r="T107" s="150"/>
      <c r="AT107" s="145" t="s">
        <v>157</v>
      </c>
      <c r="AU107" s="145" t="s">
        <v>86</v>
      </c>
      <c r="AV107" s="12" t="s">
        <v>86</v>
      </c>
      <c r="AW107" s="12" t="s">
        <v>37</v>
      </c>
      <c r="AX107" s="12" t="s">
        <v>76</v>
      </c>
      <c r="AY107" s="145" t="s">
        <v>146</v>
      </c>
    </row>
    <row r="108" spans="2:65" s="12" customFormat="1" ht="11.25" x14ac:dyDescent="0.2">
      <c r="B108" s="144"/>
      <c r="D108" s="140" t="s">
        <v>157</v>
      </c>
      <c r="E108" s="145" t="s">
        <v>35</v>
      </c>
      <c r="F108" s="146" t="s">
        <v>401</v>
      </c>
      <c r="H108" s="147">
        <v>8.58</v>
      </c>
      <c r="I108" s="148"/>
      <c r="L108" s="144"/>
      <c r="M108" s="149"/>
      <c r="T108" s="150"/>
      <c r="AT108" s="145" t="s">
        <v>157</v>
      </c>
      <c r="AU108" s="145" t="s">
        <v>86</v>
      </c>
      <c r="AV108" s="12" t="s">
        <v>86</v>
      </c>
      <c r="AW108" s="12" t="s">
        <v>37</v>
      </c>
      <c r="AX108" s="12" t="s">
        <v>76</v>
      </c>
      <c r="AY108" s="145" t="s">
        <v>146</v>
      </c>
    </row>
    <row r="109" spans="2:65" s="12" customFormat="1" ht="11.25" x14ac:dyDescent="0.2">
      <c r="B109" s="144"/>
      <c r="D109" s="140" t="s">
        <v>157</v>
      </c>
      <c r="E109" s="145" t="s">
        <v>35</v>
      </c>
      <c r="F109" s="146" t="s">
        <v>402</v>
      </c>
      <c r="H109" s="147">
        <v>9.24</v>
      </c>
      <c r="I109" s="148"/>
      <c r="L109" s="144"/>
      <c r="M109" s="149"/>
      <c r="T109" s="150"/>
      <c r="AT109" s="145" t="s">
        <v>157</v>
      </c>
      <c r="AU109" s="145" t="s">
        <v>86</v>
      </c>
      <c r="AV109" s="12" t="s">
        <v>86</v>
      </c>
      <c r="AW109" s="12" t="s">
        <v>37</v>
      </c>
      <c r="AX109" s="12" t="s">
        <v>76</v>
      </c>
      <c r="AY109" s="145" t="s">
        <v>146</v>
      </c>
    </row>
    <row r="110" spans="2:65" s="12" customFormat="1" ht="11.25" x14ac:dyDescent="0.2">
      <c r="B110" s="144"/>
      <c r="D110" s="140" t="s">
        <v>157</v>
      </c>
      <c r="E110" s="145" t="s">
        <v>35</v>
      </c>
      <c r="F110" s="146" t="s">
        <v>403</v>
      </c>
      <c r="H110" s="147">
        <v>23.1</v>
      </c>
      <c r="I110" s="148"/>
      <c r="L110" s="144"/>
      <c r="M110" s="149"/>
      <c r="T110" s="150"/>
      <c r="AT110" s="145" t="s">
        <v>157</v>
      </c>
      <c r="AU110" s="145" t="s">
        <v>86</v>
      </c>
      <c r="AV110" s="12" t="s">
        <v>86</v>
      </c>
      <c r="AW110" s="12" t="s">
        <v>37</v>
      </c>
      <c r="AX110" s="12" t="s">
        <v>76</v>
      </c>
      <c r="AY110" s="145" t="s">
        <v>146</v>
      </c>
    </row>
    <row r="111" spans="2:65" s="12" customFormat="1" ht="11.25" x14ac:dyDescent="0.2">
      <c r="B111" s="144"/>
      <c r="D111" s="140" t="s">
        <v>157</v>
      </c>
      <c r="E111" s="145" t="s">
        <v>35</v>
      </c>
      <c r="F111" s="146" t="s">
        <v>404</v>
      </c>
      <c r="H111" s="147">
        <v>13.2</v>
      </c>
      <c r="I111" s="148"/>
      <c r="L111" s="144"/>
      <c r="M111" s="149"/>
      <c r="T111" s="150"/>
      <c r="AT111" s="145" t="s">
        <v>157</v>
      </c>
      <c r="AU111" s="145" t="s">
        <v>86</v>
      </c>
      <c r="AV111" s="12" t="s">
        <v>86</v>
      </c>
      <c r="AW111" s="12" t="s">
        <v>37</v>
      </c>
      <c r="AX111" s="12" t="s">
        <v>76</v>
      </c>
      <c r="AY111" s="145" t="s">
        <v>146</v>
      </c>
    </row>
    <row r="112" spans="2:65" s="12" customFormat="1" ht="11.25" x14ac:dyDescent="0.2">
      <c r="B112" s="144"/>
      <c r="D112" s="140" t="s">
        <v>157</v>
      </c>
      <c r="E112" s="145" t="s">
        <v>35</v>
      </c>
      <c r="F112" s="146" t="s">
        <v>405</v>
      </c>
      <c r="H112" s="147">
        <v>13.2</v>
      </c>
      <c r="I112" s="148"/>
      <c r="L112" s="144"/>
      <c r="M112" s="149"/>
      <c r="T112" s="150"/>
      <c r="AT112" s="145" t="s">
        <v>157</v>
      </c>
      <c r="AU112" s="145" t="s">
        <v>86</v>
      </c>
      <c r="AV112" s="12" t="s">
        <v>86</v>
      </c>
      <c r="AW112" s="12" t="s">
        <v>37</v>
      </c>
      <c r="AX112" s="12" t="s">
        <v>76</v>
      </c>
      <c r="AY112" s="145" t="s">
        <v>146</v>
      </c>
    </row>
    <row r="113" spans="2:51" s="12" customFormat="1" ht="11.25" x14ac:dyDescent="0.2">
      <c r="B113" s="144"/>
      <c r="D113" s="140" t="s">
        <v>157</v>
      </c>
      <c r="E113" s="145" t="s">
        <v>35</v>
      </c>
      <c r="F113" s="146" t="s">
        <v>406</v>
      </c>
      <c r="H113" s="147">
        <v>4.68</v>
      </c>
      <c r="I113" s="148"/>
      <c r="L113" s="144"/>
      <c r="M113" s="149"/>
      <c r="T113" s="150"/>
      <c r="AT113" s="145" t="s">
        <v>157</v>
      </c>
      <c r="AU113" s="145" t="s">
        <v>86</v>
      </c>
      <c r="AV113" s="12" t="s">
        <v>86</v>
      </c>
      <c r="AW113" s="12" t="s">
        <v>37</v>
      </c>
      <c r="AX113" s="12" t="s">
        <v>76</v>
      </c>
      <c r="AY113" s="145" t="s">
        <v>146</v>
      </c>
    </row>
    <row r="114" spans="2:51" s="12" customFormat="1" ht="11.25" x14ac:dyDescent="0.2">
      <c r="B114" s="144"/>
      <c r="D114" s="140" t="s">
        <v>157</v>
      </c>
      <c r="E114" s="145" t="s">
        <v>35</v>
      </c>
      <c r="F114" s="146" t="s">
        <v>407</v>
      </c>
      <c r="H114" s="147">
        <v>19.440000000000001</v>
      </c>
      <c r="I114" s="148"/>
      <c r="L114" s="144"/>
      <c r="M114" s="149"/>
      <c r="T114" s="150"/>
      <c r="AT114" s="145" t="s">
        <v>157</v>
      </c>
      <c r="AU114" s="145" t="s">
        <v>86</v>
      </c>
      <c r="AV114" s="12" t="s">
        <v>86</v>
      </c>
      <c r="AW114" s="12" t="s">
        <v>37</v>
      </c>
      <c r="AX114" s="12" t="s">
        <v>76</v>
      </c>
      <c r="AY114" s="145" t="s">
        <v>146</v>
      </c>
    </row>
    <row r="115" spans="2:51" s="12" customFormat="1" ht="11.25" x14ac:dyDescent="0.2">
      <c r="B115" s="144"/>
      <c r="D115" s="140" t="s">
        <v>157</v>
      </c>
      <c r="E115" s="145" t="s">
        <v>35</v>
      </c>
      <c r="F115" s="146" t="s">
        <v>408</v>
      </c>
      <c r="H115" s="147">
        <v>14.52</v>
      </c>
      <c r="I115" s="148"/>
      <c r="L115" s="144"/>
      <c r="M115" s="149"/>
      <c r="T115" s="150"/>
      <c r="AT115" s="145" t="s">
        <v>157</v>
      </c>
      <c r="AU115" s="145" t="s">
        <v>86</v>
      </c>
      <c r="AV115" s="12" t="s">
        <v>86</v>
      </c>
      <c r="AW115" s="12" t="s">
        <v>37</v>
      </c>
      <c r="AX115" s="12" t="s">
        <v>76</v>
      </c>
      <c r="AY115" s="145" t="s">
        <v>146</v>
      </c>
    </row>
    <row r="116" spans="2:51" s="12" customFormat="1" ht="11.25" x14ac:dyDescent="0.2">
      <c r="B116" s="144"/>
      <c r="D116" s="140" t="s">
        <v>157</v>
      </c>
      <c r="E116" s="145" t="s">
        <v>35</v>
      </c>
      <c r="F116" s="146" t="s">
        <v>409</v>
      </c>
      <c r="H116" s="147">
        <v>8.58</v>
      </c>
      <c r="I116" s="148"/>
      <c r="L116" s="144"/>
      <c r="M116" s="149"/>
      <c r="T116" s="150"/>
      <c r="AT116" s="145" t="s">
        <v>157</v>
      </c>
      <c r="AU116" s="145" t="s">
        <v>86</v>
      </c>
      <c r="AV116" s="12" t="s">
        <v>86</v>
      </c>
      <c r="AW116" s="12" t="s">
        <v>37</v>
      </c>
      <c r="AX116" s="12" t="s">
        <v>76</v>
      </c>
      <c r="AY116" s="145" t="s">
        <v>146</v>
      </c>
    </row>
    <row r="117" spans="2:51" s="12" customFormat="1" ht="11.25" x14ac:dyDescent="0.2">
      <c r="B117" s="144"/>
      <c r="D117" s="140" t="s">
        <v>157</v>
      </c>
      <c r="E117" s="145" t="s">
        <v>35</v>
      </c>
      <c r="F117" s="146" t="s">
        <v>410</v>
      </c>
      <c r="H117" s="147">
        <v>39.6</v>
      </c>
      <c r="I117" s="148"/>
      <c r="L117" s="144"/>
      <c r="M117" s="149"/>
      <c r="T117" s="150"/>
      <c r="AT117" s="145" t="s">
        <v>157</v>
      </c>
      <c r="AU117" s="145" t="s">
        <v>86</v>
      </c>
      <c r="AV117" s="12" t="s">
        <v>86</v>
      </c>
      <c r="AW117" s="12" t="s">
        <v>37</v>
      </c>
      <c r="AX117" s="12" t="s">
        <v>76</v>
      </c>
      <c r="AY117" s="145" t="s">
        <v>146</v>
      </c>
    </row>
    <row r="118" spans="2:51" s="12" customFormat="1" ht="11.25" x14ac:dyDescent="0.2">
      <c r="B118" s="144"/>
      <c r="D118" s="140" t="s">
        <v>157</v>
      </c>
      <c r="E118" s="145" t="s">
        <v>35</v>
      </c>
      <c r="F118" s="146" t="s">
        <v>411</v>
      </c>
      <c r="H118" s="147">
        <v>13.2</v>
      </c>
      <c r="I118" s="148"/>
      <c r="L118" s="144"/>
      <c r="M118" s="149"/>
      <c r="T118" s="150"/>
      <c r="AT118" s="145" t="s">
        <v>157</v>
      </c>
      <c r="AU118" s="145" t="s">
        <v>86</v>
      </c>
      <c r="AV118" s="12" t="s">
        <v>86</v>
      </c>
      <c r="AW118" s="12" t="s">
        <v>37</v>
      </c>
      <c r="AX118" s="12" t="s">
        <v>76</v>
      </c>
      <c r="AY118" s="145" t="s">
        <v>146</v>
      </c>
    </row>
    <row r="119" spans="2:51" s="12" customFormat="1" ht="11.25" x14ac:dyDescent="0.2">
      <c r="B119" s="144"/>
      <c r="D119" s="140" t="s">
        <v>157</v>
      </c>
      <c r="E119" s="145" t="s">
        <v>35</v>
      </c>
      <c r="F119" s="146" t="s">
        <v>412</v>
      </c>
      <c r="H119" s="147">
        <v>19.14</v>
      </c>
      <c r="I119" s="148"/>
      <c r="L119" s="144"/>
      <c r="M119" s="149"/>
      <c r="T119" s="150"/>
      <c r="AT119" s="145" t="s">
        <v>157</v>
      </c>
      <c r="AU119" s="145" t="s">
        <v>86</v>
      </c>
      <c r="AV119" s="12" t="s">
        <v>86</v>
      </c>
      <c r="AW119" s="12" t="s">
        <v>37</v>
      </c>
      <c r="AX119" s="12" t="s">
        <v>76</v>
      </c>
      <c r="AY119" s="145" t="s">
        <v>146</v>
      </c>
    </row>
    <row r="120" spans="2:51" s="12" customFormat="1" ht="11.25" x14ac:dyDescent="0.2">
      <c r="B120" s="144"/>
      <c r="D120" s="140" t="s">
        <v>157</v>
      </c>
      <c r="E120" s="145" t="s">
        <v>35</v>
      </c>
      <c r="F120" s="146" t="s">
        <v>413</v>
      </c>
      <c r="H120" s="147">
        <v>3.3</v>
      </c>
      <c r="I120" s="148"/>
      <c r="L120" s="144"/>
      <c r="M120" s="149"/>
      <c r="T120" s="150"/>
      <c r="AT120" s="145" t="s">
        <v>157</v>
      </c>
      <c r="AU120" s="145" t="s">
        <v>86</v>
      </c>
      <c r="AV120" s="12" t="s">
        <v>86</v>
      </c>
      <c r="AW120" s="12" t="s">
        <v>37</v>
      </c>
      <c r="AX120" s="12" t="s">
        <v>76</v>
      </c>
      <c r="AY120" s="145" t="s">
        <v>146</v>
      </c>
    </row>
    <row r="121" spans="2:51" s="13" customFormat="1" ht="11.25" x14ac:dyDescent="0.2">
      <c r="B121" s="151"/>
      <c r="D121" s="140" t="s">
        <v>157</v>
      </c>
      <c r="E121" s="152" t="s">
        <v>35</v>
      </c>
      <c r="F121" s="153" t="s">
        <v>161</v>
      </c>
      <c r="H121" s="154">
        <v>240.18</v>
      </c>
      <c r="I121" s="155"/>
      <c r="L121" s="151"/>
      <c r="M121" s="158"/>
      <c r="N121" s="159"/>
      <c r="O121" s="159"/>
      <c r="P121" s="159"/>
      <c r="Q121" s="159"/>
      <c r="R121" s="159"/>
      <c r="S121" s="159"/>
      <c r="T121" s="160"/>
      <c r="AT121" s="152" t="s">
        <v>157</v>
      </c>
      <c r="AU121" s="152" t="s">
        <v>86</v>
      </c>
      <c r="AV121" s="13" t="s">
        <v>153</v>
      </c>
      <c r="AW121" s="13" t="s">
        <v>37</v>
      </c>
      <c r="AX121" s="13" t="s">
        <v>84</v>
      </c>
      <c r="AY121" s="152" t="s">
        <v>146</v>
      </c>
    </row>
    <row r="122" spans="2:51" s="1" customFormat="1" ht="6.95" customHeight="1" x14ac:dyDescent="0.2"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30"/>
    </row>
  </sheetData>
  <sheetProtection algorithmName="SHA-512" hashValue="TtPJUz7fijQjwRMjos2rt5BxKvG9hSnoUuSDGZiFJksEvSYsBE9SBdwV+yUwVYSp8Ncw326LaOIvqa6lGiSswA==" saltValue="CPexugiv/vWezm7gPGQwpcu5BRd1i3eQo0vYJDHsA7TEFZ+likvT/ou4Rh30KJEHXQ0FVowqg1uObatt7FbAYg==" spinCount="100000" sheet="1" objects="1" scenarios="1" formatColumns="0" formatRows="0" autoFilter="0"/>
  <autoFilter ref="C80:K121" xr:uid="{00000000-0009-0000-0000-00000A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94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116</v>
      </c>
    </row>
    <row r="3" spans="2:46" ht="6.95" hidden="1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 x14ac:dyDescent="0.2">
      <c r="B4" s="18"/>
      <c r="D4" s="19" t="s">
        <v>120</v>
      </c>
      <c r="L4" s="18"/>
      <c r="M4" s="83" t="s">
        <v>10</v>
      </c>
      <c r="AT4" s="15" t="s">
        <v>4</v>
      </c>
    </row>
    <row r="5" spans="2:46" ht="6.95" hidden="1" customHeight="1" x14ac:dyDescent="0.2">
      <c r="B5" s="18"/>
      <c r="L5" s="18"/>
    </row>
    <row r="6" spans="2:46" ht="12" hidden="1" customHeight="1" x14ac:dyDescent="0.2">
      <c r="B6" s="18"/>
      <c r="D6" s="25" t="s">
        <v>16</v>
      </c>
      <c r="L6" s="18"/>
    </row>
    <row r="7" spans="2:46" ht="16.5" hidden="1" customHeight="1" x14ac:dyDescent="0.2">
      <c r="B7" s="18"/>
      <c r="E7" s="205" t="str">
        <f>'Rekapitulace stavby'!K6</f>
        <v>Čištění žlabových příkopů na trati Horní Dvořiště st. hranice - České Budějovice</v>
      </c>
      <c r="F7" s="206"/>
      <c r="G7" s="206"/>
      <c r="H7" s="206"/>
      <c r="L7" s="18"/>
    </row>
    <row r="8" spans="2:46" s="1" customFormat="1" ht="12" hidden="1" customHeight="1" x14ac:dyDescent="0.2">
      <c r="B8" s="30"/>
      <c r="D8" s="25" t="s">
        <v>121</v>
      </c>
      <c r="L8" s="30"/>
    </row>
    <row r="9" spans="2:46" s="1" customFormat="1" ht="16.5" hidden="1" customHeight="1" x14ac:dyDescent="0.2">
      <c r="B9" s="30"/>
      <c r="E9" s="172" t="s">
        <v>414</v>
      </c>
      <c r="F9" s="207"/>
      <c r="G9" s="207"/>
      <c r="H9" s="207"/>
      <c r="L9" s="30"/>
    </row>
    <row r="10" spans="2:46" s="1" customFormat="1" ht="11.25" hidden="1" x14ac:dyDescent="0.2">
      <c r="B10" s="30"/>
      <c r="L10" s="30"/>
    </row>
    <row r="11" spans="2:46" s="1" customFormat="1" ht="12" hidden="1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 x14ac:dyDescent="0.2">
      <c r="B12" s="30"/>
      <c r="D12" s="25" t="s">
        <v>22</v>
      </c>
      <c r="F12" s="23" t="s">
        <v>415</v>
      </c>
      <c r="I12" s="25" t="s">
        <v>24</v>
      </c>
      <c r="J12" s="47" t="str">
        <f>'Rekapitulace stavby'!AN8</f>
        <v>27. 3. 2025</v>
      </c>
      <c r="L12" s="30"/>
    </row>
    <row r="13" spans="2:46" s="1" customFormat="1" ht="10.9" hidden="1" customHeight="1" x14ac:dyDescent="0.2">
      <c r="B13" s="30"/>
      <c r="L13" s="30"/>
    </row>
    <row r="14" spans="2:46" s="1" customFormat="1" ht="12" hidden="1" customHeight="1" x14ac:dyDescent="0.2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 x14ac:dyDescent="0.2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 x14ac:dyDescent="0.2">
      <c r="B16" s="30"/>
      <c r="L16" s="30"/>
    </row>
    <row r="17" spans="2:12" s="1" customFormat="1" ht="12" hidden="1" customHeight="1" x14ac:dyDescent="0.2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 x14ac:dyDescent="0.2">
      <c r="B18" s="30"/>
      <c r="E18" s="208" t="str">
        <f>'Rekapitulace stavby'!E14</f>
        <v>Vyplň údaj</v>
      </c>
      <c r="F18" s="178"/>
      <c r="G18" s="178"/>
      <c r="H18" s="178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 x14ac:dyDescent="0.2">
      <c r="B19" s="30"/>
      <c r="L19" s="30"/>
    </row>
    <row r="20" spans="2:12" s="1" customFormat="1" ht="12" hidden="1" customHeight="1" x14ac:dyDescent="0.2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 x14ac:dyDescent="0.2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 x14ac:dyDescent="0.2">
      <c r="B22" s="30"/>
      <c r="L22" s="30"/>
    </row>
    <row r="23" spans="2:12" s="1" customFormat="1" ht="12" hidden="1" customHeight="1" x14ac:dyDescent="0.2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 x14ac:dyDescent="0.2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 x14ac:dyDescent="0.2">
      <c r="B25" s="30"/>
      <c r="L25" s="30"/>
    </row>
    <row r="26" spans="2:12" s="1" customFormat="1" ht="12" hidden="1" customHeight="1" x14ac:dyDescent="0.2">
      <c r="B26" s="30"/>
      <c r="D26" s="25" t="s">
        <v>40</v>
      </c>
      <c r="L26" s="30"/>
    </row>
    <row r="27" spans="2:12" s="7" customFormat="1" ht="59.25" hidden="1" customHeight="1" x14ac:dyDescent="0.2">
      <c r="B27" s="84"/>
      <c r="E27" s="183" t="s">
        <v>124</v>
      </c>
      <c r="F27" s="183"/>
      <c r="G27" s="183"/>
      <c r="H27" s="183"/>
      <c r="L27" s="84"/>
    </row>
    <row r="28" spans="2:12" s="1" customFormat="1" ht="6.95" hidden="1" customHeight="1" x14ac:dyDescent="0.2">
      <c r="B28" s="30"/>
      <c r="L28" s="30"/>
    </row>
    <row r="29" spans="2:12" s="1" customFormat="1" ht="6.95" hidden="1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 x14ac:dyDescent="0.2">
      <c r="B30" s="30"/>
      <c r="D30" s="85" t="s">
        <v>42</v>
      </c>
      <c r="J30" s="61">
        <f>ROUND(J81, 2)</f>
        <v>0</v>
      </c>
      <c r="L30" s="30"/>
    </row>
    <row r="31" spans="2:12" s="1" customFormat="1" ht="6.95" hidden="1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 x14ac:dyDescent="0.2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 x14ac:dyDescent="0.2">
      <c r="B33" s="30"/>
      <c r="D33" s="50" t="s">
        <v>46</v>
      </c>
      <c r="E33" s="25" t="s">
        <v>47</v>
      </c>
      <c r="F33" s="86">
        <f>ROUND((SUM(BE81:BE93)),  2)</f>
        <v>0</v>
      </c>
      <c r="I33" s="87">
        <v>0.21</v>
      </c>
      <c r="J33" s="86">
        <f>ROUND(((SUM(BE81:BE93))*I33),  2)</f>
        <v>0</v>
      </c>
      <c r="L33" s="30"/>
    </row>
    <row r="34" spans="2:12" s="1" customFormat="1" ht="14.45" hidden="1" customHeight="1" x14ac:dyDescent="0.2">
      <c r="B34" s="30"/>
      <c r="E34" s="25" t="s">
        <v>48</v>
      </c>
      <c r="F34" s="86">
        <f>ROUND((SUM(BF81:BF93)),  2)</f>
        <v>0</v>
      </c>
      <c r="I34" s="87">
        <v>0.12</v>
      </c>
      <c r="J34" s="86">
        <f>ROUND(((SUM(BF81:BF93))*I34),  2)</f>
        <v>0</v>
      </c>
      <c r="L34" s="30"/>
    </row>
    <row r="35" spans="2:12" s="1" customFormat="1" ht="14.45" hidden="1" customHeight="1" x14ac:dyDescent="0.2">
      <c r="B35" s="30"/>
      <c r="E35" s="25" t="s">
        <v>49</v>
      </c>
      <c r="F35" s="86">
        <f>ROUND((SUM(BG81:BG93)),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50</v>
      </c>
      <c r="F36" s="86">
        <f>ROUND((SUM(BH81:BH93)),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51</v>
      </c>
      <c r="F37" s="86">
        <f>ROUND((SUM(BI81:BI93)),  2)</f>
        <v>0</v>
      </c>
      <c r="I37" s="87">
        <v>0</v>
      </c>
      <c r="J37" s="86">
        <f>0</f>
        <v>0</v>
      </c>
      <c r="L37" s="30"/>
    </row>
    <row r="38" spans="2:12" s="1" customFormat="1" ht="6.95" hidden="1" customHeight="1" x14ac:dyDescent="0.2">
      <c r="B38" s="30"/>
      <c r="L38" s="30"/>
    </row>
    <row r="39" spans="2:12" s="1" customFormat="1" ht="25.35" hidden="1" customHeight="1" x14ac:dyDescent="0.2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hidden="1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hidden="1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 x14ac:dyDescent="0.2">
      <c r="B45" s="30"/>
      <c r="C45" s="19" t="s">
        <v>125</v>
      </c>
      <c r="L45" s="30"/>
    </row>
    <row r="46" spans="2:12" s="1" customFormat="1" ht="6.95" hidden="1" customHeight="1" x14ac:dyDescent="0.2">
      <c r="B46" s="30"/>
      <c r="L46" s="30"/>
    </row>
    <row r="47" spans="2:12" s="1" customFormat="1" ht="12" hidden="1" customHeight="1" x14ac:dyDescent="0.2">
      <c r="B47" s="30"/>
      <c r="C47" s="25" t="s">
        <v>16</v>
      </c>
      <c r="L47" s="30"/>
    </row>
    <row r="48" spans="2:12" s="1" customFormat="1" ht="16.5" hidden="1" customHeight="1" x14ac:dyDescent="0.2">
      <c r="B48" s="30"/>
      <c r="E48" s="205" t="str">
        <f>E7</f>
        <v>Čištění žlabových příkopů na trati Horní Dvořiště st. hranice - České Budějovice</v>
      </c>
      <c r="F48" s="206"/>
      <c r="G48" s="206"/>
      <c r="H48" s="206"/>
      <c r="L48" s="30"/>
    </row>
    <row r="49" spans="2:47" s="1" customFormat="1" ht="12" hidden="1" customHeight="1" x14ac:dyDescent="0.2">
      <c r="B49" s="30"/>
      <c r="C49" s="25" t="s">
        <v>121</v>
      </c>
      <c r="L49" s="30"/>
    </row>
    <row r="50" spans="2:47" s="1" customFormat="1" ht="16.5" hidden="1" customHeight="1" x14ac:dyDescent="0.2">
      <c r="B50" s="30"/>
      <c r="E50" s="172" t="str">
        <f>E9</f>
        <v>SO 011 - Žst. Včelná</v>
      </c>
      <c r="F50" s="207"/>
      <c r="G50" s="207"/>
      <c r="H50" s="207"/>
      <c r="L50" s="30"/>
    </row>
    <row r="51" spans="2:47" s="1" customFormat="1" ht="6.95" hidden="1" customHeight="1" x14ac:dyDescent="0.2">
      <c r="B51" s="30"/>
      <c r="L51" s="30"/>
    </row>
    <row r="52" spans="2:47" s="1" customFormat="1" ht="12" hidden="1" customHeight="1" x14ac:dyDescent="0.2">
      <c r="B52" s="30"/>
      <c r="C52" s="25" t="s">
        <v>22</v>
      </c>
      <c r="F52" s="23" t="str">
        <f>F12</f>
        <v>trať 196 dle JŘ, žst. Včelná</v>
      </c>
      <c r="I52" s="25" t="s">
        <v>24</v>
      </c>
      <c r="J52" s="47" t="str">
        <f>IF(J12="","",J12)</f>
        <v>27. 3. 2025</v>
      </c>
      <c r="L52" s="30"/>
    </row>
    <row r="53" spans="2:47" s="1" customFormat="1" ht="6.95" hidden="1" customHeight="1" x14ac:dyDescent="0.2">
      <c r="B53" s="30"/>
      <c r="L53" s="30"/>
    </row>
    <row r="54" spans="2:47" s="1" customFormat="1" ht="15.2" hidden="1" customHeight="1" x14ac:dyDescent="0.2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 x14ac:dyDescent="0.2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 x14ac:dyDescent="0.2">
      <c r="B56" s="30"/>
      <c r="L56" s="30"/>
    </row>
    <row r="57" spans="2:47" s="1" customFormat="1" ht="29.25" hidden="1" customHeight="1" x14ac:dyDescent="0.2">
      <c r="B57" s="30"/>
      <c r="C57" s="94" t="s">
        <v>126</v>
      </c>
      <c r="D57" s="88"/>
      <c r="E57" s="88"/>
      <c r="F57" s="88"/>
      <c r="G57" s="88"/>
      <c r="H57" s="88"/>
      <c r="I57" s="88"/>
      <c r="J57" s="95" t="s">
        <v>127</v>
      </c>
      <c r="K57" s="88"/>
      <c r="L57" s="30"/>
    </row>
    <row r="58" spans="2:47" s="1" customFormat="1" ht="10.35" hidden="1" customHeight="1" x14ac:dyDescent="0.2">
      <c r="B58" s="30"/>
      <c r="L58" s="30"/>
    </row>
    <row r="59" spans="2:47" s="1" customFormat="1" ht="22.9" hidden="1" customHeight="1" x14ac:dyDescent="0.2">
      <c r="B59" s="30"/>
      <c r="C59" s="96" t="s">
        <v>74</v>
      </c>
      <c r="J59" s="61">
        <f>J81</f>
        <v>0</v>
      </c>
      <c r="L59" s="30"/>
      <c r="AU59" s="15" t="s">
        <v>128</v>
      </c>
    </row>
    <row r="60" spans="2:47" s="8" customFormat="1" ht="24.95" hidden="1" customHeight="1" x14ac:dyDescent="0.2">
      <c r="B60" s="97"/>
      <c r="D60" s="98" t="s">
        <v>129</v>
      </c>
      <c r="E60" s="99"/>
      <c r="F60" s="99"/>
      <c r="G60" s="99"/>
      <c r="H60" s="99"/>
      <c r="I60" s="99"/>
      <c r="J60" s="100">
        <f>J82</f>
        <v>0</v>
      </c>
      <c r="L60" s="97"/>
    </row>
    <row r="61" spans="2:47" s="9" customFormat="1" ht="19.899999999999999" hidden="1" customHeight="1" x14ac:dyDescent="0.2">
      <c r="B61" s="101"/>
      <c r="D61" s="102" t="s">
        <v>130</v>
      </c>
      <c r="E61" s="103"/>
      <c r="F61" s="103"/>
      <c r="G61" s="103"/>
      <c r="H61" s="103"/>
      <c r="I61" s="103"/>
      <c r="J61" s="104">
        <f>J83</f>
        <v>0</v>
      </c>
      <c r="L61" s="101"/>
    </row>
    <row r="62" spans="2:47" s="1" customFormat="1" ht="21.75" hidden="1" customHeight="1" x14ac:dyDescent="0.2">
      <c r="B62" s="30"/>
      <c r="L62" s="30"/>
    </row>
    <row r="63" spans="2:47" s="1" customFormat="1" ht="6.95" hidden="1" customHeight="1" x14ac:dyDescent="0.2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30"/>
    </row>
    <row r="64" spans="2:47" ht="11.25" hidden="1" x14ac:dyDescent="0.2"/>
    <row r="65" spans="2:20" ht="11.25" hidden="1" x14ac:dyDescent="0.2"/>
    <row r="66" spans="2:20" ht="11.25" hidden="1" x14ac:dyDescent="0.2"/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0"/>
    </row>
    <row r="68" spans="2:20" s="1" customFormat="1" ht="24.95" customHeight="1" x14ac:dyDescent="0.2">
      <c r="B68" s="30"/>
      <c r="C68" s="19" t="s">
        <v>131</v>
      </c>
      <c r="L68" s="30"/>
    </row>
    <row r="69" spans="2:20" s="1" customFormat="1" ht="6.95" customHeight="1" x14ac:dyDescent="0.2">
      <c r="B69" s="30"/>
      <c r="L69" s="30"/>
    </row>
    <row r="70" spans="2:20" s="1" customFormat="1" ht="12" customHeight="1" x14ac:dyDescent="0.2">
      <c r="B70" s="30"/>
      <c r="C70" s="25" t="s">
        <v>16</v>
      </c>
      <c r="L70" s="30"/>
    </row>
    <row r="71" spans="2:20" s="1" customFormat="1" ht="16.5" customHeight="1" x14ac:dyDescent="0.2">
      <c r="B71" s="30"/>
      <c r="E71" s="205" t="str">
        <f>E7</f>
        <v>Čištění žlabových příkopů na trati Horní Dvořiště st. hranice - České Budějovice</v>
      </c>
      <c r="F71" s="206"/>
      <c r="G71" s="206"/>
      <c r="H71" s="206"/>
      <c r="L71" s="30"/>
    </row>
    <row r="72" spans="2:20" s="1" customFormat="1" ht="12" customHeight="1" x14ac:dyDescent="0.2">
      <c r="B72" s="30"/>
      <c r="C72" s="25" t="s">
        <v>121</v>
      </c>
      <c r="L72" s="30"/>
    </row>
    <row r="73" spans="2:20" s="1" customFormat="1" ht="16.5" customHeight="1" x14ac:dyDescent="0.2">
      <c r="B73" s="30"/>
      <c r="E73" s="172" t="str">
        <f>E9</f>
        <v>SO 011 - Žst. Včelná</v>
      </c>
      <c r="F73" s="207"/>
      <c r="G73" s="207"/>
      <c r="H73" s="207"/>
      <c r="L73" s="30"/>
    </row>
    <row r="74" spans="2:20" s="1" customFormat="1" ht="6.95" customHeight="1" x14ac:dyDescent="0.2">
      <c r="B74" s="30"/>
      <c r="L74" s="30"/>
    </row>
    <row r="75" spans="2:20" s="1" customFormat="1" ht="12" customHeight="1" x14ac:dyDescent="0.2">
      <c r="B75" s="30"/>
      <c r="C75" s="25" t="s">
        <v>22</v>
      </c>
      <c r="F75" s="23" t="str">
        <f>F12</f>
        <v>trať 196 dle JŘ, žst. Včelná</v>
      </c>
      <c r="I75" s="25" t="s">
        <v>24</v>
      </c>
      <c r="J75" s="47" t="str">
        <f>IF(J12="","",J12)</f>
        <v>27. 3. 2025</v>
      </c>
      <c r="L75" s="30"/>
    </row>
    <row r="76" spans="2:20" s="1" customFormat="1" ht="6.95" customHeight="1" x14ac:dyDescent="0.2">
      <c r="B76" s="30"/>
      <c r="L76" s="30"/>
    </row>
    <row r="77" spans="2:20" s="1" customFormat="1" ht="15.2" customHeight="1" x14ac:dyDescent="0.2">
      <c r="B77" s="30"/>
      <c r="C77" s="25" t="s">
        <v>26</v>
      </c>
      <c r="F77" s="23" t="str">
        <f>E15</f>
        <v>Správa železnic, státní organizace, OŘ Plzeň</v>
      </c>
      <c r="I77" s="25" t="s">
        <v>34</v>
      </c>
      <c r="J77" s="28" t="str">
        <f>E21</f>
        <v xml:space="preserve"> </v>
      </c>
      <c r="L77" s="30"/>
    </row>
    <row r="78" spans="2:20" s="1" customFormat="1" ht="15.2" customHeight="1" x14ac:dyDescent="0.2">
      <c r="B78" s="30"/>
      <c r="C78" s="25" t="s">
        <v>32</v>
      </c>
      <c r="F78" s="23" t="str">
        <f>IF(E18="","",E18)</f>
        <v>Vyplň údaj</v>
      </c>
      <c r="I78" s="25" t="s">
        <v>38</v>
      </c>
      <c r="J78" s="28" t="str">
        <f>E24</f>
        <v>Libor Brabenec</v>
      </c>
      <c r="L78" s="30"/>
    </row>
    <row r="79" spans="2:20" s="1" customFormat="1" ht="10.35" customHeight="1" x14ac:dyDescent="0.2">
      <c r="B79" s="30"/>
      <c r="L79" s="30"/>
    </row>
    <row r="80" spans="2:20" s="10" customFormat="1" ht="29.25" customHeight="1" x14ac:dyDescent="0.2">
      <c r="B80" s="105"/>
      <c r="C80" s="106" t="s">
        <v>132</v>
      </c>
      <c r="D80" s="107" t="s">
        <v>61</v>
      </c>
      <c r="E80" s="107" t="s">
        <v>57</v>
      </c>
      <c r="F80" s="107" t="s">
        <v>58</v>
      </c>
      <c r="G80" s="107" t="s">
        <v>133</v>
      </c>
      <c r="H80" s="107" t="s">
        <v>134</v>
      </c>
      <c r="I80" s="107" t="s">
        <v>135</v>
      </c>
      <c r="J80" s="108" t="s">
        <v>127</v>
      </c>
      <c r="K80" s="109" t="s">
        <v>136</v>
      </c>
      <c r="L80" s="105"/>
      <c r="M80" s="54" t="s">
        <v>35</v>
      </c>
      <c r="N80" s="55" t="s">
        <v>46</v>
      </c>
      <c r="O80" s="55" t="s">
        <v>137</v>
      </c>
      <c r="P80" s="55" t="s">
        <v>138</v>
      </c>
      <c r="Q80" s="55" t="s">
        <v>139</v>
      </c>
      <c r="R80" s="55" t="s">
        <v>140</v>
      </c>
      <c r="S80" s="55" t="s">
        <v>141</v>
      </c>
      <c r="T80" s="56" t="s">
        <v>142</v>
      </c>
    </row>
    <row r="81" spans="2:65" s="1" customFormat="1" ht="22.9" customHeight="1" x14ac:dyDescent="0.25">
      <c r="B81" s="30"/>
      <c r="C81" s="59" t="s">
        <v>143</v>
      </c>
      <c r="J81" s="110">
        <f>BK81</f>
        <v>0</v>
      </c>
      <c r="L81" s="30"/>
      <c r="M81" s="57"/>
      <c r="N81" s="48"/>
      <c r="O81" s="48"/>
      <c r="P81" s="111">
        <f>P82</f>
        <v>0</v>
      </c>
      <c r="Q81" s="48"/>
      <c r="R81" s="111">
        <f>R82</f>
        <v>0</v>
      </c>
      <c r="S81" s="48"/>
      <c r="T81" s="112">
        <f>T82</f>
        <v>0</v>
      </c>
      <c r="AT81" s="15" t="s">
        <v>75</v>
      </c>
      <c r="AU81" s="15" t="s">
        <v>128</v>
      </c>
      <c r="BK81" s="113">
        <f>BK82</f>
        <v>0</v>
      </c>
    </row>
    <row r="82" spans="2:65" s="11" customFormat="1" ht="25.9" customHeight="1" x14ac:dyDescent="0.2">
      <c r="B82" s="114"/>
      <c r="D82" s="115" t="s">
        <v>75</v>
      </c>
      <c r="E82" s="116" t="s">
        <v>144</v>
      </c>
      <c r="F82" s="116" t="s">
        <v>145</v>
      </c>
      <c r="I82" s="117"/>
      <c r="J82" s="118">
        <f>BK82</f>
        <v>0</v>
      </c>
      <c r="L82" s="114"/>
      <c r="M82" s="119"/>
      <c r="P82" s="120">
        <f>P83</f>
        <v>0</v>
      </c>
      <c r="R82" s="120">
        <f>R83</f>
        <v>0</v>
      </c>
      <c r="T82" s="121">
        <f>T83</f>
        <v>0</v>
      </c>
      <c r="AR82" s="115" t="s">
        <v>84</v>
      </c>
      <c r="AT82" s="122" t="s">
        <v>75</v>
      </c>
      <c r="AU82" s="122" t="s">
        <v>76</v>
      </c>
      <c r="AY82" s="115" t="s">
        <v>146</v>
      </c>
      <c r="BK82" s="123">
        <f>BK83</f>
        <v>0</v>
      </c>
    </row>
    <row r="83" spans="2:65" s="11" customFormat="1" ht="22.9" customHeight="1" x14ac:dyDescent="0.2">
      <c r="B83" s="114"/>
      <c r="D83" s="115" t="s">
        <v>75</v>
      </c>
      <c r="E83" s="124" t="s">
        <v>147</v>
      </c>
      <c r="F83" s="124" t="s">
        <v>148</v>
      </c>
      <c r="I83" s="117"/>
      <c r="J83" s="125">
        <f>BK83</f>
        <v>0</v>
      </c>
      <c r="L83" s="114"/>
      <c r="M83" s="119"/>
      <c r="P83" s="120">
        <f>SUM(P84:P93)</f>
        <v>0</v>
      </c>
      <c r="R83" s="120">
        <f>SUM(R84:R93)</f>
        <v>0</v>
      </c>
      <c r="T83" s="121">
        <f>SUM(T84:T93)</f>
        <v>0</v>
      </c>
      <c r="AR83" s="115" t="s">
        <v>84</v>
      </c>
      <c r="AT83" s="122" t="s">
        <v>75</v>
      </c>
      <c r="AU83" s="122" t="s">
        <v>84</v>
      </c>
      <c r="AY83" s="115" t="s">
        <v>146</v>
      </c>
      <c r="BK83" s="123">
        <f>SUM(BK84:BK93)</f>
        <v>0</v>
      </c>
    </row>
    <row r="84" spans="2:65" s="1" customFormat="1" ht="16.5" customHeight="1" x14ac:dyDescent="0.2">
      <c r="B84" s="30"/>
      <c r="C84" s="126" t="s">
        <v>84</v>
      </c>
      <c r="D84" s="126" t="s">
        <v>149</v>
      </c>
      <c r="E84" s="127" t="s">
        <v>150</v>
      </c>
      <c r="F84" s="128" t="s">
        <v>151</v>
      </c>
      <c r="G84" s="129" t="s">
        <v>152</v>
      </c>
      <c r="H84" s="130">
        <v>1000</v>
      </c>
      <c r="I84" s="131"/>
      <c r="J84" s="132">
        <f>ROUND(I84*H84,2)</f>
        <v>0</v>
      </c>
      <c r="K84" s="133"/>
      <c r="L84" s="30"/>
      <c r="M84" s="134" t="s">
        <v>35</v>
      </c>
      <c r="N84" s="135" t="s">
        <v>47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153</v>
      </c>
      <c r="AT84" s="138" t="s">
        <v>149</v>
      </c>
      <c r="AU84" s="138" t="s">
        <v>86</v>
      </c>
      <c r="AY84" s="15" t="s">
        <v>146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5" t="s">
        <v>84</v>
      </c>
      <c r="BK84" s="139">
        <f>ROUND(I84*H84,2)</f>
        <v>0</v>
      </c>
      <c r="BL84" s="15" t="s">
        <v>153</v>
      </c>
      <c r="BM84" s="138" t="s">
        <v>416</v>
      </c>
    </row>
    <row r="85" spans="2:65" s="1" customFormat="1" ht="19.5" x14ac:dyDescent="0.2">
      <c r="B85" s="30"/>
      <c r="D85" s="140" t="s">
        <v>155</v>
      </c>
      <c r="F85" s="141" t="s">
        <v>156</v>
      </c>
      <c r="I85" s="142"/>
      <c r="L85" s="30"/>
      <c r="M85" s="143"/>
      <c r="T85" s="51"/>
      <c r="AT85" s="15" t="s">
        <v>155</v>
      </c>
      <c r="AU85" s="15" t="s">
        <v>86</v>
      </c>
    </row>
    <row r="86" spans="2:65" s="12" customFormat="1" ht="11.25" x14ac:dyDescent="0.2">
      <c r="B86" s="144"/>
      <c r="D86" s="140" t="s">
        <v>157</v>
      </c>
      <c r="E86" s="145" t="s">
        <v>35</v>
      </c>
      <c r="F86" s="146" t="s">
        <v>417</v>
      </c>
      <c r="H86" s="147">
        <v>550</v>
      </c>
      <c r="I86" s="148"/>
      <c r="L86" s="144"/>
      <c r="M86" s="149"/>
      <c r="T86" s="150"/>
      <c r="AT86" s="145" t="s">
        <v>157</v>
      </c>
      <c r="AU86" s="145" t="s">
        <v>86</v>
      </c>
      <c r="AV86" s="12" t="s">
        <v>86</v>
      </c>
      <c r="AW86" s="12" t="s">
        <v>37</v>
      </c>
      <c r="AX86" s="12" t="s">
        <v>76</v>
      </c>
      <c r="AY86" s="145" t="s">
        <v>146</v>
      </c>
    </row>
    <row r="87" spans="2:65" s="12" customFormat="1" ht="11.25" x14ac:dyDescent="0.2">
      <c r="B87" s="144"/>
      <c r="D87" s="140" t="s">
        <v>157</v>
      </c>
      <c r="E87" s="145" t="s">
        <v>35</v>
      </c>
      <c r="F87" s="146" t="s">
        <v>418</v>
      </c>
      <c r="H87" s="147">
        <v>450</v>
      </c>
      <c r="I87" s="148"/>
      <c r="L87" s="144"/>
      <c r="M87" s="149"/>
      <c r="T87" s="150"/>
      <c r="AT87" s="145" t="s">
        <v>157</v>
      </c>
      <c r="AU87" s="145" t="s">
        <v>86</v>
      </c>
      <c r="AV87" s="12" t="s">
        <v>86</v>
      </c>
      <c r="AW87" s="12" t="s">
        <v>37</v>
      </c>
      <c r="AX87" s="12" t="s">
        <v>76</v>
      </c>
      <c r="AY87" s="145" t="s">
        <v>146</v>
      </c>
    </row>
    <row r="88" spans="2:65" s="13" customFormat="1" ht="11.25" x14ac:dyDescent="0.2">
      <c r="B88" s="151"/>
      <c r="D88" s="140" t="s">
        <v>157</v>
      </c>
      <c r="E88" s="152" t="s">
        <v>35</v>
      </c>
      <c r="F88" s="153" t="s">
        <v>161</v>
      </c>
      <c r="H88" s="154">
        <v>1000</v>
      </c>
      <c r="I88" s="155"/>
      <c r="L88" s="151"/>
      <c r="M88" s="156"/>
      <c r="T88" s="157"/>
      <c r="AT88" s="152" t="s">
        <v>157</v>
      </c>
      <c r="AU88" s="152" t="s">
        <v>86</v>
      </c>
      <c r="AV88" s="13" t="s">
        <v>153</v>
      </c>
      <c r="AW88" s="13" t="s">
        <v>37</v>
      </c>
      <c r="AX88" s="13" t="s">
        <v>84</v>
      </c>
      <c r="AY88" s="152" t="s">
        <v>146</v>
      </c>
    </row>
    <row r="89" spans="2:65" s="1" customFormat="1" ht="16.5" customHeight="1" x14ac:dyDescent="0.2">
      <c r="B89" s="30"/>
      <c r="C89" s="126" t="s">
        <v>86</v>
      </c>
      <c r="D89" s="126" t="s">
        <v>149</v>
      </c>
      <c r="E89" s="127" t="s">
        <v>162</v>
      </c>
      <c r="F89" s="128" t="s">
        <v>163</v>
      </c>
      <c r="G89" s="129" t="s">
        <v>164</v>
      </c>
      <c r="H89" s="130">
        <v>66</v>
      </c>
      <c r="I89" s="131"/>
      <c r="J89" s="132">
        <f>ROUND(I89*H89,2)</f>
        <v>0</v>
      </c>
      <c r="K89" s="133"/>
      <c r="L89" s="30"/>
      <c r="M89" s="134" t="s">
        <v>35</v>
      </c>
      <c r="N89" s="135" t="s">
        <v>47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153</v>
      </c>
      <c r="AT89" s="138" t="s">
        <v>149</v>
      </c>
      <c r="AU89" s="138" t="s">
        <v>86</v>
      </c>
      <c r="AY89" s="15" t="s">
        <v>146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5" t="s">
        <v>84</v>
      </c>
      <c r="BK89" s="139">
        <f>ROUND(I89*H89,2)</f>
        <v>0</v>
      </c>
      <c r="BL89" s="15" t="s">
        <v>153</v>
      </c>
      <c r="BM89" s="138" t="s">
        <v>419</v>
      </c>
    </row>
    <row r="90" spans="2:65" s="1" customFormat="1" ht="19.5" x14ac:dyDescent="0.2">
      <c r="B90" s="30"/>
      <c r="D90" s="140" t="s">
        <v>155</v>
      </c>
      <c r="F90" s="141" t="s">
        <v>166</v>
      </c>
      <c r="I90" s="142"/>
      <c r="L90" s="30"/>
      <c r="M90" s="143"/>
      <c r="T90" s="51"/>
      <c r="AT90" s="15" t="s">
        <v>155</v>
      </c>
      <c r="AU90" s="15" t="s">
        <v>86</v>
      </c>
    </row>
    <row r="91" spans="2:65" s="12" customFormat="1" ht="11.25" x14ac:dyDescent="0.2">
      <c r="B91" s="144"/>
      <c r="D91" s="140" t="s">
        <v>157</v>
      </c>
      <c r="E91" s="145" t="s">
        <v>35</v>
      </c>
      <c r="F91" s="146" t="s">
        <v>420</v>
      </c>
      <c r="H91" s="147">
        <v>36.299999999999997</v>
      </c>
      <c r="I91" s="148"/>
      <c r="L91" s="144"/>
      <c r="M91" s="149"/>
      <c r="T91" s="150"/>
      <c r="AT91" s="145" t="s">
        <v>157</v>
      </c>
      <c r="AU91" s="145" t="s">
        <v>86</v>
      </c>
      <c r="AV91" s="12" t="s">
        <v>86</v>
      </c>
      <c r="AW91" s="12" t="s">
        <v>37</v>
      </c>
      <c r="AX91" s="12" t="s">
        <v>76</v>
      </c>
      <c r="AY91" s="145" t="s">
        <v>146</v>
      </c>
    </row>
    <row r="92" spans="2:65" s="12" customFormat="1" ht="11.25" x14ac:dyDescent="0.2">
      <c r="B92" s="144"/>
      <c r="D92" s="140" t="s">
        <v>157</v>
      </c>
      <c r="E92" s="145" t="s">
        <v>35</v>
      </c>
      <c r="F92" s="146" t="s">
        <v>421</v>
      </c>
      <c r="H92" s="147">
        <v>29.7</v>
      </c>
      <c r="I92" s="148"/>
      <c r="L92" s="144"/>
      <c r="M92" s="149"/>
      <c r="T92" s="150"/>
      <c r="AT92" s="145" t="s">
        <v>157</v>
      </c>
      <c r="AU92" s="145" t="s">
        <v>86</v>
      </c>
      <c r="AV92" s="12" t="s">
        <v>86</v>
      </c>
      <c r="AW92" s="12" t="s">
        <v>37</v>
      </c>
      <c r="AX92" s="12" t="s">
        <v>76</v>
      </c>
      <c r="AY92" s="145" t="s">
        <v>146</v>
      </c>
    </row>
    <row r="93" spans="2:65" s="13" customFormat="1" ht="11.25" x14ac:dyDescent="0.2">
      <c r="B93" s="151"/>
      <c r="D93" s="140" t="s">
        <v>157</v>
      </c>
      <c r="E93" s="152" t="s">
        <v>35</v>
      </c>
      <c r="F93" s="153" t="s">
        <v>161</v>
      </c>
      <c r="H93" s="154">
        <v>66</v>
      </c>
      <c r="I93" s="155"/>
      <c r="L93" s="151"/>
      <c r="M93" s="158"/>
      <c r="N93" s="159"/>
      <c r="O93" s="159"/>
      <c r="P93" s="159"/>
      <c r="Q93" s="159"/>
      <c r="R93" s="159"/>
      <c r="S93" s="159"/>
      <c r="T93" s="160"/>
      <c r="AT93" s="152" t="s">
        <v>157</v>
      </c>
      <c r="AU93" s="152" t="s">
        <v>86</v>
      </c>
      <c r="AV93" s="13" t="s">
        <v>153</v>
      </c>
      <c r="AW93" s="13" t="s">
        <v>37</v>
      </c>
      <c r="AX93" s="13" t="s">
        <v>84</v>
      </c>
      <c r="AY93" s="152" t="s">
        <v>146</v>
      </c>
    </row>
    <row r="94" spans="2:65" s="1" customFormat="1" ht="6.95" customHeight="1" x14ac:dyDescent="0.2"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30"/>
    </row>
  </sheetData>
  <sheetProtection algorithmName="SHA-512" hashValue="5yxvhfkGbJNbb5/JG/kWqm2upfVajCLluoAXv6dCrpPwQTmXjex/ao8ih8cm7y/09BSbwLZJZKKRxLkgQi88Zg==" saltValue="NIijSfWWE0kOOZGTT/eNiL54QF51t9R4R7WY38tKIK0olHmfzOIVj1Zd/hgpipjoFfpA2SPC94CKZStHKkkmkw==" spinCount="100000" sheet="1" objects="1" scenarios="1" formatColumns="0" formatRows="0" autoFilter="0"/>
  <autoFilter ref="C80:K93" xr:uid="{00000000-0009-0000-0000-00000B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04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119</v>
      </c>
    </row>
    <row r="3" spans="2:46" ht="6.95" hidden="1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 x14ac:dyDescent="0.2">
      <c r="B4" s="18"/>
      <c r="D4" s="19" t="s">
        <v>120</v>
      </c>
      <c r="L4" s="18"/>
      <c r="M4" s="83" t="s">
        <v>10</v>
      </c>
      <c r="AT4" s="15" t="s">
        <v>4</v>
      </c>
    </row>
    <row r="5" spans="2:46" ht="6.95" hidden="1" customHeight="1" x14ac:dyDescent="0.2">
      <c r="B5" s="18"/>
      <c r="L5" s="18"/>
    </row>
    <row r="6" spans="2:46" ht="12" hidden="1" customHeight="1" x14ac:dyDescent="0.2">
      <c r="B6" s="18"/>
      <c r="D6" s="25" t="s">
        <v>16</v>
      </c>
      <c r="L6" s="18"/>
    </row>
    <row r="7" spans="2:46" ht="16.5" hidden="1" customHeight="1" x14ac:dyDescent="0.2">
      <c r="B7" s="18"/>
      <c r="E7" s="205" t="str">
        <f>'Rekapitulace stavby'!K6</f>
        <v>Čištění žlabových příkopů na trati Horní Dvořiště st. hranice - České Budějovice</v>
      </c>
      <c r="F7" s="206"/>
      <c r="G7" s="206"/>
      <c r="H7" s="206"/>
      <c r="L7" s="18"/>
    </row>
    <row r="8" spans="2:46" s="1" customFormat="1" ht="12" hidden="1" customHeight="1" x14ac:dyDescent="0.2">
      <c r="B8" s="30"/>
      <c r="D8" s="25" t="s">
        <v>121</v>
      </c>
      <c r="L8" s="30"/>
    </row>
    <row r="9" spans="2:46" s="1" customFormat="1" ht="16.5" hidden="1" customHeight="1" x14ac:dyDescent="0.2">
      <c r="B9" s="30"/>
      <c r="E9" s="172" t="s">
        <v>422</v>
      </c>
      <c r="F9" s="207"/>
      <c r="G9" s="207"/>
      <c r="H9" s="207"/>
      <c r="L9" s="30"/>
    </row>
    <row r="10" spans="2:46" s="1" customFormat="1" ht="11.25" hidden="1" x14ac:dyDescent="0.2">
      <c r="B10" s="30"/>
      <c r="L10" s="30"/>
    </row>
    <row r="11" spans="2:46" s="1" customFormat="1" ht="12" hidden="1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 x14ac:dyDescent="0.2">
      <c r="B12" s="30"/>
      <c r="D12" s="25" t="s">
        <v>22</v>
      </c>
      <c r="F12" s="23" t="s">
        <v>423</v>
      </c>
      <c r="I12" s="25" t="s">
        <v>24</v>
      </c>
      <c r="J12" s="47" t="str">
        <f>'Rekapitulace stavby'!AN8</f>
        <v>27. 3. 2025</v>
      </c>
      <c r="L12" s="30"/>
    </row>
    <row r="13" spans="2:46" s="1" customFormat="1" ht="10.9" hidden="1" customHeight="1" x14ac:dyDescent="0.2">
      <c r="B13" s="30"/>
      <c r="L13" s="30"/>
    </row>
    <row r="14" spans="2:46" s="1" customFormat="1" ht="12" hidden="1" customHeight="1" x14ac:dyDescent="0.2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 x14ac:dyDescent="0.2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 x14ac:dyDescent="0.2">
      <c r="B16" s="30"/>
      <c r="L16" s="30"/>
    </row>
    <row r="17" spans="2:12" s="1" customFormat="1" ht="12" hidden="1" customHeight="1" x14ac:dyDescent="0.2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 x14ac:dyDescent="0.2">
      <c r="B18" s="30"/>
      <c r="E18" s="208" t="str">
        <f>'Rekapitulace stavby'!E14</f>
        <v>Vyplň údaj</v>
      </c>
      <c r="F18" s="178"/>
      <c r="G18" s="178"/>
      <c r="H18" s="178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 x14ac:dyDescent="0.2">
      <c r="B19" s="30"/>
      <c r="L19" s="30"/>
    </row>
    <row r="20" spans="2:12" s="1" customFormat="1" ht="12" hidden="1" customHeight="1" x14ac:dyDescent="0.2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 x14ac:dyDescent="0.2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 x14ac:dyDescent="0.2">
      <c r="B22" s="30"/>
      <c r="L22" s="30"/>
    </row>
    <row r="23" spans="2:12" s="1" customFormat="1" ht="12" hidden="1" customHeight="1" x14ac:dyDescent="0.2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 x14ac:dyDescent="0.2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 x14ac:dyDescent="0.2">
      <c r="B25" s="30"/>
      <c r="L25" s="30"/>
    </row>
    <row r="26" spans="2:12" s="1" customFormat="1" ht="12" hidden="1" customHeight="1" x14ac:dyDescent="0.2">
      <c r="B26" s="30"/>
      <c r="D26" s="25" t="s">
        <v>40</v>
      </c>
      <c r="L26" s="30"/>
    </row>
    <row r="27" spans="2:12" s="7" customFormat="1" ht="59.25" hidden="1" customHeight="1" x14ac:dyDescent="0.2">
      <c r="B27" s="84"/>
      <c r="E27" s="183" t="s">
        <v>124</v>
      </c>
      <c r="F27" s="183"/>
      <c r="G27" s="183"/>
      <c r="H27" s="183"/>
      <c r="L27" s="84"/>
    </row>
    <row r="28" spans="2:12" s="1" customFormat="1" ht="6.95" hidden="1" customHeight="1" x14ac:dyDescent="0.2">
      <c r="B28" s="30"/>
      <c r="L28" s="30"/>
    </row>
    <row r="29" spans="2:12" s="1" customFormat="1" ht="6.95" hidden="1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 x14ac:dyDescent="0.2">
      <c r="B30" s="30"/>
      <c r="D30" s="85" t="s">
        <v>42</v>
      </c>
      <c r="J30" s="61">
        <f>ROUND(J81, 2)</f>
        <v>0</v>
      </c>
      <c r="L30" s="30"/>
    </row>
    <row r="31" spans="2:12" s="1" customFormat="1" ht="6.95" hidden="1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 x14ac:dyDescent="0.2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 x14ac:dyDescent="0.2">
      <c r="B33" s="30"/>
      <c r="D33" s="50" t="s">
        <v>46</v>
      </c>
      <c r="E33" s="25" t="s">
        <v>47</v>
      </c>
      <c r="F33" s="86">
        <f>ROUND((SUM(BE81:BE103)),  2)</f>
        <v>0</v>
      </c>
      <c r="I33" s="87">
        <v>0.21</v>
      </c>
      <c r="J33" s="86">
        <f>ROUND(((SUM(BE81:BE103))*I33),  2)</f>
        <v>0</v>
      </c>
      <c r="L33" s="30"/>
    </row>
    <row r="34" spans="2:12" s="1" customFormat="1" ht="14.45" hidden="1" customHeight="1" x14ac:dyDescent="0.2">
      <c r="B34" s="30"/>
      <c r="E34" s="25" t="s">
        <v>48</v>
      </c>
      <c r="F34" s="86">
        <f>ROUND((SUM(BF81:BF103)),  2)</f>
        <v>0</v>
      </c>
      <c r="I34" s="87">
        <v>0.12</v>
      </c>
      <c r="J34" s="86">
        <f>ROUND(((SUM(BF81:BF103))*I34),  2)</f>
        <v>0</v>
      </c>
      <c r="L34" s="30"/>
    </row>
    <row r="35" spans="2:12" s="1" customFormat="1" ht="14.45" hidden="1" customHeight="1" x14ac:dyDescent="0.2">
      <c r="B35" s="30"/>
      <c r="E35" s="25" t="s">
        <v>49</v>
      </c>
      <c r="F35" s="86">
        <f>ROUND((SUM(BG81:BG103)),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50</v>
      </c>
      <c r="F36" s="86">
        <f>ROUND((SUM(BH81:BH103)),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51</v>
      </c>
      <c r="F37" s="86">
        <f>ROUND((SUM(BI81:BI103)),  2)</f>
        <v>0</v>
      </c>
      <c r="I37" s="87">
        <v>0</v>
      </c>
      <c r="J37" s="86">
        <f>0</f>
        <v>0</v>
      </c>
      <c r="L37" s="30"/>
    </row>
    <row r="38" spans="2:12" s="1" customFormat="1" ht="6.95" hidden="1" customHeight="1" x14ac:dyDescent="0.2">
      <c r="B38" s="30"/>
      <c r="L38" s="30"/>
    </row>
    <row r="39" spans="2:12" s="1" customFormat="1" ht="25.35" hidden="1" customHeight="1" x14ac:dyDescent="0.2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hidden="1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hidden="1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 x14ac:dyDescent="0.2">
      <c r="B45" s="30"/>
      <c r="C45" s="19" t="s">
        <v>125</v>
      </c>
      <c r="L45" s="30"/>
    </row>
    <row r="46" spans="2:12" s="1" customFormat="1" ht="6.95" hidden="1" customHeight="1" x14ac:dyDescent="0.2">
      <c r="B46" s="30"/>
      <c r="L46" s="30"/>
    </row>
    <row r="47" spans="2:12" s="1" customFormat="1" ht="12" hidden="1" customHeight="1" x14ac:dyDescent="0.2">
      <c r="B47" s="30"/>
      <c r="C47" s="25" t="s">
        <v>16</v>
      </c>
      <c r="L47" s="30"/>
    </row>
    <row r="48" spans="2:12" s="1" customFormat="1" ht="16.5" hidden="1" customHeight="1" x14ac:dyDescent="0.2">
      <c r="B48" s="30"/>
      <c r="E48" s="205" t="str">
        <f>E7</f>
        <v>Čištění žlabových příkopů na trati Horní Dvořiště st. hranice - České Budějovice</v>
      </c>
      <c r="F48" s="206"/>
      <c r="G48" s="206"/>
      <c r="H48" s="206"/>
      <c r="L48" s="30"/>
    </row>
    <row r="49" spans="2:47" s="1" customFormat="1" ht="12" hidden="1" customHeight="1" x14ac:dyDescent="0.2">
      <c r="B49" s="30"/>
      <c r="C49" s="25" t="s">
        <v>121</v>
      </c>
      <c r="L49" s="30"/>
    </row>
    <row r="50" spans="2:47" s="1" customFormat="1" ht="16.5" hidden="1" customHeight="1" x14ac:dyDescent="0.2">
      <c r="B50" s="30"/>
      <c r="E50" s="172" t="str">
        <f>E9</f>
        <v>SO 012 - TÚ Včelná - Č. Budějovice</v>
      </c>
      <c r="F50" s="207"/>
      <c r="G50" s="207"/>
      <c r="H50" s="207"/>
      <c r="L50" s="30"/>
    </row>
    <row r="51" spans="2:47" s="1" customFormat="1" ht="6.95" hidden="1" customHeight="1" x14ac:dyDescent="0.2">
      <c r="B51" s="30"/>
      <c r="L51" s="30"/>
    </row>
    <row r="52" spans="2:47" s="1" customFormat="1" ht="12" hidden="1" customHeight="1" x14ac:dyDescent="0.2">
      <c r="B52" s="30"/>
      <c r="C52" s="25" t="s">
        <v>22</v>
      </c>
      <c r="F52" s="23" t="str">
        <f>F12</f>
        <v>trať 196 dle JŘ, TÚ Včelná - Č. Budějovice</v>
      </c>
      <c r="I52" s="25" t="s">
        <v>24</v>
      </c>
      <c r="J52" s="47" t="str">
        <f>IF(J12="","",J12)</f>
        <v>27. 3. 2025</v>
      </c>
      <c r="L52" s="30"/>
    </row>
    <row r="53" spans="2:47" s="1" customFormat="1" ht="6.95" hidden="1" customHeight="1" x14ac:dyDescent="0.2">
      <c r="B53" s="30"/>
      <c r="L53" s="30"/>
    </row>
    <row r="54" spans="2:47" s="1" customFormat="1" ht="15.2" hidden="1" customHeight="1" x14ac:dyDescent="0.2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 x14ac:dyDescent="0.2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 x14ac:dyDescent="0.2">
      <c r="B56" s="30"/>
      <c r="L56" s="30"/>
    </row>
    <row r="57" spans="2:47" s="1" customFormat="1" ht="29.25" hidden="1" customHeight="1" x14ac:dyDescent="0.2">
      <c r="B57" s="30"/>
      <c r="C57" s="94" t="s">
        <v>126</v>
      </c>
      <c r="D57" s="88"/>
      <c r="E57" s="88"/>
      <c r="F57" s="88"/>
      <c r="G57" s="88"/>
      <c r="H57" s="88"/>
      <c r="I57" s="88"/>
      <c r="J57" s="95" t="s">
        <v>127</v>
      </c>
      <c r="K57" s="88"/>
      <c r="L57" s="30"/>
    </row>
    <row r="58" spans="2:47" s="1" customFormat="1" ht="10.35" hidden="1" customHeight="1" x14ac:dyDescent="0.2">
      <c r="B58" s="30"/>
      <c r="L58" s="30"/>
    </row>
    <row r="59" spans="2:47" s="1" customFormat="1" ht="22.9" hidden="1" customHeight="1" x14ac:dyDescent="0.2">
      <c r="B59" s="30"/>
      <c r="C59" s="96" t="s">
        <v>74</v>
      </c>
      <c r="J59" s="61">
        <f>J81</f>
        <v>0</v>
      </c>
      <c r="L59" s="30"/>
      <c r="AU59" s="15" t="s">
        <v>128</v>
      </c>
    </row>
    <row r="60" spans="2:47" s="8" customFormat="1" ht="24.95" hidden="1" customHeight="1" x14ac:dyDescent="0.2">
      <c r="B60" s="97"/>
      <c r="D60" s="98" t="s">
        <v>129</v>
      </c>
      <c r="E60" s="99"/>
      <c r="F60" s="99"/>
      <c r="G60" s="99"/>
      <c r="H60" s="99"/>
      <c r="I60" s="99"/>
      <c r="J60" s="100">
        <f>J82</f>
        <v>0</v>
      </c>
      <c r="L60" s="97"/>
    </row>
    <row r="61" spans="2:47" s="9" customFormat="1" ht="19.899999999999999" hidden="1" customHeight="1" x14ac:dyDescent="0.2">
      <c r="B61" s="101"/>
      <c r="D61" s="102" t="s">
        <v>130</v>
      </c>
      <c r="E61" s="103"/>
      <c r="F61" s="103"/>
      <c r="G61" s="103"/>
      <c r="H61" s="103"/>
      <c r="I61" s="103"/>
      <c r="J61" s="104">
        <f>J83</f>
        <v>0</v>
      </c>
      <c r="L61" s="101"/>
    </row>
    <row r="62" spans="2:47" s="1" customFormat="1" ht="21.75" hidden="1" customHeight="1" x14ac:dyDescent="0.2">
      <c r="B62" s="30"/>
      <c r="L62" s="30"/>
    </row>
    <row r="63" spans="2:47" s="1" customFormat="1" ht="6.95" hidden="1" customHeight="1" x14ac:dyDescent="0.2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30"/>
    </row>
    <row r="64" spans="2:47" ht="11.25" hidden="1" x14ac:dyDescent="0.2"/>
    <row r="65" spans="2:20" ht="11.25" hidden="1" x14ac:dyDescent="0.2"/>
    <row r="66" spans="2:20" ht="11.25" hidden="1" x14ac:dyDescent="0.2"/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0"/>
    </row>
    <row r="68" spans="2:20" s="1" customFormat="1" ht="24.95" customHeight="1" x14ac:dyDescent="0.2">
      <c r="B68" s="30"/>
      <c r="C68" s="19" t="s">
        <v>131</v>
      </c>
      <c r="L68" s="30"/>
    </row>
    <row r="69" spans="2:20" s="1" customFormat="1" ht="6.95" customHeight="1" x14ac:dyDescent="0.2">
      <c r="B69" s="30"/>
      <c r="L69" s="30"/>
    </row>
    <row r="70" spans="2:20" s="1" customFormat="1" ht="12" customHeight="1" x14ac:dyDescent="0.2">
      <c r="B70" s="30"/>
      <c r="C70" s="25" t="s">
        <v>16</v>
      </c>
      <c r="L70" s="30"/>
    </row>
    <row r="71" spans="2:20" s="1" customFormat="1" ht="16.5" customHeight="1" x14ac:dyDescent="0.2">
      <c r="B71" s="30"/>
      <c r="E71" s="205" t="str">
        <f>E7</f>
        <v>Čištění žlabových příkopů na trati Horní Dvořiště st. hranice - České Budějovice</v>
      </c>
      <c r="F71" s="206"/>
      <c r="G71" s="206"/>
      <c r="H71" s="206"/>
      <c r="L71" s="30"/>
    </row>
    <row r="72" spans="2:20" s="1" customFormat="1" ht="12" customHeight="1" x14ac:dyDescent="0.2">
      <c r="B72" s="30"/>
      <c r="C72" s="25" t="s">
        <v>121</v>
      </c>
      <c r="L72" s="30"/>
    </row>
    <row r="73" spans="2:20" s="1" customFormat="1" ht="16.5" customHeight="1" x14ac:dyDescent="0.2">
      <c r="B73" s="30"/>
      <c r="E73" s="172" t="str">
        <f>E9</f>
        <v>SO 012 - TÚ Včelná - Č. Budějovice</v>
      </c>
      <c r="F73" s="207"/>
      <c r="G73" s="207"/>
      <c r="H73" s="207"/>
      <c r="L73" s="30"/>
    </row>
    <row r="74" spans="2:20" s="1" customFormat="1" ht="6.95" customHeight="1" x14ac:dyDescent="0.2">
      <c r="B74" s="30"/>
      <c r="L74" s="30"/>
    </row>
    <row r="75" spans="2:20" s="1" customFormat="1" ht="12" customHeight="1" x14ac:dyDescent="0.2">
      <c r="B75" s="30"/>
      <c r="C75" s="25" t="s">
        <v>22</v>
      </c>
      <c r="F75" s="23" t="str">
        <f>F12</f>
        <v>trať 196 dle JŘ, TÚ Včelná - Č. Budějovice</v>
      </c>
      <c r="I75" s="25" t="s">
        <v>24</v>
      </c>
      <c r="J75" s="47" t="str">
        <f>IF(J12="","",J12)</f>
        <v>27. 3. 2025</v>
      </c>
      <c r="L75" s="30"/>
    </row>
    <row r="76" spans="2:20" s="1" customFormat="1" ht="6.95" customHeight="1" x14ac:dyDescent="0.2">
      <c r="B76" s="30"/>
      <c r="L76" s="30"/>
    </row>
    <row r="77" spans="2:20" s="1" customFormat="1" ht="15.2" customHeight="1" x14ac:dyDescent="0.2">
      <c r="B77" s="30"/>
      <c r="C77" s="25" t="s">
        <v>26</v>
      </c>
      <c r="F77" s="23" t="str">
        <f>E15</f>
        <v>Správa železnic, státní organizace, OŘ Plzeň</v>
      </c>
      <c r="I77" s="25" t="s">
        <v>34</v>
      </c>
      <c r="J77" s="28" t="str">
        <f>E21</f>
        <v xml:space="preserve"> </v>
      </c>
      <c r="L77" s="30"/>
    </row>
    <row r="78" spans="2:20" s="1" customFormat="1" ht="15.2" customHeight="1" x14ac:dyDescent="0.2">
      <c r="B78" s="30"/>
      <c r="C78" s="25" t="s">
        <v>32</v>
      </c>
      <c r="F78" s="23" t="str">
        <f>IF(E18="","",E18)</f>
        <v>Vyplň údaj</v>
      </c>
      <c r="I78" s="25" t="s">
        <v>38</v>
      </c>
      <c r="J78" s="28" t="str">
        <f>E24</f>
        <v>Libor Brabenec</v>
      </c>
      <c r="L78" s="30"/>
    </row>
    <row r="79" spans="2:20" s="1" customFormat="1" ht="10.35" customHeight="1" x14ac:dyDescent="0.2">
      <c r="B79" s="30"/>
      <c r="L79" s="30"/>
    </row>
    <row r="80" spans="2:20" s="10" customFormat="1" ht="29.25" customHeight="1" x14ac:dyDescent="0.2">
      <c r="B80" s="105"/>
      <c r="C80" s="106" t="s">
        <v>132</v>
      </c>
      <c r="D80" s="107" t="s">
        <v>61</v>
      </c>
      <c r="E80" s="107" t="s">
        <v>57</v>
      </c>
      <c r="F80" s="107" t="s">
        <v>58</v>
      </c>
      <c r="G80" s="107" t="s">
        <v>133</v>
      </c>
      <c r="H80" s="107" t="s">
        <v>134</v>
      </c>
      <c r="I80" s="107" t="s">
        <v>135</v>
      </c>
      <c r="J80" s="108" t="s">
        <v>127</v>
      </c>
      <c r="K80" s="109" t="s">
        <v>136</v>
      </c>
      <c r="L80" s="105"/>
      <c r="M80" s="54" t="s">
        <v>35</v>
      </c>
      <c r="N80" s="55" t="s">
        <v>46</v>
      </c>
      <c r="O80" s="55" t="s">
        <v>137</v>
      </c>
      <c r="P80" s="55" t="s">
        <v>138</v>
      </c>
      <c r="Q80" s="55" t="s">
        <v>139</v>
      </c>
      <c r="R80" s="55" t="s">
        <v>140</v>
      </c>
      <c r="S80" s="55" t="s">
        <v>141</v>
      </c>
      <c r="T80" s="56" t="s">
        <v>142</v>
      </c>
    </row>
    <row r="81" spans="2:65" s="1" customFormat="1" ht="22.9" customHeight="1" x14ac:dyDescent="0.25">
      <c r="B81" s="30"/>
      <c r="C81" s="59" t="s">
        <v>143</v>
      </c>
      <c r="J81" s="110">
        <f>BK81</f>
        <v>0</v>
      </c>
      <c r="L81" s="30"/>
      <c r="M81" s="57"/>
      <c r="N81" s="48"/>
      <c r="O81" s="48"/>
      <c r="P81" s="111">
        <f>P82</f>
        <v>0</v>
      </c>
      <c r="Q81" s="48"/>
      <c r="R81" s="111">
        <f>R82</f>
        <v>0</v>
      </c>
      <c r="S81" s="48"/>
      <c r="T81" s="112">
        <f>T82</f>
        <v>0</v>
      </c>
      <c r="AT81" s="15" t="s">
        <v>75</v>
      </c>
      <c r="AU81" s="15" t="s">
        <v>128</v>
      </c>
      <c r="BK81" s="113">
        <f>BK82</f>
        <v>0</v>
      </c>
    </row>
    <row r="82" spans="2:65" s="11" customFormat="1" ht="25.9" customHeight="1" x14ac:dyDescent="0.2">
      <c r="B82" s="114"/>
      <c r="D82" s="115" t="s">
        <v>75</v>
      </c>
      <c r="E82" s="116" t="s">
        <v>144</v>
      </c>
      <c r="F82" s="116" t="s">
        <v>145</v>
      </c>
      <c r="I82" s="117"/>
      <c r="J82" s="118">
        <f>BK82</f>
        <v>0</v>
      </c>
      <c r="L82" s="114"/>
      <c r="M82" s="119"/>
      <c r="P82" s="120">
        <f>P83</f>
        <v>0</v>
      </c>
      <c r="R82" s="120">
        <f>R83</f>
        <v>0</v>
      </c>
      <c r="T82" s="121">
        <f>T83</f>
        <v>0</v>
      </c>
      <c r="AR82" s="115" t="s">
        <v>84</v>
      </c>
      <c r="AT82" s="122" t="s">
        <v>75</v>
      </c>
      <c r="AU82" s="122" t="s">
        <v>76</v>
      </c>
      <c r="AY82" s="115" t="s">
        <v>146</v>
      </c>
      <c r="BK82" s="123">
        <f>BK83</f>
        <v>0</v>
      </c>
    </row>
    <row r="83" spans="2:65" s="11" customFormat="1" ht="22.9" customHeight="1" x14ac:dyDescent="0.2">
      <c r="B83" s="114"/>
      <c r="D83" s="115" t="s">
        <v>75</v>
      </c>
      <c r="E83" s="124" t="s">
        <v>147</v>
      </c>
      <c r="F83" s="124" t="s">
        <v>148</v>
      </c>
      <c r="I83" s="117"/>
      <c r="J83" s="125">
        <f>BK83</f>
        <v>0</v>
      </c>
      <c r="L83" s="114"/>
      <c r="M83" s="119"/>
      <c r="P83" s="120">
        <f>SUM(P84:P103)</f>
        <v>0</v>
      </c>
      <c r="R83" s="120">
        <f>SUM(R84:R103)</f>
        <v>0</v>
      </c>
      <c r="T83" s="121">
        <f>SUM(T84:T103)</f>
        <v>0</v>
      </c>
      <c r="AR83" s="115" t="s">
        <v>84</v>
      </c>
      <c r="AT83" s="122" t="s">
        <v>75</v>
      </c>
      <c r="AU83" s="122" t="s">
        <v>84</v>
      </c>
      <c r="AY83" s="115" t="s">
        <v>146</v>
      </c>
      <c r="BK83" s="123">
        <f>SUM(BK84:BK103)</f>
        <v>0</v>
      </c>
    </row>
    <row r="84" spans="2:65" s="1" customFormat="1" ht="16.5" customHeight="1" x14ac:dyDescent="0.2">
      <c r="B84" s="30"/>
      <c r="C84" s="126" t="s">
        <v>84</v>
      </c>
      <c r="D84" s="126" t="s">
        <v>149</v>
      </c>
      <c r="E84" s="127" t="s">
        <v>150</v>
      </c>
      <c r="F84" s="128" t="s">
        <v>151</v>
      </c>
      <c r="G84" s="129" t="s">
        <v>152</v>
      </c>
      <c r="H84" s="130">
        <v>2200</v>
      </c>
      <c r="I84" s="131"/>
      <c r="J84" s="132">
        <f>ROUND(I84*H84,2)</f>
        <v>0</v>
      </c>
      <c r="K84" s="133"/>
      <c r="L84" s="30"/>
      <c r="M84" s="134" t="s">
        <v>35</v>
      </c>
      <c r="N84" s="135" t="s">
        <v>47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153</v>
      </c>
      <c r="AT84" s="138" t="s">
        <v>149</v>
      </c>
      <c r="AU84" s="138" t="s">
        <v>86</v>
      </c>
      <c r="AY84" s="15" t="s">
        <v>146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5" t="s">
        <v>84</v>
      </c>
      <c r="BK84" s="139">
        <f>ROUND(I84*H84,2)</f>
        <v>0</v>
      </c>
      <c r="BL84" s="15" t="s">
        <v>153</v>
      </c>
      <c r="BM84" s="138" t="s">
        <v>424</v>
      </c>
    </row>
    <row r="85" spans="2:65" s="1" customFormat="1" ht="19.5" x14ac:dyDescent="0.2">
      <c r="B85" s="30"/>
      <c r="D85" s="140" t="s">
        <v>155</v>
      </c>
      <c r="F85" s="141" t="s">
        <v>156</v>
      </c>
      <c r="I85" s="142"/>
      <c r="L85" s="30"/>
      <c r="M85" s="143"/>
      <c r="T85" s="51"/>
      <c r="AT85" s="15" t="s">
        <v>155</v>
      </c>
      <c r="AU85" s="15" t="s">
        <v>86</v>
      </c>
    </row>
    <row r="86" spans="2:65" s="12" customFormat="1" ht="11.25" x14ac:dyDescent="0.2">
      <c r="B86" s="144"/>
      <c r="D86" s="140" t="s">
        <v>157</v>
      </c>
      <c r="E86" s="145" t="s">
        <v>35</v>
      </c>
      <c r="F86" s="146" t="s">
        <v>425</v>
      </c>
      <c r="H86" s="147">
        <v>300</v>
      </c>
      <c r="I86" s="148"/>
      <c r="L86" s="144"/>
      <c r="M86" s="149"/>
      <c r="T86" s="150"/>
      <c r="AT86" s="145" t="s">
        <v>157</v>
      </c>
      <c r="AU86" s="145" t="s">
        <v>86</v>
      </c>
      <c r="AV86" s="12" t="s">
        <v>86</v>
      </c>
      <c r="AW86" s="12" t="s">
        <v>37</v>
      </c>
      <c r="AX86" s="12" t="s">
        <v>76</v>
      </c>
      <c r="AY86" s="145" t="s">
        <v>146</v>
      </c>
    </row>
    <row r="87" spans="2:65" s="12" customFormat="1" ht="11.25" x14ac:dyDescent="0.2">
      <c r="B87" s="144"/>
      <c r="D87" s="140" t="s">
        <v>157</v>
      </c>
      <c r="E87" s="145" t="s">
        <v>35</v>
      </c>
      <c r="F87" s="146" t="s">
        <v>426</v>
      </c>
      <c r="H87" s="147">
        <v>50</v>
      </c>
      <c r="I87" s="148"/>
      <c r="L87" s="144"/>
      <c r="M87" s="149"/>
      <c r="T87" s="150"/>
      <c r="AT87" s="145" t="s">
        <v>157</v>
      </c>
      <c r="AU87" s="145" t="s">
        <v>86</v>
      </c>
      <c r="AV87" s="12" t="s">
        <v>86</v>
      </c>
      <c r="AW87" s="12" t="s">
        <v>37</v>
      </c>
      <c r="AX87" s="12" t="s">
        <v>76</v>
      </c>
      <c r="AY87" s="145" t="s">
        <v>146</v>
      </c>
    </row>
    <row r="88" spans="2:65" s="12" customFormat="1" ht="11.25" x14ac:dyDescent="0.2">
      <c r="B88" s="144"/>
      <c r="D88" s="140" t="s">
        <v>157</v>
      </c>
      <c r="E88" s="145" t="s">
        <v>35</v>
      </c>
      <c r="F88" s="146" t="s">
        <v>427</v>
      </c>
      <c r="H88" s="147">
        <v>50</v>
      </c>
      <c r="I88" s="148"/>
      <c r="L88" s="144"/>
      <c r="M88" s="149"/>
      <c r="T88" s="150"/>
      <c r="AT88" s="145" t="s">
        <v>157</v>
      </c>
      <c r="AU88" s="145" t="s">
        <v>86</v>
      </c>
      <c r="AV88" s="12" t="s">
        <v>86</v>
      </c>
      <c r="AW88" s="12" t="s">
        <v>37</v>
      </c>
      <c r="AX88" s="12" t="s">
        <v>76</v>
      </c>
      <c r="AY88" s="145" t="s">
        <v>146</v>
      </c>
    </row>
    <row r="89" spans="2:65" s="12" customFormat="1" ht="11.25" x14ac:dyDescent="0.2">
      <c r="B89" s="144"/>
      <c r="D89" s="140" t="s">
        <v>157</v>
      </c>
      <c r="E89" s="145" t="s">
        <v>35</v>
      </c>
      <c r="F89" s="146" t="s">
        <v>428</v>
      </c>
      <c r="H89" s="147">
        <v>100</v>
      </c>
      <c r="I89" s="148"/>
      <c r="L89" s="144"/>
      <c r="M89" s="149"/>
      <c r="T89" s="150"/>
      <c r="AT89" s="145" t="s">
        <v>157</v>
      </c>
      <c r="AU89" s="145" t="s">
        <v>86</v>
      </c>
      <c r="AV89" s="12" t="s">
        <v>86</v>
      </c>
      <c r="AW89" s="12" t="s">
        <v>37</v>
      </c>
      <c r="AX89" s="12" t="s">
        <v>76</v>
      </c>
      <c r="AY89" s="145" t="s">
        <v>146</v>
      </c>
    </row>
    <row r="90" spans="2:65" s="12" customFormat="1" ht="11.25" x14ac:dyDescent="0.2">
      <c r="B90" s="144"/>
      <c r="D90" s="140" t="s">
        <v>157</v>
      </c>
      <c r="E90" s="145" t="s">
        <v>35</v>
      </c>
      <c r="F90" s="146" t="s">
        <v>429</v>
      </c>
      <c r="H90" s="147">
        <v>850</v>
      </c>
      <c r="I90" s="148"/>
      <c r="L90" s="144"/>
      <c r="M90" s="149"/>
      <c r="T90" s="150"/>
      <c r="AT90" s="145" t="s">
        <v>157</v>
      </c>
      <c r="AU90" s="145" t="s">
        <v>86</v>
      </c>
      <c r="AV90" s="12" t="s">
        <v>86</v>
      </c>
      <c r="AW90" s="12" t="s">
        <v>37</v>
      </c>
      <c r="AX90" s="12" t="s">
        <v>76</v>
      </c>
      <c r="AY90" s="145" t="s">
        <v>146</v>
      </c>
    </row>
    <row r="91" spans="2:65" s="12" customFormat="1" ht="11.25" x14ac:dyDescent="0.2">
      <c r="B91" s="144"/>
      <c r="D91" s="140" t="s">
        <v>157</v>
      </c>
      <c r="E91" s="145" t="s">
        <v>35</v>
      </c>
      <c r="F91" s="146" t="s">
        <v>430</v>
      </c>
      <c r="H91" s="147">
        <v>550</v>
      </c>
      <c r="I91" s="148"/>
      <c r="L91" s="144"/>
      <c r="M91" s="149"/>
      <c r="T91" s="150"/>
      <c r="AT91" s="145" t="s">
        <v>157</v>
      </c>
      <c r="AU91" s="145" t="s">
        <v>86</v>
      </c>
      <c r="AV91" s="12" t="s">
        <v>86</v>
      </c>
      <c r="AW91" s="12" t="s">
        <v>37</v>
      </c>
      <c r="AX91" s="12" t="s">
        <v>76</v>
      </c>
      <c r="AY91" s="145" t="s">
        <v>146</v>
      </c>
    </row>
    <row r="92" spans="2:65" s="12" customFormat="1" ht="11.25" x14ac:dyDescent="0.2">
      <c r="B92" s="144"/>
      <c r="D92" s="140" t="s">
        <v>157</v>
      </c>
      <c r="E92" s="145" t="s">
        <v>35</v>
      </c>
      <c r="F92" s="146" t="s">
        <v>431</v>
      </c>
      <c r="H92" s="147">
        <v>300</v>
      </c>
      <c r="I92" s="148"/>
      <c r="L92" s="144"/>
      <c r="M92" s="149"/>
      <c r="T92" s="150"/>
      <c r="AT92" s="145" t="s">
        <v>157</v>
      </c>
      <c r="AU92" s="145" t="s">
        <v>86</v>
      </c>
      <c r="AV92" s="12" t="s">
        <v>86</v>
      </c>
      <c r="AW92" s="12" t="s">
        <v>37</v>
      </c>
      <c r="AX92" s="12" t="s">
        <v>76</v>
      </c>
      <c r="AY92" s="145" t="s">
        <v>146</v>
      </c>
    </row>
    <row r="93" spans="2:65" s="13" customFormat="1" ht="11.25" x14ac:dyDescent="0.2">
      <c r="B93" s="151"/>
      <c r="D93" s="140" t="s">
        <v>157</v>
      </c>
      <c r="E93" s="152" t="s">
        <v>35</v>
      </c>
      <c r="F93" s="153" t="s">
        <v>161</v>
      </c>
      <c r="H93" s="154">
        <v>2200</v>
      </c>
      <c r="I93" s="155"/>
      <c r="L93" s="151"/>
      <c r="M93" s="156"/>
      <c r="T93" s="157"/>
      <c r="AT93" s="152" t="s">
        <v>157</v>
      </c>
      <c r="AU93" s="152" t="s">
        <v>86</v>
      </c>
      <c r="AV93" s="13" t="s">
        <v>153</v>
      </c>
      <c r="AW93" s="13" t="s">
        <v>37</v>
      </c>
      <c r="AX93" s="13" t="s">
        <v>84</v>
      </c>
      <c r="AY93" s="152" t="s">
        <v>146</v>
      </c>
    </row>
    <row r="94" spans="2:65" s="1" customFormat="1" ht="16.5" customHeight="1" x14ac:dyDescent="0.2">
      <c r="B94" s="30"/>
      <c r="C94" s="126" t="s">
        <v>86</v>
      </c>
      <c r="D94" s="126" t="s">
        <v>149</v>
      </c>
      <c r="E94" s="127" t="s">
        <v>162</v>
      </c>
      <c r="F94" s="128" t="s">
        <v>163</v>
      </c>
      <c r="G94" s="129" t="s">
        <v>164</v>
      </c>
      <c r="H94" s="130">
        <v>124.2</v>
      </c>
      <c r="I94" s="131"/>
      <c r="J94" s="132">
        <f>ROUND(I94*H94,2)</f>
        <v>0</v>
      </c>
      <c r="K94" s="133"/>
      <c r="L94" s="30"/>
      <c r="M94" s="134" t="s">
        <v>35</v>
      </c>
      <c r="N94" s="135" t="s">
        <v>47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153</v>
      </c>
      <c r="AT94" s="138" t="s">
        <v>149</v>
      </c>
      <c r="AU94" s="138" t="s">
        <v>86</v>
      </c>
      <c r="AY94" s="15" t="s">
        <v>146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5" t="s">
        <v>84</v>
      </c>
      <c r="BK94" s="139">
        <f>ROUND(I94*H94,2)</f>
        <v>0</v>
      </c>
      <c r="BL94" s="15" t="s">
        <v>153</v>
      </c>
      <c r="BM94" s="138" t="s">
        <v>432</v>
      </c>
    </row>
    <row r="95" spans="2:65" s="1" customFormat="1" ht="19.5" x14ac:dyDescent="0.2">
      <c r="B95" s="30"/>
      <c r="D95" s="140" t="s">
        <v>155</v>
      </c>
      <c r="F95" s="141" t="s">
        <v>166</v>
      </c>
      <c r="I95" s="142"/>
      <c r="L95" s="30"/>
      <c r="M95" s="143"/>
      <c r="T95" s="51"/>
      <c r="AT95" s="15" t="s">
        <v>155</v>
      </c>
      <c r="AU95" s="15" t="s">
        <v>86</v>
      </c>
    </row>
    <row r="96" spans="2:65" s="12" customFormat="1" ht="11.25" x14ac:dyDescent="0.2">
      <c r="B96" s="144"/>
      <c r="D96" s="140" t="s">
        <v>157</v>
      </c>
      <c r="E96" s="145" t="s">
        <v>35</v>
      </c>
      <c r="F96" s="146" t="s">
        <v>433</v>
      </c>
      <c r="H96" s="147">
        <v>19.8</v>
      </c>
      <c r="I96" s="148"/>
      <c r="L96" s="144"/>
      <c r="M96" s="149"/>
      <c r="T96" s="150"/>
      <c r="AT96" s="145" t="s">
        <v>157</v>
      </c>
      <c r="AU96" s="145" t="s">
        <v>86</v>
      </c>
      <c r="AV96" s="12" t="s">
        <v>86</v>
      </c>
      <c r="AW96" s="12" t="s">
        <v>37</v>
      </c>
      <c r="AX96" s="12" t="s">
        <v>76</v>
      </c>
      <c r="AY96" s="145" t="s">
        <v>146</v>
      </c>
    </row>
    <row r="97" spans="2:51" s="12" customFormat="1" ht="11.25" x14ac:dyDescent="0.2">
      <c r="B97" s="144"/>
      <c r="D97" s="140" t="s">
        <v>157</v>
      </c>
      <c r="E97" s="145" t="s">
        <v>35</v>
      </c>
      <c r="F97" s="146" t="s">
        <v>434</v>
      </c>
      <c r="H97" s="147">
        <v>1.8</v>
      </c>
      <c r="I97" s="148"/>
      <c r="L97" s="144"/>
      <c r="M97" s="149"/>
      <c r="T97" s="150"/>
      <c r="AT97" s="145" t="s">
        <v>157</v>
      </c>
      <c r="AU97" s="145" t="s">
        <v>86</v>
      </c>
      <c r="AV97" s="12" t="s">
        <v>86</v>
      </c>
      <c r="AW97" s="12" t="s">
        <v>37</v>
      </c>
      <c r="AX97" s="12" t="s">
        <v>76</v>
      </c>
      <c r="AY97" s="145" t="s">
        <v>146</v>
      </c>
    </row>
    <row r="98" spans="2:51" s="12" customFormat="1" ht="11.25" x14ac:dyDescent="0.2">
      <c r="B98" s="144"/>
      <c r="D98" s="140" t="s">
        <v>157</v>
      </c>
      <c r="E98" s="145" t="s">
        <v>35</v>
      </c>
      <c r="F98" s="146" t="s">
        <v>435</v>
      </c>
      <c r="H98" s="147">
        <v>3.3</v>
      </c>
      <c r="I98" s="148"/>
      <c r="L98" s="144"/>
      <c r="M98" s="149"/>
      <c r="T98" s="150"/>
      <c r="AT98" s="145" t="s">
        <v>157</v>
      </c>
      <c r="AU98" s="145" t="s">
        <v>86</v>
      </c>
      <c r="AV98" s="12" t="s">
        <v>86</v>
      </c>
      <c r="AW98" s="12" t="s">
        <v>37</v>
      </c>
      <c r="AX98" s="12" t="s">
        <v>76</v>
      </c>
      <c r="AY98" s="145" t="s">
        <v>146</v>
      </c>
    </row>
    <row r="99" spans="2:51" s="12" customFormat="1" ht="11.25" x14ac:dyDescent="0.2">
      <c r="B99" s="144"/>
      <c r="D99" s="140" t="s">
        <v>157</v>
      </c>
      <c r="E99" s="145" t="s">
        <v>35</v>
      </c>
      <c r="F99" s="146" t="s">
        <v>436</v>
      </c>
      <c r="H99" s="147">
        <v>3.6</v>
      </c>
      <c r="I99" s="148"/>
      <c r="L99" s="144"/>
      <c r="M99" s="149"/>
      <c r="T99" s="150"/>
      <c r="AT99" s="145" t="s">
        <v>157</v>
      </c>
      <c r="AU99" s="145" t="s">
        <v>86</v>
      </c>
      <c r="AV99" s="12" t="s">
        <v>86</v>
      </c>
      <c r="AW99" s="12" t="s">
        <v>37</v>
      </c>
      <c r="AX99" s="12" t="s">
        <v>76</v>
      </c>
      <c r="AY99" s="145" t="s">
        <v>146</v>
      </c>
    </row>
    <row r="100" spans="2:51" s="12" customFormat="1" ht="11.25" x14ac:dyDescent="0.2">
      <c r="B100" s="144"/>
      <c r="D100" s="140" t="s">
        <v>157</v>
      </c>
      <c r="E100" s="145" t="s">
        <v>35</v>
      </c>
      <c r="F100" s="146" t="s">
        <v>437</v>
      </c>
      <c r="H100" s="147">
        <v>56.1</v>
      </c>
      <c r="I100" s="148"/>
      <c r="L100" s="144"/>
      <c r="M100" s="149"/>
      <c r="T100" s="150"/>
      <c r="AT100" s="145" t="s">
        <v>157</v>
      </c>
      <c r="AU100" s="145" t="s">
        <v>86</v>
      </c>
      <c r="AV100" s="12" t="s">
        <v>86</v>
      </c>
      <c r="AW100" s="12" t="s">
        <v>37</v>
      </c>
      <c r="AX100" s="12" t="s">
        <v>76</v>
      </c>
      <c r="AY100" s="145" t="s">
        <v>146</v>
      </c>
    </row>
    <row r="101" spans="2:51" s="12" customFormat="1" ht="11.25" x14ac:dyDescent="0.2">
      <c r="B101" s="144"/>
      <c r="D101" s="140" t="s">
        <v>157</v>
      </c>
      <c r="E101" s="145" t="s">
        <v>35</v>
      </c>
      <c r="F101" s="146" t="s">
        <v>438</v>
      </c>
      <c r="H101" s="147">
        <v>19.8</v>
      </c>
      <c r="I101" s="148"/>
      <c r="L101" s="144"/>
      <c r="M101" s="149"/>
      <c r="T101" s="150"/>
      <c r="AT101" s="145" t="s">
        <v>157</v>
      </c>
      <c r="AU101" s="145" t="s">
        <v>86</v>
      </c>
      <c r="AV101" s="12" t="s">
        <v>86</v>
      </c>
      <c r="AW101" s="12" t="s">
        <v>37</v>
      </c>
      <c r="AX101" s="12" t="s">
        <v>76</v>
      </c>
      <c r="AY101" s="145" t="s">
        <v>146</v>
      </c>
    </row>
    <row r="102" spans="2:51" s="12" customFormat="1" ht="11.25" x14ac:dyDescent="0.2">
      <c r="B102" s="144"/>
      <c r="D102" s="140" t="s">
        <v>157</v>
      </c>
      <c r="E102" s="145" t="s">
        <v>35</v>
      </c>
      <c r="F102" s="146" t="s">
        <v>439</v>
      </c>
      <c r="H102" s="147">
        <v>19.8</v>
      </c>
      <c r="I102" s="148"/>
      <c r="L102" s="144"/>
      <c r="M102" s="149"/>
      <c r="T102" s="150"/>
      <c r="AT102" s="145" t="s">
        <v>157</v>
      </c>
      <c r="AU102" s="145" t="s">
        <v>86</v>
      </c>
      <c r="AV102" s="12" t="s">
        <v>86</v>
      </c>
      <c r="AW102" s="12" t="s">
        <v>37</v>
      </c>
      <c r="AX102" s="12" t="s">
        <v>76</v>
      </c>
      <c r="AY102" s="145" t="s">
        <v>146</v>
      </c>
    </row>
    <row r="103" spans="2:51" s="13" customFormat="1" ht="11.25" x14ac:dyDescent="0.2">
      <c r="B103" s="151"/>
      <c r="D103" s="140" t="s">
        <v>157</v>
      </c>
      <c r="E103" s="152" t="s">
        <v>35</v>
      </c>
      <c r="F103" s="153" t="s">
        <v>161</v>
      </c>
      <c r="H103" s="154">
        <v>124.2</v>
      </c>
      <c r="I103" s="155"/>
      <c r="L103" s="151"/>
      <c r="M103" s="158"/>
      <c r="N103" s="159"/>
      <c r="O103" s="159"/>
      <c r="P103" s="159"/>
      <c r="Q103" s="159"/>
      <c r="R103" s="159"/>
      <c r="S103" s="159"/>
      <c r="T103" s="160"/>
      <c r="AT103" s="152" t="s">
        <v>157</v>
      </c>
      <c r="AU103" s="152" t="s">
        <v>86</v>
      </c>
      <c r="AV103" s="13" t="s">
        <v>153</v>
      </c>
      <c r="AW103" s="13" t="s">
        <v>37</v>
      </c>
      <c r="AX103" s="13" t="s">
        <v>84</v>
      </c>
      <c r="AY103" s="152" t="s">
        <v>146</v>
      </c>
    </row>
    <row r="104" spans="2:51" s="1" customFormat="1" ht="6.95" customHeight="1" x14ac:dyDescent="0.2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30"/>
    </row>
  </sheetData>
  <sheetProtection algorithmName="SHA-512" hashValue="P7DpjlH9ozczm/bVUxoQlthxKTuxMhsZkMuKL3VW0BLXUpizWH15ujKCXNA/REyYYRZ2cr2dDT6pRd2/3N1O7w==" saltValue="BDLelVrteGjna/JYtANIUKwlytRMJoESMB7keTwdp+35V1HyO314ldzKmA3upPBMg1QL4vEyg9KkvPWvSqJpsg==" spinCount="100000" sheet="1" objects="1" scenarios="1" formatColumns="0" formatRows="0" autoFilter="0"/>
  <autoFilter ref="C80:K103" xr:uid="{00000000-0009-0000-0000-00000C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H20"/>
  <sheetViews>
    <sheetView showGridLines="0" workbookViewId="0"/>
  </sheetViews>
  <sheetFormatPr defaultRowHeight="12.75" x14ac:dyDescent="0.2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16"/>
      <c r="C3" s="17"/>
      <c r="D3" s="17"/>
      <c r="E3" s="17"/>
      <c r="F3" s="17"/>
      <c r="G3" s="17"/>
      <c r="H3" s="18"/>
    </row>
    <row r="4" spans="2:8" ht="24.95" customHeight="1" x14ac:dyDescent="0.2">
      <c r="B4" s="18"/>
      <c r="C4" s="19" t="s">
        <v>440</v>
      </c>
      <c r="H4" s="18"/>
    </row>
    <row r="5" spans="2:8" ht="12" customHeight="1" x14ac:dyDescent="0.2">
      <c r="B5" s="18"/>
      <c r="C5" s="22" t="s">
        <v>13</v>
      </c>
      <c r="D5" s="183" t="s">
        <v>14</v>
      </c>
      <c r="E5" s="179"/>
      <c r="F5" s="179"/>
      <c r="H5" s="18"/>
    </row>
    <row r="6" spans="2:8" ht="36.950000000000003" customHeight="1" x14ac:dyDescent="0.2">
      <c r="B6" s="18"/>
      <c r="C6" s="24" t="s">
        <v>16</v>
      </c>
      <c r="D6" s="180" t="s">
        <v>17</v>
      </c>
      <c r="E6" s="179"/>
      <c r="F6" s="179"/>
      <c r="H6" s="18"/>
    </row>
    <row r="7" spans="2:8" ht="16.5" customHeight="1" x14ac:dyDescent="0.2">
      <c r="B7" s="18"/>
      <c r="C7" s="25" t="s">
        <v>24</v>
      </c>
      <c r="D7" s="47" t="str">
        <f>'Rekapitulace stavby'!AN8</f>
        <v>27. 3. 2025</v>
      </c>
      <c r="H7" s="18"/>
    </row>
    <row r="8" spans="2:8" s="1" customFormat="1" ht="10.9" customHeight="1" x14ac:dyDescent="0.2">
      <c r="B8" s="30"/>
      <c r="H8" s="30"/>
    </row>
    <row r="9" spans="2:8" s="10" customFormat="1" ht="29.25" customHeight="1" x14ac:dyDescent="0.2">
      <c r="B9" s="105"/>
      <c r="C9" s="106" t="s">
        <v>57</v>
      </c>
      <c r="D9" s="107" t="s">
        <v>58</v>
      </c>
      <c r="E9" s="107" t="s">
        <v>133</v>
      </c>
      <c r="F9" s="108" t="s">
        <v>441</v>
      </c>
      <c r="H9" s="105"/>
    </row>
    <row r="10" spans="2:8" s="1" customFormat="1" ht="26.45" customHeight="1" x14ac:dyDescent="0.2">
      <c r="B10" s="30"/>
      <c r="C10" s="161" t="s">
        <v>81</v>
      </c>
      <c r="D10" s="161" t="s">
        <v>82</v>
      </c>
      <c r="H10" s="30"/>
    </row>
    <row r="11" spans="2:8" s="1" customFormat="1" ht="16.899999999999999" customHeight="1" x14ac:dyDescent="0.2">
      <c r="B11" s="30"/>
      <c r="C11" s="162" t="s">
        <v>442</v>
      </c>
      <c r="D11" s="163" t="s">
        <v>443</v>
      </c>
      <c r="E11" s="164" t="s">
        <v>444</v>
      </c>
      <c r="F11" s="165">
        <v>0.08</v>
      </c>
      <c r="H11" s="30"/>
    </row>
    <row r="12" spans="2:8" s="1" customFormat="1" ht="16.899999999999999" customHeight="1" x14ac:dyDescent="0.2">
      <c r="B12" s="30"/>
      <c r="C12" s="166" t="s">
        <v>35</v>
      </c>
      <c r="D12" s="166" t="s">
        <v>445</v>
      </c>
      <c r="E12" s="15" t="s">
        <v>35</v>
      </c>
      <c r="F12" s="167">
        <v>0.08</v>
      </c>
      <c r="H12" s="30"/>
    </row>
    <row r="13" spans="2:8" s="1" customFormat="1" ht="16.899999999999999" customHeight="1" x14ac:dyDescent="0.2">
      <c r="B13" s="30"/>
      <c r="C13" s="162" t="s">
        <v>446</v>
      </c>
      <c r="D13" s="163" t="s">
        <v>447</v>
      </c>
      <c r="E13" s="164" t="s">
        <v>444</v>
      </c>
      <c r="F13" s="165">
        <v>1.3</v>
      </c>
      <c r="H13" s="30"/>
    </row>
    <row r="14" spans="2:8" s="1" customFormat="1" ht="16.899999999999999" customHeight="1" x14ac:dyDescent="0.2">
      <c r="B14" s="30"/>
      <c r="C14" s="166" t="s">
        <v>35</v>
      </c>
      <c r="D14" s="166" t="s">
        <v>448</v>
      </c>
      <c r="E14" s="15" t="s">
        <v>35</v>
      </c>
      <c r="F14" s="167">
        <v>1.3</v>
      </c>
      <c r="H14" s="30"/>
    </row>
    <row r="15" spans="2:8" s="1" customFormat="1" ht="16.899999999999999" customHeight="1" x14ac:dyDescent="0.2">
      <c r="B15" s="30"/>
      <c r="C15" s="162" t="s">
        <v>449</v>
      </c>
      <c r="D15" s="163" t="s">
        <v>450</v>
      </c>
      <c r="E15" s="164" t="s">
        <v>444</v>
      </c>
      <c r="F15" s="165">
        <v>1.43</v>
      </c>
      <c r="H15" s="30"/>
    </row>
    <row r="16" spans="2:8" s="1" customFormat="1" ht="16.899999999999999" customHeight="1" x14ac:dyDescent="0.2">
      <c r="B16" s="30"/>
      <c r="C16" s="166" t="s">
        <v>35</v>
      </c>
      <c r="D16" s="166" t="s">
        <v>451</v>
      </c>
      <c r="E16" s="15" t="s">
        <v>35</v>
      </c>
      <c r="F16" s="167">
        <v>1.43</v>
      </c>
      <c r="H16" s="30"/>
    </row>
    <row r="17" spans="2:8" s="1" customFormat="1" ht="16.899999999999999" customHeight="1" x14ac:dyDescent="0.2">
      <c r="B17" s="30"/>
      <c r="C17" s="162" t="s">
        <v>452</v>
      </c>
      <c r="D17" s="163" t="s">
        <v>453</v>
      </c>
      <c r="E17" s="164" t="s">
        <v>444</v>
      </c>
      <c r="F17" s="165">
        <v>0.94</v>
      </c>
      <c r="H17" s="30"/>
    </row>
    <row r="18" spans="2:8" s="1" customFormat="1" ht="16.899999999999999" customHeight="1" x14ac:dyDescent="0.2">
      <c r="B18" s="30"/>
      <c r="C18" s="166" t="s">
        <v>35</v>
      </c>
      <c r="D18" s="166" t="s">
        <v>454</v>
      </c>
      <c r="E18" s="15" t="s">
        <v>35</v>
      </c>
      <c r="F18" s="167">
        <v>0.94</v>
      </c>
      <c r="H18" s="30"/>
    </row>
    <row r="19" spans="2:8" s="1" customFormat="1" ht="7.35" customHeight="1" x14ac:dyDescent="0.2">
      <c r="B19" s="39"/>
      <c r="C19" s="40"/>
      <c r="D19" s="40"/>
      <c r="E19" s="40"/>
      <c r="F19" s="40"/>
      <c r="G19" s="40"/>
      <c r="H19" s="30"/>
    </row>
    <row r="20" spans="2:8" s="1" customFormat="1" ht="11.25" x14ac:dyDescent="0.2"/>
  </sheetData>
  <sheetProtection algorithmName="SHA-512" hashValue="RPnGEJdOr/gsitizxPKQsleF8kj91F5xd74+49/byzXOlLHQlftXzq9AZvx6s9Aul9Bvrt357XEuVoEC8ZlOew==" saltValue="y38YEkZXWpR/i4zbVnkWb6MP/4Ie0Ea5U/AVdPFfYhHAiMdQi2lTkiHzsbhUEVPOsrUkR+jiPf68gow22P/b5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6"/>
  <sheetViews>
    <sheetView showGridLines="0" workbookViewId="0">
      <selection activeCell="X85" sqref="X85"/>
    </sheetView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85</v>
      </c>
    </row>
    <row r="3" spans="2:46" ht="6.95" hidden="1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 x14ac:dyDescent="0.2">
      <c r="B4" s="18"/>
      <c r="D4" s="19" t="s">
        <v>120</v>
      </c>
      <c r="L4" s="18"/>
      <c r="M4" s="83" t="s">
        <v>10</v>
      </c>
      <c r="AT4" s="15" t="s">
        <v>4</v>
      </c>
    </row>
    <row r="5" spans="2:46" ht="6.95" hidden="1" customHeight="1" x14ac:dyDescent="0.2">
      <c r="B5" s="18"/>
      <c r="L5" s="18"/>
    </row>
    <row r="6" spans="2:46" ht="12" hidden="1" customHeight="1" x14ac:dyDescent="0.2">
      <c r="B6" s="18"/>
      <c r="D6" s="25" t="s">
        <v>16</v>
      </c>
      <c r="L6" s="18"/>
    </row>
    <row r="7" spans="2:46" ht="16.5" hidden="1" customHeight="1" x14ac:dyDescent="0.2">
      <c r="B7" s="18"/>
      <c r="E7" s="205" t="str">
        <f>'Rekapitulace stavby'!K6</f>
        <v>Čištění žlabových příkopů na trati Horní Dvořiště st. hranice - České Budějovice</v>
      </c>
      <c r="F7" s="206"/>
      <c r="G7" s="206"/>
      <c r="H7" s="206"/>
      <c r="L7" s="18"/>
    </row>
    <row r="8" spans="2:46" s="1" customFormat="1" ht="12" hidden="1" customHeight="1" x14ac:dyDescent="0.2">
      <c r="B8" s="30"/>
      <c r="D8" s="25" t="s">
        <v>121</v>
      </c>
      <c r="L8" s="30"/>
    </row>
    <row r="9" spans="2:46" s="1" customFormat="1" ht="16.5" hidden="1" customHeight="1" x14ac:dyDescent="0.2">
      <c r="B9" s="30"/>
      <c r="E9" s="172" t="s">
        <v>122</v>
      </c>
      <c r="F9" s="207"/>
      <c r="G9" s="207"/>
      <c r="H9" s="207"/>
      <c r="L9" s="30"/>
    </row>
    <row r="10" spans="2:46" s="1" customFormat="1" ht="11.25" hidden="1" x14ac:dyDescent="0.2">
      <c r="B10" s="30"/>
      <c r="L10" s="30"/>
    </row>
    <row r="11" spans="2:46" s="1" customFormat="1" ht="12" hidden="1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 x14ac:dyDescent="0.2">
      <c r="B12" s="30"/>
      <c r="D12" s="25" t="s">
        <v>22</v>
      </c>
      <c r="F12" s="23" t="s">
        <v>123</v>
      </c>
      <c r="I12" s="25" t="s">
        <v>24</v>
      </c>
      <c r="J12" s="47" t="str">
        <f>'Rekapitulace stavby'!AN8</f>
        <v>27. 3. 2025</v>
      </c>
      <c r="L12" s="30"/>
    </row>
    <row r="13" spans="2:46" s="1" customFormat="1" ht="10.9" hidden="1" customHeight="1" x14ac:dyDescent="0.2">
      <c r="B13" s="30"/>
      <c r="L13" s="30"/>
    </row>
    <row r="14" spans="2:46" s="1" customFormat="1" ht="12" hidden="1" customHeight="1" x14ac:dyDescent="0.2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 x14ac:dyDescent="0.2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 x14ac:dyDescent="0.2">
      <c r="B16" s="30"/>
      <c r="L16" s="30"/>
    </row>
    <row r="17" spans="2:12" s="1" customFormat="1" ht="12" hidden="1" customHeight="1" x14ac:dyDescent="0.2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 x14ac:dyDescent="0.2">
      <c r="B18" s="30"/>
      <c r="E18" s="208" t="str">
        <f>'Rekapitulace stavby'!E14</f>
        <v>Vyplň údaj</v>
      </c>
      <c r="F18" s="178"/>
      <c r="G18" s="178"/>
      <c r="H18" s="178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 x14ac:dyDescent="0.2">
      <c r="B19" s="30"/>
      <c r="L19" s="30"/>
    </row>
    <row r="20" spans="2:12" s="1" customFormat="1" ht="12" hidden="1" customHeight="1" x14ac:dyDescent="0.2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 x14ac:dyDescent="0.2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 x14ac:dyDescent="0.2">
      <c r="B22" s="30"/>
      <c r="L22" s="30"/>
    </row>
    <row r="23" spans="2:12" s="1" customFormat="1" ht="12" hidden="1" customHeight="1" x14ac:dyDescent="0.2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 x14ac:dyDescent="0.2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 x14ac:dyDescent="0.2">
      <c r="B25" s="30"/>
      <c r="L25" s="30"/>
    </row>
    <row r="26" spans="2:12" s="1" customFormat="1" ht="12" hidden="1" customHeight="1" x14ac:dyDescent="0.2">
      <c r="B26" s="30"/>
      <c r="D26" s="25" t="s">
        <v>40</v>
      </c>
      <c r="L26" s="30"/>
    </row>
    <row r="27" spans="2:12" s="7" customFormat="1" ht="59.25" hidden="1" customHeight="1" x14ac:dyDescent="0.2">
      <c r="B27" s="84"/>
      <c r="E27" s="183" t="s">
        <v>124</v>
      </c>
      <c r="F27" s="183"/>
      <c r="G27" s="183"/>
      <c r="H27" s="183"/>
      <c r="L27" s="84"/>
    </row>
    <row r="28" spans="2:12" s="1" customFormat="1" ht="6.95" hidden="1" customHeight="1" x14ac:dyDescent="0.2">
      <c r="B28" s="30"/>
      <c r="L28" s="30"/>
    </row>
    <row r="29" spans="2:12" s="1" customFormat="1" ht="6.95" hidden="1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 x14ac:dyDescent="0.2">
      <c r="B30" s="30"/>
      <c r="D30" s="85" t="s">
        <v>42</v>
      </c>
      <c r="J30" s="61">
        <f>ROUND(J81, 2)</f>
        <v>0</v>
      </c>
      <c r="L30" s="30"/>
    </row>
    <row r="31" spans="2:12" s="1" customFormat="1" ht="6.95" hidden="1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 x14ac:dyDescent="0.2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 x14ac:dyDescent="0.2">
      <c r="B33" s="30"/>
      <c r="D33" s="50" t="s">
        <v>46</v>
      </c>
      <c r="E33" s="25" t="s">
        <v>47</v>
      </c>
      <c r="F33" s="86">
        <f>ROUND((SUM(BE81:BE95)),  2)</f>
        <v>0</v>
      </c>
      <c r="I33" s="87">
        <v>0.21</v>
      </c>
      <c r="J33" s="86">
        <f>ROUND(((SUM(BE81:BE95))*I33),  2)</f>
        <v>0</v>
      </c>
      <c r="L33" s="30"/>
    </row>
    <row r="34" spans="2:12" s="1" customFormat="1" ht="14.45" hidden="1" customHeight="1" x14ac:dyDescent="0.2">
      <c r="B34" s="30"/>
      <c r="E34" s="25" t="s">
        <v>48</v>
      </c>
      <c r="F34" s="86">
        <f>ROUND((SUM(BF81:BF95)),  2)</f>
        <v>0</v>
      </c>
      <c r="I34" s="87">
        <v>0.12</v>
      </c>
      <c r="J34" s="86">
        <f>ROUND(((SUM(BF81:BF95))*I34),  2)</f>
        <v>0</v>
      </c>
      <c r="L34" s="30"/>
    </row>
    <row r="35" spans="2:12" s="1" customFormat="1" ht="14.45" hidden="1" customHeight="1" x14ac:dyDescent="0.2">
      <c r="B35" s="30"/>
      <c r="E35" s="25" t="s">
        <v>49</v>
      </c>
      <c r="F35" s="86">
        <f>ROUND((SUM(BG81:BG95)),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50</v>
      </c>
      <c r="F36" s="86">
        <f>ROUND((SUM(BH81:BH95)),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51</v>
      </c>
      <c r="F37" s="86">
        <f>ROUND((SUM(BI81:BI95)),  2)</f>
        <v>0</v>
      </c>
      <c r="I37" s="87">
        <v>0</v>
      </c>
      <c r="J37" s="86">
        <f>0</f>
        <v>0</v>
      </c>
      <c r="L37" s="30"/>
    </row>
    <row r="38" spans="2:12" s="1" customFormat="1" ht="6.95" hidden="1" customHeight="1" x14ac:dyDescent="0.2">
      <c r="B38" s="30"/>
      <c r="L38" s="30"/>
    </row>
    <row r="39" spans="2:12" s="1" customFormat="1" ht="25.35" hidden="1" customHeight="1" x14ac:dyDescent="0.2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hidden="1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hidden="1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 x14ac:dyDescent="0.2">
      <c r="B45" s="30"/>
      <c r="C45" s="19" t="s">
        <v>125</v>
      </c>
      <c r="L45" s="30"/>
    </row>
    <row r="46" spans="2:12" s="1" customFormat="1" ht="6.95" hidden="1" customHeight="1" x14ac:dyDescent="0.2">
      <c r="B46" s="30"/>
      <c r="L46" s="30"/>
    </row>
    <row r="47" spans="2:12" s="1" customFormat="1" ht="12" hidden="1" customHeight="1" x14ac:dyDescent="0.2">
      <c r="B47" s="30"/>
      <c r="C47" s="25" t="s">
        <v>16</v>
      </c>
      <c r="L47" s="30"/>
    </row>
    <row r="48" spans="2:12" s="1" customFormat="1" ht="16.5" hidden="1" customHeight="1" x14ac:dyDescent="0.2">
      <c r="B48" s="30"/>
      <c r="E48" s="205" t="str">
        <f>E7</f>
        <v>Čištění žlabových příkopů na trati Horní Dvořiště st. hranice - České Budějovice</v>
      </c>
      <c r="F48" s="206"/>
      <c r="G48" s="206"/>
      <c r="H48" s="206"/>
      <c r="L48" s="30"/>
    </row>
    <row r="49" spans="2:47" s="1" customFormat="1" ht="12" hidden="1" customHeight="1" x14ac:dyDescent="0.2">
      <c r="B49" s="30"/>
      <c r="C49" s="25" t="s">
        <v>121</v>
      </c>
      <c r="L49" s="30"/>
    </row>
    <row r="50" spans="2:47" s="1" customFormat="1" ht="16.5" hidden="1" customHeight="1" x14ac:dyDescent="0.2">
      <c r="B50" s="30"/>
      <c r="E50" s="172" t="str">
        <f>E9</f>
        <v>SO 001 - TÚ Horní Dvořiště státní hranice - Horní Dvořiště</v>
      </c>
      <c r="F50" s="207"/>
      <c r="G50" s="207"/>
      <c r="H50" s="207"/>
      <c r="L50" s="30"/>
    </row>
    <row r="51" spans="2:47" s="1" customFormat="1" ht="6.95" hidden="1" customHeight="1" x14ac:dyDescent="0.2">
      <c r="B51" s="30"/>
      <c r="L51" s="30"/>
    </row>
    <row r="52" spans="2:47" s="1" customFormat="1" ht="12" hidden="1" customHeight="1" x14ac:dyDescent="0.2">
      <c r="B52" s="30"/>
      <c r="C52" s="25" t="s">
        <v>22</v>
      </c>
      <c r="F52" s="23" t="str">
        <f>F12</f>
        <v>trať 196 dle JŘ, TÚ  H. Dvoř. st. hr.- H. Dvoř.</v>
      </c>
      <c r="I52" s="25" t="s">
        <v>24</v>
      </c>
      <c r="J52" s="47" t="str">
        <f>IF(J12="","",J12)</f>
        <v>27. 3. 2025</v>
      </c>
      <c r="L52" s="30"/>
    </row>
    <row r="53" spans="2:47" s="1" customFormat="1" ht="6.95" hidden="1" customHeight="1" x14ac:dyDescent="0.2">
      <c r="B53" s="30"/>
      <c r="L53" s="30"/>
    </row>
    <row r="54" spans="2:47" s="1" customFormat="1" ht="15.2" hidden="1" customHeight="1" x14ac:dyDescent="0.2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 x14ac:dyDescent="0.2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 x14ac:dyDescent="0.2">
      <c r="B56" s="30"/>
      <c r="L56" s="30"/>
    </row>
    <row r="57" spans="2:47" s="1" customFormat="1" ht="29.25" hidden="1" customHeight="1" x14ac:dyDescent="0.2">
      <c r="B57" s="30"/>
      <c r="C57" s="94" t="s">
        <v>126</v>
      </c>
      <c r="D57" s="88"/>
      <c r="E57" s="88"/>
      <c r="F57" s="88"/>
      <c r="G57" s="88"/>
      <c r="H57" s="88"/>
      <c r="I57" s="88"/>
      <c r="J57" s="95" t="s">
        <v>127</v>
      </c>
      <c r="K57" s="88"/>
      <c r="L57" s="30"/>
    </row>
    <row r="58" spans="2:47" s="1" customFormat="1" ht="10.35" hidden="1" customHeight="1" x14ac:dyDescent="0.2">
      <c r="B58" s="30"/>
      <c r="L58" s="30"/>
    </row>
    <row r="59" spans="2:47" s="1" customFormat="1" ht="22.9" hidden="1" customHeight="1" x14ac:dyDescent="0.2">
      <c r="B59" s="30"/>
      <c r="C59" s="96" t="s">
        <v>74</v>
      </c>
      <c r="J59" s="61">
        <f>J81</f>
        <v>0</v>
      </c>
      <c r="L59" s="30"/>
      <c r="AU59" s="15" t="s">
        <v>128</v>
      </c>
    </row>
    <row r="60" spans="2:47" s="8" customFormat="1" ht="24.95" hidden="1" customHeight="1" x14ac:dyDescent="0.2">
      <c r="B60" s="97"/>
      <c r="D60" s="98" t="s">
        <v>129</v>
      </c>
      <c r="E60" s="99"/>
      <c r="F60" s="99"/>
      <c r="G60" s="99"/>
      <c r="H60" s="99"/>
      <c r="I60" s="99"/>
      <c r="J60" s="100">
        <f>J82</f>
        <v>0</v>
      </c>
      <c r="L60" s="97"/>
    </row>
    <row r="61" spans="2:47" s="9" customFormat="1" ht="19.899999999999999" hidden="1" customHeight="1" x14ac:dyDescent="0.2">
      <c r="B61" s="101"/>
      <c r="D61" s="102" t="s">
        <v>130</v>
      </c>
      <c r="E61" s="103"/>
      <c r="F61" s="103"/>
      <c r="G61" s="103"/>
      <c r="H61" s="103"/>
      <c r="I61" s="103"/>
      <c r="J61" s="104">
        <f>J83</f>
        <v>0</v>
      </c>
      <c r="L61" s="101"/>
    </row>
    <row r="62" spans="2:47" s="1" customFormat="1" ht="21.75" hidden="1" customHeight="1" x14ac:dyDescent="0.2">
      <c r="B62" s="30"/>
      <c r="L62" s="30"/>
    </row>
    <row r="63" spans="2:47" s="1" customFormat="1" ht="6.95" hidden="1" customHeight="1" x14ac:dyDescent="0.2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30"/>
    </row>
    <row r="64" spans="2:47" ht="11.25" hidden="1" x14ac:dyDescent="0.2"/>
    <row r="65" spans="2:20" ht="11.25" hidden="1" x14ac:dyDescent="0.2"/>
    <row r="66" spans="2:20" ht="11.25" hidden="1" x14ac:dyDescent="0.2"/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0"/>
    </row>
    <row r="68" spans="2:20" s="1" customFormat="1" ht="24.95" customHeight="1" x14ac:dyDescent="0.2">
      <c r="B68" s="30"/>
      <c r="C68" s="19" t="s">
        <v>131</v>
      </c>
      <c r="L68" s="30"/>
    </row>
    <row r="69" spans="2:20" s="1" customFormat="1" ht="6.95" customHeight="1" x14ac:dyDescent="0.2">
      <c r="B69" s="30"/>
      <c r="L69" s="30"/>
    </row>
    <row r="70" spans="2:20" s="1" customFormat="1" ht="12" customHeight="1" x14ac:dyDescent="0.2">
      <c r="B70" s="30"/>
      <c r="C70" s="25" t="s">
        <v>16</v>
      </c>
      <c r="L70" s="30"/>
    </row>
    <row r="71" spans="2:20" s="1" customFormat="1" ht="16.5" customHeight="1" x14ac:dyDescent="0.2">
      <c r="B71" s="30"/>
      <c r="E71" s="205" t="str">
        <f>E7</f>
        <v>Čištění žlabových příkopů na trati Horní Dvořiště st. hranice - České Budějovice</v>
      </c>
      <c r="F71" s="206"/>
      <c r="G71" s="206"/>
      <c r="H71" s="206"/>
      <c r="L71" s="30"/>
    </row>
    <row r="72" spans="2:20" s="1" customFormat="1" ht="12" customHeight="1" x14ac:dyDescent="0.2">
      <c r="B72" s="30"/>
      <c r="C72" s="25" t="s">
        <v>121</v>
      </c>
      <c r="L72" s="30"/>
    </row>
    <row r="73" spans="2:20" s="1" customFormat="1" ht="16.5" customHeight="1" x14ac:dyDescent="0.2">
      <c r="B73" s="30"/>
      <c r="E73" s="172" t="str">
        <f>E9</f>
        <v>SO 001 - TÚ Horní Dvořiště státní hranice - Horní Dvořiště</v>
      </c>
      <c r="F73" s="207"/>
      <c r="G73" s="207"/>
      <c r="H73" s="207"/>
      <c r="L73" s="30"/>
    </row>
    <row r="74" spans="2:20" s="1" customFormat="1" ht="6.95" customHeight="1" x14ac:dyDescent="0.2">
      <c r="B74" s="30"/>
      <c r="L74" s="30"/>
    </row>
    <row r="75" spans="2:20" s="1" customFormat="1" ht="12" customHeight="1" x14ac:dyDescent="0.2">
      <c r="B75" s="30"/>
      <c r="C75" s="25" t="s">
        <v>22</v>
      </c>
      <c r="F75" s="23" t="str">
        <f>F12</f>
        <v>trať 196 dle JŘ, TÚ  H. Dvoř. st. hr.- H. Dvoř.</v>
      </c>
      <c r="I75" s="25" t="s">
        <v>24</v>
      </c>
      <c r="J75" s="47" t="str">
        <f>IF(J12="","",J12)</f>
        <v>27. 3. 2025</v>
      </c>
      <c r="L75" s="30"/>
    </row>
    <row r="76" spans="2:20" s="1" customFormat="1" ht="6.95" customHeight="1" x14ac:dyDescent="0.2">
      <c r="B76" s="30"/>
      <c r="L76" s="30"/>
    </row>
    <row r="77" spans="2:20" s="1" customFormat="1" ht="15.2" customHeight="1" x14ac:dyDescent="0.2">
      <c r="B77" s="30"/>
      <c r="C77" s="25" t="s">
        <v>26</v>
      </c>
      <c r="F77" s="23" t="str">
        <f>E15</f>
        <v>Správa železnic, státní organizace, OŘ Plzeň</v>
      </c>
      <c r="I77" s="25" t="s">
        <v>34</v>
      </c>
      <c r="J77" s="28" t="str">
        <f>E21</f>
        <v xml:space="preserve"> </v>
      </c>
      <c r="L77" s="30"/>
    </row>
    <row r="78" spans="2:20" s="1" customFormat="1" ht="15.2" customHeight="1" x14ac:dyDescent="0.2">
      <c r="B78" s="30"/>
      <c r="C78" s="25" t="s">
        <v>32</v>
      </c>
      <c r="F78" s="23" t="str">
        <f>IF(E18="","",E18)</f>
        <v>Vyplň údaj</v>
      </c>
      <c r="I78" s="25" t="s">
        <v>38</v>
      </c>
      <c r="J78" s="28" t="str">
        <f>E24</f>
        <v>Libor Brabenec</v>
      </c>
      <c r="L78" s="30"/>
    </row>
    <row r="79" spans="2:20" s="1" customFormat="1" ht="10.35" customHeight="1" x14ac:dyDescent="0.2">
      <c r="B79" s="30"/>
      <c r="L79" s="30"/>
    </row>
    <row r="80" spans="2:20" s="10" customFormat="1" ht="29.25" customHeight="1" x14ac:dyDescent="0.2">
      <c r="B80" s="105"/>
      <c r="C80" s="106" t="s">
        <v>132</v>
      </c>
      <c r="D80" s="107" t="s">
        <v>61</v>
      </c>
      <c r="E80" s="107" t="s">
        <v>57</v>
      </c>
      <c r="F80" s="107" t="s">
        <v>58</v>
      </c>
      <c r="G80" s="107" t="s">
        <v>133</v>
      </c>
      <c r="H80" s="107" t="s">
        <v>134</v>
      </c>
      <c r="I80" s="107" t="s">
        <v>135</v>
      </c>
      <c r="J80" s="108" t="s">
        <v>127</v>
      </c>
      <c r="K80" s="109" t="s">
        <v>136</v>
      </c>
      <c r="L80" s="105"/>
      <c r="M80" s="54" t="s">
        <v>35</v>
      </c>
      <c r="N80" s="55" t="s">
        <v>46</v>
      </c>
      <c r="O80" s="55" t="s">
        <v>137</v>
      </c>
      <c r="P80" s="55" t="s">
        <v>138</v>
      </c>
      <c r="Q80" s="55" t="s">
        <v>139</v>
      </c>
      <c r="R80" s="55" t="s">
        <v>140</v>
      </c>
      <c r="S80" s="55" t="s">
        <v>141</v>
      </c>
      <c r="T80" s="56" t="s">
        <v>142</v>
      </c>
    </row>
    <row r="81" spans="2:65" s="1" customFormat="1" ht="22.9" customHeight="1" x14ac:dyDescent="0.25">
      <c r="B81" s="30"/>
      <c r="C81" s="59" t="s">
        <v>143</v>
      </c>
      <c r="J81" s="110">
        <f>BK81</f>
        <v>0</v>
      </c>
      <c r="L81" s="30"/>
      <c r="M81" s="57"/>
      <c r="N81" s="48"/>
      <c r="O81" s="48"/>
      <c r="P81" s="111">
        <f>P82</f>
        <v>0</v>
      </c>
      <c r="Q81" s="48"/>
      <c r="R81" s="111">
        <f>R82</f>
        <v>0</v>
      </c>
      <c r="S81" s="48"/>
      <c r="T81" s="112">
        <f>T82</f>
        <v>0</v>
      </c>
      <c r="AT81" s="15" t="s">
        <v>75</v>
      </c>
      <c r="AU81" s="15" t="s">
        <v>128</v>
      </c>
      <c r="BK81" s="113">
        <f>BK82</f>
        <v>0</v>
      </c>
    </row>
    <row r="82" spans="2:65" s="11" customFormat="1" ht="25.9" customHeight="1" x14ac:dyDescent="0.2">
      <c r="B82" s="114"/>
      <c r="D82" s="115" t="s">
        <v>75</v>
      </c>
      <c r="E82" s="116" t="s">
        <v>144</v>
      </c>
      <c r="F82" s="116" t="s">
        <v>145</v>
      </c>
      <c r="I82" s="117"/>
      <c r="J82" s="118">
        <f>BK82</f>
        <v>0</v>
      </c>
      <c r="L82" s="114"/>
      <c r="M82" s="119"/>
      <c r="P82" s="120">
        <f>P83</f>
        <v>0</v>
      </c>
      <c r="R82" s="120">
        <f>R83</f>
        <v>0</v>
      </c>
      <c r="T82" s="121">
        <f>T83</f>
        <v>0</v>
      </c>
      <c r="AR82" s="115" t="s">
        <v>84</v>
      </c>
      <c r="AT82" s="122" t="s">
        <v>75</v>
      </c>
      <c r="AU82" s="122" t="s">
        <v>76</v>
      </c>
      <c r="AY82" s="115" t="s">
        <v>146</v>
      </c>
      <c r="BK82" s="123">
        <f>BK83</f>
        <v>0</v>
      </c>
    </row>
    <row r="83" spans="2:65" s="11" customFormat="1" ht="22.9" customHeight="1" x14ac:dyDescent="0.2">
      <c r="B83" s="114"/>
      <c r="D83" s="115" t="s">
        <v>75</v>
      </c>
      <c r="E83" s="124" t="s">
        <v>147</v>
      </c>
      <c r="F83" s="124" t="s">
        <v>148</v>
      </c>
      <c r="I83" s="117"/>
      <c r="J83" s="125">
        <f>BK83</f>
        <v>0</v>
      </c>
      <c r="L83" s="114"/>
      <c r="M83" s="119"/>
      <c r="P83" s="120">
        <f>SUM(P84:P95)</f>
        <v>0</v>
      </c>
      <c r="R83" s="120">
        <f>SUM(R84:R95)</f>
        <v>0</v>
      </c>
      <c r="T83" s="121">
        <f>SUM(T84:T95)</f>
        <v>0</v>
      </c>
      <c r="AR83" s="115" t="s">
        <v>84</v>
      </c>
      <c r="AT83" s="122" t="s">
        <v>75</v>
      </c>
      <c r="AU83" s="122" t="s">
        <v>84</v>
      </c>
      <c r="AY83" s="115" t="s">
        <v>146</v>
      </c>
      <c r="BK83" s="123">
        <f>SUM(BK84:BK95)</f>
        <v>0</v>
      </c>
    </row>
    <row r="84" spans="2:65" s="1" customFormat="1" ht="16.5" customHeight="1" x14ac:dyDescent="0.2">
      <c r="B84" s="30"/>
      <c r="C84" s="126" t="s">
        <v>84</v>
      </c>
      <c r="D84" s="126" t="s">
        <v>149</v>
      </c>
      <c r="E84" s="127" t="s">
        <v>150</v>
      </c>
      <c r="F84" s="128" t="s">
        <v>151</v>
      </c>
      <c r="G84" s="129" t="s">
        <v>152</v>
      </c>
      <c r="H84" s="130">
        <v>1170</v>
      </c>
      <c r="I84" s="131"/>
      <c r="J84" s="132">
        <f>ROUND(I84*H84,2)</f>
        <v>0</v>
      </c>
      <c r="K84" s="133"/>
      <c r="L84" s="30"/>
      <c r="M84" s="134" t="s">
        <v>35</v>
      </c>
      <c r="N84" s="135" t="s">
        <v>47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153</v>
      </c>
      <c r="AT84" s="138" t="s">
        <v>149</v>
      </c>
      <c r="AU84" s="138" t="s">
        <v>86</v>
      </c>
      <c r="AY84" s="15" t="s">
        <v>146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5" t="s">
        <v>84</v>
      </c>
      <c r="BK84" s="139">
        <f>ROUND(I84*H84,2)</f>
        <v>0</v>
      </c>
      <c r="BL84" s="15" t="s">
        <v>153</v>
      </c>
      <c r="BM84" s="138" t="s">
        <v>154</v>
      </c>
    </row>
    <row r="85" spans="2:65" s="1" customFormat="1" ht="19.5" x14ac:dyDescent="0.2">
      <c r="B85" s="30"/>
      <c r="D85" s="140" t="s">
        <v>155</v>
      </c>
      <c r="F85" s="141" t="s">
        <v>156</v>
      </c>
      <c r="I85" s="142"/>
      <c r="L85" s="30"/>
      <c r="M85" s="143"/>
      <c r="T85" s="51"/>
      <c r="AT85" s="15" t="s">
        <v>155</v>
      </c>
      <c r="AU85" s="15" t="s">
        <v>86</v>
      </c>
    </row>
    <row r="86" spans="2:65" s="12" customFormat="1" ht="11.25" x14ac:dyDescent="0.2">
      <c r="B86" s="144"/>
      <c r="D86" s="140" t="s">
        <v>157</v>
      </c>
      <c r="E86" s="145" t="s">
        <v>35</v>
      </c>
      <c r="F86" s="146" t="s">
        <v>158</v>
      </c>
      <c r="H86" s="147">
        <v>270</v>
      </c>
      <c r="I86" s="148"/>
      <c r="L86" s="144"/>
      <c r="M86" s="149"/>
      <c r="T86" s="150"/>
      <c r="AT86" s="145" t="s">
        <v>157</v>
      </c>
      <c r="AU86" s="145" t="s">
        <v>86</v>
      </c>
      <c r="AV86" s="12" t="s">
        <v>86</v>
      </c>
      <c r="AW86" s="12" t="s">
        <v>37</v>
      </c>
      <c r="AX86" s="12" t="s">
        <v>76</v>
      </c>
      <c r="AY86" s="145" t="s">
        <v>146</v>
      </c>
    </row>
    <row r="87" spans="2:65" s="12" customFormat="1" ht="11.25" x14ac:dyDescent="0.2">
      <c r="B87" s="144"/>
      <c r="D87" s="140" t="s">
        <v>157</v>
      </c>
      <c r="E87" s="145" t="s">
        <v>35</v>
      </c>
      <c r="F87" s="146" t="s">
        <v>159</v>
      </c>
      <c r="H87" s="147">
        <v>200</v>
      </c>
      <c r="I87" s="148"/>
      <c r="L87" s="144"/>
      <c r="M87" s="149"/>
      <c r="T87" s="150"/>
      <c r="AT87" s="145" t="s">
        <v>157</v>
      </c>
      <c r="AU87" s="145" t="s">
        <v>86</v>
      </c>
      <c r="AV87" s="12" t="s">
        <v>86</v>
      </c>
      <c r="AW87" s="12" t="s">
        <v>37</v>
      </c>
      <c r="AX87" s="12" t="s">
        <v>76</v>
      </c>
      <c r="AY87" s="145" t="s">
        <v>146</v>
      </c>
    </row>
    <row r="88" spans="2:65" s="12" customFormat="1" ht="11.25" x14ac:dyDescent="0.2">
      <c r="B88" s="144"/>
      <c r="D88" s="140" t="s">
        <v>157</v>
      </c>
      <c r="E88" s="145" t="s">
        <v>35</v>
      </c>
      <c r="F88" s="146" t="s">
        <v>160</v>
      </c>
      <c r="H88" s="147">
        <v>700</v>
      </c>
      <c r="I88" s="148"/>
      <c r="L88" s="144"/>
      <c r="M88" s="149"/>
      <c r="T88" s="150"/>
      <c r="AT88" s="145" t="s">
        <v>157</v>
      </c>
      <c r="AU88" s="145" t="s">
        <v>86</v>
      </c>
      <c r="AV88" s="12" t="s">
        <v>86</v>
      </c>
      <c r="AW88" s="12" t="s">
        <v>37</v>
      </c>
      <c r="AX88" s="12" t="s">
        <v>76</v>
      </c>
      <c r="AY88" s="145" t="s">
        <v>146</v>
      </c>
    </row>
    <row r="89" spans="2:65" s="13" customFormat="1" ht="11.25" x14ac:dyDescent="0.2">
      <c r="B89" s="151"/>
      <c r="D89" s="140" t="s">
        <v>157</v>
      </c>
      <c r="E89" s="152" t="s">
        <v>35</v>
      </c>
      <c r="F89" s="153" t="s">
        <v>161</v>
      </c>
      <c r="H89" s="154">
        <v>1170</v>
      </c>
      <c r="I89" s="155"/>
      <c r="L89" s="151"/>
      <c r="M89" s="156"/>
      <c r="T89" s="157"/>
      <c r="AT89" s="152" t="s">
        <v>157</v>
      </c>
      <c r="AU89" s="152" t="s">
        <v>86</v>
      </c>
      <c r="AV89" s="13" t="s">
        <v>153</v>
      </c>
      <c r="AW89" s="13" t="s">
        <v>37</v>
      </c>
      <c r="AX89" s="13" t="s">
        <v>84</v>
      </c>
      <c r="AY89" s="152" t="s">
        <v>146</v>
      </c>
    </row>
    <row r="90" spans="2:65" s="1" customFormat="1" ht="16.5" customHeight="1" x14ac:dyDescent="0.2">
      <c r="B90" s="30"/>
      <c r="C90" s="126" t="s">
        <v>86</v>
      </c>
      <c r="D90" s="126" t="s">
        <v>149</v>
      </c>
      <c r="E90" s="127" t="s">
        <v>162</v>
      </c>
      <c r="F90" s="128" t="s">
        <v>163</v>
      </c>
      <c r="G90" s="129" t="s">
        <v>164</v>
      </c>
      <c r="H90" s="130">
        <v>77.22</v>
      </c>
      <c r="I90" s="131"/>
      <c r="J90" s="132">
        <f>ROUND(I90*H90,2)</f>
        <v>0</v>
      </c>
      <c r="K90" s="133"/>
      <c r="L90" s="30"/>
      <c r="M90" s="134" t="s">
        <v>35</v>
      </c>
      <c r="N90" s="135" t="s">
        <v>47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153</v>
      </c>
      <c r="AT90" s="138" t="s">
        <v>149</v>
      </c>
      <c r="AU90" s="138" t="s">
        <v>86</v>
      </c>
      <c r="AY90" s="15" t="s">
        <v>146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5" t="s">
        <v>84</v>
      </c>
      <c r="BK90" s="139">
        <f>ROUND(I90*H90,2)</f>
        <v>0</v>
      </c>
      <c r="BL90" s="15" t="s">
        <v>153</v>
      </c>
      <c r="BM90" s="138" t="s">
        <v>165</v>
      </c>
    </row>
    <row r="91" spans="2:65" s="1" customFormat="1" ht="19.5" x14ac:dyDescent="0.2">
      <c r="B91" s="30"/>
      <c r="D91" s="140" t="s">
        <v>155</v>
      </c>
      <c r="F91" s="141" t="s">
        <v>166</v>
      </c>
      <c r="I91" s="142"/>
      <c r="L91" s="30"/>
      <c r="M91" s="143"/>
      <c r="T91" s="51"/>
      <c r="AT91" s="15" t="s">
        <v>155</v>
      </c>
      <c r="AU91" s="15" t="s">
        <v>86</v>
      </c>
    </row>
    <row r="92" spans="2:65" s="12" customFormat="1" ht="11.25" x14ac:dyDescent="0.2">
      <c r="B92" s="144"/>
      <c r="D92" s="140" t="s">
        <v>157</v>
      </c>
      <c r="E92" s="145" t="s">
        <v>35</v>
      </c>
      <c r="F92" s="146" t="s">
        <v>167</v>
      </c>
      <c r="H92" s="147">
        <v>17.82</v>
      </c>
      <c r="I92" s="148"/>
      <c r="L92" s="144"/>
      <c r="M92" s="149"/>
      <c r="T92" s="150"/>
      <c r="AT92" s="145" t="s">
        <v>157</v>
      </c>
      <c r="AU92" s="145" t="s">
        <v>86</v>
      </c>
      <c r="AV92" s="12" t="s">
        <v>86</v>
      </c>
      <c r="AW92" s="12" t="s">
        <v>37</v>
      </c>
      <c r="AX92" s="12" t="s">
        <v>76</v>
      </c>
      <c r="AY92" s="145" t="s">
        <v>146</v>
      </c>
    </row>
    <row r="93" spans="2:65" s="12" customFormat="1" ht="11.25" x14ac:dyDescent="0.2">
      <c r="B93" s="144"/>
      <c r="D93" s="140" t="s">
        <v>157</v>
      </c>
      <c r="E93" s="145" t="s">
        <v>35</v>
      </c>
      <c r="F93" s="146" t="s">
        <v>168</v>
      </c>
      <c r="H93" s="147">
        <v>13.2</v>
      </c>
      <c r="I93" s="148"/>
      <c r="L93" s="144"/>
      <c r="M93" s="149"/>
      <c r="T93" s="150"/>
      <c r="AT93" s="145" t="s">
        <v>157</v>
      </c>
      <c r="AU93" s="145" t="s">
        <v>86</v>
      </c>
      <c r="AV93" s="12" t="s">
        <v>86</v>
      </c>
      <c r="AW93" s="12" t="s">
        <v>37</v>
      </c>
      <c r="AX93" s="12" t="s">
        <v>76</v>
      </c>
      <c r="AY93" s="145" t="s">
        <v>146</v>
      </c>
    </row>
    <row r="94" spans="2:65" s="12" customFormat="1" ht="11.25" x14ac:dyDescent="0.2">
      <c r="B94" s="144"/>
      <c r="D94" s="140" t="s">
        <v>157</v>
      </c>
      <c r="E94" s="145" t="s">
        <v>35</v>
      </c>
      <c r="F94" s="146" t="s">
        <v>169</v>
      </c>
      <c r="H94" s="147">
        <v>46.2</v>
      </c>
      <c r="I94" s="148"/>
      <c r="L94" s="144"/>
      <c r="M94" s="149"/>
      <c r="T94" s="150"/>
      <c r="AT94" s="145" t="s">
        <v>157</v>
      </c>
      <c r="AU94" s="145" t="s">
        <v>86</v>
      </c>
      <c r="AV94" s="12" t="s">
        <v>86</v>
      </c>
      <c r="AW94" s="12" t="s">
        <v>37</v>
      </c>
      <c r="AX94" s="12" t="s">
        <v>76</v>
      </c>
      <c r="AY94" s="145" t="s">
        <v>146</v>
      </c>
    </row>
    <row r="95" spans="2:65" s="13" customFormat="1" ht="11.25" x14ac:dyDescent="0.2">
      <c r="B95" s="151"/>
      <c r="D95" s="140" t="s">
        <v>157</v>
      </c>
      <c r="E95" s="152" t="s">
        <v>35</v>
      </c>
      <c r="F95" s="153" t="s">
        <v>161</v>
      </c>
      <c r="H95" s="154">
        <v>77.22</v>
      </c>
      <c r="I95" s="155"/>
      <c r="L95" s="151"/>
      <c r="M95" s="158"/>
      <c r="N95" s="159"/>
      <c r="O95" s="159"/>
      <c r="P95" s="159"/>
      <c r="Q95" s="159"/>
      <c r="R95" s="159"/>
      <c r="S95" s="159"/>
      <c r="T95" s="160"/>
      <c r="AT95" s="152" t="s">
        <v>157</v>
      </c>
      <c r="AU95" s="152" t="s">
        <v>86</v>
      </c>
      <c r="AV95" s="13" t="s">
        <v>153</v>
      </c>
      <c r="AW95" s="13" t="s">
        <v>37</v>
      </c>
      <c r="AX95" s="13" t="s">
        <v>84</v>
      </c>
      <c r="AY95" s="152" t="s">
        <v>146</v>
      </c>
    </row>
    <row r="96" spans="2:65" s="1" customFormat="1" ht="6.95" customHeight="1" x14ac:dyDescent="0.2"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30"/>
    </row>
  </sheetData>
  <sheetProtection algorithmName="SHA-512" hashValue="q5LLYLzf9Wr31cC4+pV9X0h/7BtsNLa9gJKalPwhlL1y4r8YkcoI2NrZJfYpgbwfSnzc+UaHiE3GUEwxNTCZtg==" saltValue="DyUbJhZCkFSlPb/7MpDSVwx8f/++5Y238lHAcA/BooOWam/i20wQG7tH9QknLzGNYWuHapVuos4OgOOm07CB7g==" spinCount="100000" sheet="1" objects="1" scenarios="1" formatColumns="0" formatRows="0" autoFilter="0"/>
  <autoFilter ref="C80:K95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6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89</v>
      </c>
    </row>
    <row r="3" spans="2:46" ht="6.95" hidden="1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 x14ac:dyDescent="0.2">
      <c r="B4" s="18"/>
      <c r="D4" s="19" t="s">
        <v>120</v>
      </c>
      <c r="L4" s="18"/>
      <c r="M4" s="83" t="s">
        <v>10</v>
      </c>
      <c r="AT4" s="15" t="s">
        <v>4</v>
      </c>
    </row>
    <row r="5" spans="2:46" ht="6.95" hidden="1" customHeight="1" x14ac:dyDescent="0.2">
      <c r="B5" s="18"/>
      <c r="L5" s="18"/>
    </row>
    <row r="6" spans="2:46" ht="12" hidden="1" customHeight="1" x14ac:dyDescent="0.2">
      <c r="B6" s="18"/>
      <c r="D6" s="25" t="s">
        <v>16</v>
      </c>
      <c r="L6" s="18"/>
    </row>
    <row r="7" spans="2:46" ht="16.5" hidden="1" customHeight="1" x14ac:dyDescent="0.2">
      <c r="B7" s="18"/>
      <c r="E7" s="205" t="str">
        <f>'Rekapitulace stavby'!K6</f>
        <v>Čištění žlabových příkopů na trati Horní Dvořiště st. hranice - České Budějovice</v>
      </c>
      <c r="F7" s="206"/>
      <c r="G7" s="206"/>
      <c r="H7" s="206"/>
      <c r="L7" s="18"/>
    </row>
    <row r="8" spans="2:46" s="1" customFormat="1" ht="12" hidden="1" customHeight="1" x14ac:dyDescent="0.2">
      <c r="B8" s="30"/>
      <c r="D8" s="25" t="s">
        <v>121</v>
      </c>
      <c r="L8" s="30"/>
    </row>
    <row r="9" spans="2:46" s="1" customFormat="1" ht="16.5" hidden="1" customHeight="1" x14ac:dyDescent="0.2">
      <c r="B9" s="30"/>
      <c r="E9" s="172" t="s">
        <v>170</v>
      </c>
      <c r="F9" s="207"/>
      <c r="G9" s="207"/>
      <c r="H9" s="207"/>
      <c r="L9" s="30"/>
    </row>
    <row r="10" spans="2:46" s="1" customFormat="1" ht="11.25" hidden="1" x14ac:dyDescent="0.2">
      <c r="B10" s="30"/>
      <c r="L10" s="30"/>
    </row>
    <row r="11" spans="2:46" s="1" customFormat="1" ht="12" hidden="1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 x14ac:dyDescent="0.2">
      <c r="B12" s="30"/>
      <c r="D12" s="25" t="s">
        <v>22</v>
      </c>
      <c r="F12" s="23" t="s">
        <v>171</v>
      </c>
      <c r="I12" s="25" t="s">
        <v>24</v>
      </c>
      <c r="J12" s="47" t="str">
        <f>'Rekapitulace stavby'!AN8</f>
        <v>27. 3. 2025</v>
      </c>
      <c r="L12" s="30"/>
    </row>
    <row r="13" spans="2:46" s="1" customFormat="1" ht="10.9" hidden="1" customHeight="1" x14ac:dyDescent="0.2">
      <c r="B13" s="30"/>
      <c r="L13" s="30"/>
    </row>
    <row r="14" spans="2:46" s="1" customFormat="1" ht="12" hidden="1" customHeight="1" x14ac:dyDescent="0.2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 x14ac:dyDescent="0.2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 x14ac:dyDescent="0.2">
      <c r="B16" s="30"/>
      <c r="L16" s="30"/>
    </row>
    <row r="17" spans="2:12" s="1" customFormat="1" ht="12" hidden="1" customHeight="1" x14ac:dyDescent="0.2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 x14ac:dyDescent="0.2">
      <c r="B18" s="30"/>
      <c r="E18" s="208" t="str">
        <f>'Rekapitulace stavby'!E14</f>
        <v>Vyplň údaj</v>
      </c>
      <c r="F18" s="178"/>
      <c r="G18" s="178"/>
      <c r="H18" s="178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 x14ac:dyDescent="0.2">
      <c r="B19" s="30"/>
      <c r="L19" s="30"/>
    </row>
    <row r="20" spans="2:12" s="1" customFormat="1" ht="12" hidden="1" customHeight="1" x14ac:dyDescent="0.2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 x14ac:dyDescent="0.2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 x14ac:dyDescent="0.2">
      <c r="B22" s="30"/>
      <c r="L22" s="30"/>
    </row>
    <row r="23" spans="2:12" s="1" customFormat="1" ht="12" hidden="1" customHeight="1" x14ac:dyDescent="0.2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 x14ac:dyDescent="0.2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 x14ac:dyDescent="0.2">
      <c r="B25" s="30"/>
      <c r="L25" s="30"/>
    </row>
    <row r="26" spans="2:12" s="1" customFormat="1" ht="12" hidden="1" customHeight="1" x14ac:dyDescent="0.2">
      <c r="B26" s="30"/>
      <c r="D26" s="25" t="s">
        <v>40</v>
      </c>
      <c r="L26" s="30"/>
    </row>
    <row r="27" spans="2:12" s="7" customFormat="1" ht="59.25" hidden="1" customHeight="1" x14ac:dyDescent="0.2">
      <c r="B27" s="84"/>
      <c r="E27" s="183" t="s">
        <v>124</v>
      </c>
      <c r="F27" s="183"/>
      <c r="G27" s="183"/>
      <c r="H27" s="183"/>
      <c r="L27" s="84"/>
    </row>
    <row r="28" spans="2:12" s="1" customFormat="1" ht="6.95" hidden="1" customHeight="1" x14ac:dyDescent="0.2">
      <c r="B28" s="30"/>
      <c r="L28" s="30"/>
    </row>
    <row r="29" spans="2:12" s="1" customFormat="1" ht="6.95" hidden="1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 x14ac:dyDescent="0.2">
      <c r="B30" s="30"/>
      <c r="D30" s="85" t="s">
        <v>42</v>
      </c>
      <c r="J30" s="61">
        <f>ROUND(J81, 2)</f>
        <v>0</v>
      </c>
      <c r="L30" s="30"/>
    </row>
    <row r="31" spans="2:12" s="1" customFormat="1" ht="6.95" hidden="1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 x14ac:dyDescent="0.2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 x14ac:dyDescent="0.2">
      <c r="B33" s="30"/>
      <c r="D33" s="50" t="s">
        <v>46</v>
      </c>
      <c r="E33" s="25" t="s">
        <v>47</v>
      </c>
      <c r="F33" s="86">
        <f>ROUND((SUM(BE81:BE95)),  2)</f>
        <v>0</v>
      </c>
      <c r="I33" s="87">
        <v>0.21</v>
      </c>
      <c r="J33" s="86">
        <f>ROUND(((SUM(BE81:BE95))*I33),  2)</f>
        <v>0</v>
      </c>
      <c r="L33" s="30"/>
    </row>
    <row r="34" spans="2:12" s="1" customFormat="1" ht="14.45" hidden="1" customHeight="1" x14ac:dyDescent="0.2">
      <c r="B34" s="30"/>
      <c r="E34" s="25" t="s">
        <v>48</v>
      </c>
      <c r="F34" s="86">
        <f>ROUND((SUM(BF81:BF95)),  2)</f>
        <v>0</v>
      </c>
      <c r="I34" s="87">
        <v>0.12</v>
      </c>
      <c r="J34" s="86">
        <f>ROUND(((SUM(BF81:BF95))*I34),  2)</f>
        <v>0</v>
      </c>
      <c r="L34" s="30"/>
    </row>
    <row r="35" spans="2:12" s="1" customFormat="1" ht="14.45" hidden="1" customHeight="1" x14ac:dyDescent="0.2">
      <c r="B35" s="30"/>
      <c r="E35" s="25" t="s">
        <v>49</v>
      </c>
      <c r="F35" s="86">
        <f>ROUND((SUM(BG81:BG95)),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50</v>
      </c>
      <c r="F36" s="86">
        <f>ROUND((SUM(BH81:BH95)),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51</v>
      </c>
      <c r="F37" s="86">
        <f>ROUND((SUM(BI81:BI95)),  2)</f>
        <v>0</v>
      </c>
      <c r="I37" s="87">
        <v>0</v>
      </c>
      <c r="J37" s="86">
        <f>0</f>
        <v>0</v>
      </c>
      <c r="L37" s="30"/>
    </row>
    <row r="38" spans="2:12" s="1" customFormat="1" ht="6.95" hidden="1" customHeight="1" x14ac:dyDescent="0.2">
      <c r="B38" s="30"/>
      <c r="L38" s="30"/>
    </row>
    <row r="39" spans="2:12" s="1" customFormat="1" ht="25.35" hidden="1" customHeight="1" x14ac:dyDescent="0.2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hidden="1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hidden="1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 x14ac:dyDescent="0.2">
      <c r="B45" s="30"/>
      <c r="C45" s="19" t="s">
        <v>125</v>
      </c>
      <c r="L45" s="30"/>
    </row>
    <row r="46" spans="2:12" s="1" customFormat="1" ht="6.95" hidden="1" customHeight="1" x14ac:dyDescent="0.2">
      <c r="B46" s="30"/>
      <c r="L46" s="30"/>
    </row>
    <row r="47" spans="2:12" s="1" customFormat="1" ht="12" hidden="1" customHeight="1" x14ac:dyDescent="0.2">
      <c r="B47" s="30"/>
      <c r="C47" s="25" t="s">
        <v>16</v>
      </c>
      <c r="L47" s="30"/>
    </row>
    <row r="48" spans="2:12" s="1" customFormat="1" ht="16.5" hidden="1" customHeight="1" x14ac:dyDescent="0.2">
      <c r="B48" s="30"/>
      <c r="E48" s="205" t="str">
        <f>E7</f>
        <v>Čištění žlabových příkopů na trati Horní Dvořiště st. hranice - České Budějovice</v>
      </c>
      <c r="F48" s="206"/>
      <c r="G48" s="206"/>
      <c r="H48" s="206"/>
      <c r="L48" s="30"/>
    </row>
    <row r="49" spans="2:47" s="1" customFormat="1" ht="12" hidden="1" customHeight="1" x14ac:dyDescent="0.2">
      <c r="B49" s="30"/>
      <c r="C49" s="25" t="s">
        <v>121</v>
      </c>
      <c r="L49" s="30"/>
    </row>
    <row r="50" spans="2:47" s="1" customFormat="1" ht="16.5" hidden="1" customHeight="1" x14ac:dyDescent="0.2">
      <c r="B50" s="30"/>
      <c r="E50" s="172" t="str">
        <f>E9</f>
        <v>SO 002 - Žst. Horní Dvořiště</v>
      </c>
      <c r="F50" s="207"/>
      <c r="G50" s="207"/>
      <c r="H50" s="207"/>
      <c r="L50" s="30"/>
    </row>
    <row r="51" spans="2:47" s="1" customFormat="1" ht="6.95" hidden="1" customHeight="1" x14ac:dyDescent="0.2">
      <c r="B51" s="30"/>
      <c r="L51" s="30"/>
    </row>
    <row r="52" spans="2:47" s="1" customFormat="1" ht="12" hidden="1" customHeight="1" x14ac:dyDescent="0.2">
      <c r="B52" s="30"/>
      <c r="C52" s="25" t="s">
        <v>22</v>
      </c>
      <c r="F52" s="23" t="str">
        <f>F12</f>
        <v>trať 196 dle JŘ, žst. Horní Dvořiště</v>
      </c>
      <c r="I52" s="25" t="s">
        <v>24</v>
      </c>
      <c r="J52" s="47" t="str">
        <f>IF(J12="","",J12)</f>
        <v>27. 3. 2025</v>
      </c>
      <c r="L52" s="30"/>
    </row>
    <row r="53" spans="2:47" s="1" customFormat="1" ht="6.95" hidden="1" customHeight="1" x14ac:dyDescent="0.2">
      <c r="B53" s="30"/>
      <c r="L53" s="30"/>
    </row>
    <row r="54" spans="2:47" s="1" customFormat="1" ht="15.2" hidden="1" customHeight="1" x14ac:dyDescent="0.2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 x14ac:dyDescent="0.2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 x14ac:dyDescent="0.2">
      <c r="B56" s="30"/>
      <c r="L56" s="30"/>
    </row>
    <row r="57" spans="2:47" s="1" customFormat="1" ht="29.25" hidden="1" customHeight="1" x14ac:dyDescent="0.2">
      <c r="B57" s="30"/>
      <c r="C57" s="94" t="s">
        <v>126</v>
      </c>
      <c r="D57" s="88"/>
      <c r="E57" s="88"/>
      <c r="F57" s="88"/>
      <c r="G57" s="88"/>
      <c r="H57" s="88"/>
      <c r="I57" s="88"/>
      <c r="J57" s="95" t="s">
        <v>127</v>
      </c>
      <c r="K57" s="88"/>
      <c r="L57" s="30"/>
    </row>
    <row r="58" spans="2:47" s="1" customFormat="1" ht="10.35" hidden="1" customHeight="1" x14ac:dyDescent="0.2">
      <c r="B58" s="30"/>
      <c r="L58" s="30"/>
    </row>
    <row r="59" spans="2:47" s="1" customFormat="1" ht="22.9" hidden="1" customHeight="1" x14ac:dyDescent="0.2">
      <c r="B59" s="30"/>
      <c r="C59" s="96" t="s">
        <v>74</v>
      </c>
      <c r="J59" s="61">
        <f>J81</f>
        <v>0</v>
      </c>
      <c r="L59" s="30"/>
      <c r="AU59" s="15" t="s">
        <v>128</v>
      </c>
    </row>
    <row r="60" spans="2:47" s="8" customFormat="1" ht="24.95" hidden="1" customHeight="1" x14ac:dyDescent="0.2">
      <c r="B60" s="97"/>
      <c r="D60" s="98" t="s">
        <v>129</v>
      </c>
      <c r="E60" s="99"/>
      <c r="F60" s="99"/>
      <c r="G60" s="99"/>
      <c r="H60" s="99"/>
      <c r="I60" s="99"/>
      <c r="J60" s="100">
        <f>J82</f>
        <v>0</v>
      </c>
      <c r="L60" s="97"/>
    </row>
    <row r="61" spans="2:47" s="9" customFormat="1" ht="19.899999999999999" hidden="1" customHeight="1" x14ac:dyDescent="0.2">
      <c r="B61" s="101"/>
      <c r="D61" s="102" t="s">
        <v>130</v>
      </c>
      <c r="E61" s="103"/>
      <c r="F61" s="103"/>
      <c r="G61" s="103"/>
      <c r="H61" s="103"/>
      <c r="I61" s="103"/>
      <c r="J61" s="104">
        <f>J83</f>
        <v>0</v>
      </c>
      <c r="L61" s="101"/>
    </row>
    <row r="62" spans="2:47" s="1" customFormat="1" ht="21.75" hidden="1" customHeight="1" x14ac:dyDescent="0.2">
      <c r="B62" s="30"/>
      <c r="L62" s="30"/>
    </row>
    <row r="63" spans="2:47" s="1" customFormat="1" ht="6.95" hidden="1" customHeight="1" x14ac:dyDescent="0.2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30"/>
    </row>
    <row r="64" spans="2:47" ht="11.25" hidden="1" x14ac:dyDescent="0.2"/>
    <row r="65" spans="2:20" ht="11.25" hidden="1" x14ac:dyDescent="0.2"/>
    <row r="66" spans="2:20" ht="11.25" hidden="1" x14ac:dyDescent="0.2"/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0"/>
    </row>
    <row r="68" spans="2:20" s="1" customFormat="1" ht="24.95" customHeight="1" x14ac:dyDescent="0.2">
      <c r="B68" s="30"/>
      <c r="C68" s="19" t="s">
        <v>131</v>
      </c>
      <c r="L68" s="30"/>
    </row>
    <row r="69" spans="2:20" s="1" customFormat="1" ht="6.95" customHeight="1" x14ac:dyDescent="0.2">
      <c r="B69" s="30"/>
      <c r="L69" s="30"/>
    </row>
    <row r="70" spans="2:20" s="1" customFormat="1" ht="12" customHeight="1" x14ac:dyDescent="0.2">
      <c r="B70" s="30"/>
      <c r="C70" s="25" t="s">
        <v>16</v>
      </c>
      <c r="L70" s="30"/>
    </row>
    <row r="71" spans="2:20" s="1" customFormat="1" ht="16.5" customHeight="1" x14ac:dyDescent="0.2">
      <c r="B71" s="30"/>
      <c r="E71" s="205" t="str">
        <f>E7</f>
        <v>Čištění žlabových příkopů na trati Horní Dvořiště st. hranice - České Budějovice</v>
      </c>
      <c r="F71" s="206"/>
      <c r="G71" s="206"/>
      <c r="H71" s="206"/>
      <c r="L71" s="30"/>
    </row>
    <row r="72" spans="2:20" s="1" customFormat="1" ht="12" customHeight="1" x14ac:dyDescent="0.2">
      <c r="B72" s="30"/>
      <c r="C72" s="25" t="s">
        <v>121</v>
      </c>
      <c r="L72" s="30"/>
    </row>
    <row r="73" spans="2:20" s="1" customFormat="1" ht="16.5" customHeight="1" x14ac:dyDescent="0.2">
      <c r="B73" s="30"/>
      <c r="E73" s="172" t="str">
        <f>E9</f>
        <v>SO 002 - Žst. Horní Dvořiště</v>
      </c>
      <c r="F73" s="207"/>
      <c r="G73" s="207"/>
      <c r="H73" s="207"/>
      <c r="L73" s="30"/>
    </row>
    <row r="74" spans="2:20" s="1" customFormat="1" ht="6.95" customHeight="1" x14ac:dyDescent="0.2">
      <c r="B74" s="30"/>
      <c r="L74" s="30"/>
    </row>
    <row r="75" spans="2:20" s="1" customFormat="1" ht="12" customHeight="1" x14ac:dyDescent="0.2">
      <c r="B75" s="30"/>
      <c r="C75" s="25" t="s">
        <v>22</v>
      </c>
      <c r="F75" s="23" t="str">
        <f>F12</f>
        <v>trať 196 dle JŘ, žst. Horní Dvořiště</v>
      </c>
      <c r="I75" s="25" t="s">
        <v>24</v>
      </c>
      <c r="J75" s="47" t="str">
        <f>IF(J12="","",J12)</f>
        <v>27. 3. 2025</v>
      </c>
      <c r="L75" s="30"/>
    </row>
    <row r="76" spans="2:20" s="1" customFormat="1" ht="6.95" customHeight="1" x14ac:dyDescent="0.2">
      <c r="B76" s="30"/>
      <c r="L76" s="30"/>
    </row>
    <row r="77" spans="2:20" s="1" customFormat="1" ht="15.2" customHeight="1" x14ac:dyDescent="0.2">
      <c r="B77" s="30"/>
      <c r="C77" s="25" t="s">
        <v>26</v>
      </c>
      <c r="F77" s="23" t="str">
        <f>E15</f>
        <v>Správa železnic, státní organizace, OŘ Plzeň</v>
      </c>
      <c r="I77" s="25" t="s">
        <v>34</v>
      </c>
      <c r="J77" s="28" t="str">
        <f>E21</f>
        <v xml:space="preserve"> </v>
      </c>
      <c r="L77" s="30"/>
    </row>
    <row r="78" spans="2:20" s="1" customFormat="1" ht="15.2" customHeight="1" x14ac:dyDescent="0.2">
      <c r="B78" s="30"/>
      <c r="C78" s="25" t="s">
        <v>32</v>
      </c>
      <c r="F78" s="23" t="str">
        <f>IF(E18="","",E18)</f>
        <v>Vyplň údaj</v>
      </c>
      <c r="I78" s="25" t="s">
        <v>38</v>
      </c>
      <c r="J78" s="28" t="str">
        <f>E24</f>
        <v>Libor Brabenec</v>
      </c>
      <c r="L78" s="30"/>
    </row>
    <row r="79" spans="2:20" s="1" customFormat="1" ht="10.35" customHeight="1" x14ac:dyDescent="0.2">
      <c r="B79" s="30"/>
      <c r="L79" s="30"/>
    </row>
    <row r="80" spans="2:20" s="10" customFormat="1" ht="29.25" customHeight="1" x14ac:dyDescent="0.2">
      <c r="B80" s="105"/>
      <c r="C80" s="106" t="s">
        <v>132</v>
      </c>
      <c r="D80" s="107" t="s">
        <v>61</v>
      </c>
      <c r="E80" s="107" t="s">
        <v>57</v>
      </c>
      <c r="F80" s="107" t="s">
        <v>58</v>
      </c>
      <c r="G80" s="107" t="s">
        <v>133</v>
      </c>
      <c r="H80" s="107" t="s">
        <v>134</v>
      </c>
      <c r="I80" s="107" t="s">
        <v>135</v>
      </c>
      <c r="J80" s="108" t="s">
        <v>127</v>
      </c>
      <c r="K80" s="109" t="s">
        <v>136</v>
      </c>
      <c r="L80" s="105"/>
      <c r="M80" s="54" t="s">
        <v>35</v>
      </c>
      <c r="N80" s="55" t="s">
        <v>46</v>
      </c>
      <c r="O80" s="55" t="s">
        <v>137</v>
      </c>
      <c r="P80" s="55" t="s">
        <v>138</v>
      </c>
      <c r="Q80" s="55" t="s">
        <v>139</v>
      </c>
      <c r="R80" s="55" t="s">
        <v>140</v>
      </c>
      <c r="S80" s="55" t="s">
        <v>141</v>
      </c>
      <c r="T80" s="56" t="s">
        <v>142</v>
      </c>
    </row>
    <row r="81" spans="2:65" s="1" customFormat="1" ht="22.9" customHeight="1" x14ac:dyDescent="0.25">
      <c r="B81" s="30"/>
      <c r="C81" s="59" t="s">
        <v>143</v>
      </c>
      <c r="J81" s="110">
        <f>BK81</f>
        <v>0</v>
      </c>
      <c r="L81" s="30"/>
      <c r="M81" s="57"/>
      <c r="N81" s="48"/>
      <c r="O81" s="48"/>
      <c r="P81" s="111">
        <f>P82</f>
        <v>0</v>
      </c>
      <c r="Q81" s="48"/>
      <c r="R81" s="111">
        <f>R82</f>
        <v>0</v>
      </c>
      <c r="S81" s="48"/>
      <c r="T81" s="112">
        <f>T82</f>
        <v>0</v>
      </c>
      <c r="AT81" s="15" t="s">
        <v>75</v>
      </c>
      <c r="AU81" s="15" t="s">
        <v>128</v>
      </c>
      <c r="BK81" s="113">
        <f>BK82</f>
        <v>0</v>
      </c>
    </row>
    <row r="82" spans="2:65" s="11" customFormat="1" ht="25.9" customHeight="1" x14ac:dyDescent="0.2">
      <c r="B82" s="114"/>
      <c r="D82" s="115" t="s">
        <v>75</v>
      </c>
      <c r="E82" s="116" t="s">
        <v>144</v>
      </c>
      <c r="F82" s="116" t="s">
        <v>145</v>
      </c>
      <c r="I82" s="117"/>
      <c r="J82" s="118">
        <f>BK82</f>
        <v>0</v>
      </c>
      <c r="L82" s="114"/>
      <c r="M82" s="119"/>
      <c r="P82" s="120">
        <f>P83</f>
        <v>0</v>
      </c>
      <c r="R82" s="120">
        <f>R83</f>
        <v>0</v>
      </c>
      <c r="T82" s="121">
        <f>T83</f>
        <v>0</v>
      </c>
      <c r="AR82" s="115" t="s">
        <v>84</v>
      </c>
      <c r="AT82" s="122" t="s">
        <v>75</v>
      </c>
      <c r="AU82" s="122" t="s">
        <v>76</v>
      </c>
      <c r="AY82" s="115" t="s">
        <v>146</v>
      </c>
      <c r="BK82" s="123">
        <f>BK83</f>
        <v>0</v>
      </c>
    </row>
    <row r="83" spans="2:65" s="11" customFormat="1" ht="22.9" customHeight="1" x14ac:dyDescent="0.2">
      <c r="B83" s="114"/>
      <c r="D83" s="115" t="s">
        <v>75</v>
      </c>
      <c r="E83" s="124" t="s">
        <v>147</v>
      </c>
      <c r="F83" s="124" t="s">
        <v>148</v>
      </c>
      <c r="I83" s="117"/>
      <c r="J83" s="125">
        <f>BK83</f>
        <v>0</v>
      </c>
      <c r="L83" s="114"/>
      <c r="M83" s="119"/>
      <c r="P83" s="120">
        <f>SUM(P84:P95)</f>
        <v>0</v>
      </c>
      <c r="R83" s="120">
        <f>SUM(R84:R95)</f>
        <v>0</v>
      </c>
      <c r="T83" s="121">
        <f>SUM(T84:T95)</f>
        <v>0</v>
      </c>
      <c r="AR83" s="115" t="s">
        <v>84</v>
      </c>
      <c r="AT83" s="122" t="s">
        <v>75</v>
      </c>
      <c r="AU83" s="122" t="s">
        <v>84</v>
      </c>
      <c r="AY83" s="115" t="s">
        <v>146</v>
      </c>
      <c r="BK83" s="123">
        <f>SUM(BK84:BK95)</f>
        <v>0</v>
      </c>
    </row>
    <row r="84" spans="2:65" s="1" customFormat="1" ht="16.5" customHeight="1" x14ac:dyDescent="0.2">
      <c r="B84" s="30"/>
      <c r="C84" s="126" t="s">
        <v>84</v>
      </c>
      <c r="D84" s="126" t="s">
        <v>149</v>
      </c>
      <c r="E84" s="127" t="s">
        <v>150</v>
      </c>
      <c r="F84" s="128" t="s">
        <v>151</v>
      </c>
      <c r="G84" s="129" t="s">
        <v>152</v>
      </c>
      <c r="H84" s="130">
        <v>700</v>
      </c>
      <c r="I84" s="131"/>
      <c r="J84" s="132">
        <f>ROUND(I84*H84,2)</f>
        <v>0</v>
      </c>
      <c r="K84" s="133"/>
      <c r="L84" s="30"/>
      <c r="M84" s="134" t="s">
        <v>35</v>
      </c>
      <c r="N84" s="135" t="s">
        <v>47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153</v>
      </c>
      <c r="AT84" s="138" t="s">
        <v>149</v>
      </c>
      <c r="AU84" s="138" t="s">
        <v>86</v>
      </c>
      <c r="AY84" s="15" t="s">
        <v>146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5" t="s">
        <v>84</v>
      </c>
      <c r="BK84" s="139">
        <f>ROUND(I84*H84,2)</f>
        <v>0</v>
      </c>
      <c r="BL84" s="15" t="s">
        <v>153</v>
      </c>
      <c r="BM84" s="138" t="s">
        <v>172</v>
      </c>
    </row>
    <row r="85" spans="2:65" s="1" customFormat="1" ht="19.5" x14ac:dyDescent="0.2">
      <c r="B85" s="30"/>
      <c r="D85" s="140" t="s">
        <v>155</v>
      </c>
      <c r="F85" s="141" t="s">
        <v>156</v>
      </c>
      <c r="I85" s="142"/>
      <c r="L85" s="30"/>
      <c r="M85" s="143"/>
      <c r="T85" s="51"/>
      <c r="AT85" s="15" t="s">
        <v>155</v>
      </c>
      <c r="AU85" s="15" t="s">
        <v>86</v>
      </c>
    </row>
    <row r="86" spans="2:65" s="12" customFormat="1" ht="11.25" x14ac:dyDescent="0.2">
      <c r="B86" s="144"/>
      <c r="D86" s="140" t="s">
        <v>157</v>
      </c>
      <c r="E86" s="145" t="s">
        <v>35</v>
      </c>
      <c r="F86" s="146" t="s">
        <v>173</v>
      </c>
      <c r="H86" s="147">
        <v>100</v>
      </c>
      <c r="I86" s="148"/>
      <c r="L86" s="144"/>
      <c r="M86" s="149"/>
      <c r="T86" s="150"/>
      <c r="AT86" s="145" t="s">
        <v>157</v>
      </c>
      <c r="AU86" s="145" t="s">
        <v>86</v>
      </c>
      <c r="AV86" s="12" t="s">
        <v>86</v>
      </c>
      <c r="AW86" s="12" t="s">
        <v>37</v>
      </c>
      <c r="AX86" s="12" t="s">
        <v>76</v>
      </c>
      <c r="AY86" s="145" t="s">
        <v>146</v>
      </c>
    </row>
    <row r="87" spans="2:65" s="12" customFormat="1" ht="11.25" x14ac:dyDescent="0.2">
      <c r="B87" s="144"/>
      <c r="D87" s="140" t="s">
        <v>157</v>
      </c>
      <c r="E87" s="145" t="s">
        <v>35</v>
      </c>
      <c r="F87" s="146" t="s">
        <v>174</v>
      </c>
      <c r="H87" s="147">
        <v>200</v>
      </c>
      <c r="I87" s="148"/>
      <c r="L87" s="144"/>
      <c r="M87" s="149"/>
      <c r="T87" s="150"/>
      <c r="AT87" s="145" t="s">
        <v>157</v>
      </c>
      <c r="AU87" s="145" t="s">
        <v>86</v>
      </c>
      <c r="AV87" s="12" t="s">
        <v>86</v>
      </c>
      <c r="AW87" s="12" t="s">
        <v>37</v>
      </c>
      <c r="AX87" s="12" t="s">
        <v>76</v>
      </c>
      <c r="AY87" s="145" t="s">
        <v>146</v>
      </c>
    </row>
    <row r="88" spans="2:65" s="12" customFormat="1" ht="11.25" x14ac:dyDescent="0.2">
      <c r="B88" s="144"/>
      <c r="D88" s="140" t="s">
        <v>157</v>
      </c>
      <c r="E88" s="145" t="s">
        <v>35</v>
      </c>
      <c r="F88" s="146" t="s">
        <v>175</v>
      </c>
      <c r="H88" s="147">
        <v>400</v>
      </c>
      <c r="I88" s="148"/>
      <c r="L88" s="144"/>
      <c r="M88" s="149"/>
      <c r="T88" s="150"/>
      <c r="AT88" s="145" t="s">
        <v>157</v>
      </c>
      <c r="AU88" s="145" t="s">
        <v>86</v>
      </c>
      <c r="AV88" s="12" t="s">
        <v>86</v>
      </c>
      <c r="AW88" s="12" t="s">
        <v>37</v>
      </c>
      <c r="AX88" s="12" t="s">
        <v>76</v>
      </c>
      <c r="AY88" s="145" t="s">
        <v>146</v>
      </c>
    </row>
    <row r="89" spans="2:65" s="13" customFormat="1" ht="11.25" x14ac:dyDescent="0.2">
      <c r="B89" s="151"/>
      <c r="D89" s="140" t="s">
        <v>157</v>
      </c>
      <c r="E89" s="152" t="s">
        <v>35</v>
      </c>
      <c r="F89" s="153" t="s">
        <v>161</v>
      </c>
      <c r="H89" s="154">
        <v>700</v>
      </c>
      <c r="I89" s="155"/>
      <c r="L89" s="151"/>
      <c r="M89" s="156"/>
      <c r="T89" s="157"/>
      <c r="AT89" s="152" t="s">
        <v>157</v>
      </c>
      <c r="AU89" s="152" t="s">
        <v>86</v>
      </c>
      <c r="AV89" s="13" t="s">
        <v>153</v>
      </c>
      <c r="AW89" s="13" t="s">
        <v>37</v>
      </c>
      <c r="AX89" s="13" t="s">
        <v>84</v>
      </c>
      <c r="AY89" s="152" t="s">
        <v>146</v>
      </c>
    </row>
    <row r="90" spans="2:65" s="1" customFormat="1" ht="16.5" customHeight="1" x14ac:dyDescent="0.2">
      <c r="B90" s="30"/>
      <c r="C90" s="126" t="s">
        <v>86</v>
      </c>
      <c r="D90" s="126" t="s">
        <v>149</v>
      </c>
      <c r="E90" s="127" t="s">
        <v>162</v>
      </c>
      <c r="F90" s="128" t="s">
        <v>163</v>
      </c>
      <c r="G90" s="129" t="s">
        <v>164</v>
      </c>
      <c r="H90" s="130">
        <v>46.2</v>
      </c>
      <c r="I90" s="131"/>
      <c r="J90" s="132">
        <f>ROUND(I90*H90,2)</f>
        <v>0</v>
      </c>
      <c r="K90" s="133"/>
      <c r="L90" s="30"/>
      <c r="M90" s="134" t="s">
        <v>35</v>
      </c>
      <c r="N90" s="135" t="s">
        <v>47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153</v>
      </c>
      <c r="AT90" s="138" t="s">
        <v>149</v>
      </c>
      <c r="AU90" s="138" t="s">
        <v>86</v>
      </c>
      <c r="AY90" s="15" t="s">
        <v>146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5" t="s">
        <v>84</v>
      </c>
      <c r="BK90" s="139">
        <f>ROUND(I90*H90,2)</f>
        <v>0</v>
      </c>
      <c r="BL90" s="15" t="s">
        <v>153</v>
      </c>
      <c r="BM90" s="138" t="s">
        <v>176</v>
      </c>
    </row>
    <row r="91" spans="2:65" s="1" customFormat="1" ht="19.5" x14ac:dyDescent="0.2">
      <c r="B91" s="30"/>
      <c r="D91" s="140" t="s">
        <v>155</v>
      </c>
      <c r="F91" s="141" t="s">
        <v>166</v>
      </c>
      <c r="I91" s="142"/>
      <c r="L91" s="30"/>
      <c r="M91" s="143"/>
      <c r="T91" s="51"/>
      <c r="AT91" s="15" t="s">
        <v>155</v>
      </c>
      <c r="AU91" s="15" t="s">
        <v>86</v>
      </c>
    </row>
    <row r="92" spans="2:65" s="12" customFormat="1" ht="11.25" x14ac:dyDescent="0.2">
      <c r="B92" s="144"/>
      <c r="D92" s="140" t="s">
        <v>157</v>
      </c>
      <c r="E92" s="145" t="s">
        <v>35</v>
      </c>
      <c r="F92" s="146" t="s">
        <v>177</v>
      </c>
      <c r="H92" s="147">
        <v>6.6</v>
      </c>
      <c r="I92" s="148"/>
      <c r="L92" s="144"/>
      <c r="M92" s="149"/>
      <c r="T92" s="150"/>
      <c r="AT92" s="145" t="s">
        <v>157</v>
      </c>
      <c r="AU92" s="145" t="s">
        <v>86</v>
      </c>
      <c r="AV92" s="12" t="s">
        <v>86</v>
      </c>
      <c r="AW92" s="12" t="s">
        <v>37</v>
      </c>
      <c r="AX92" s="12" t="s">
        <v>76</v>
      </c>
      <c r="AY92" s="145" t="s">
        <v>146</v>
      </c>
    </row>
    <row r="93" spans="2:65" s="12" customFormat="1" ht="11.25" x14ac:dyDescent="0.2">
      <c r="B93" s="144"/>
      <c r="D93" s="140" t="s">
        <v>157</v>
      </c>
      <c r="E93" s="145" t="s">
        <v>35</v>
      </c>
      <c r="F93" s="146" t="s">
        <v>178</v>
      </c>
      <c r="H93" s="147">
        <v>13.2</v>
      </c>
      <c r="I93" s="148"/>
      <c r="L93" s="144"/>
      <c r="M93" s="149"/>
      <c r="T93" s="150"/>
      <c r="AT93" s="145" t="s">
        <v>157</v>
      </c>
      <c r="AU93" s="145" t="s">
        <v>86</v>
      </c>
      <c r="AV93" s="12" t="s">
        <v>86</v>
      </c>
      <c r="AW93" s="12" t="s">
        <v>37</v>
      </c>
      <c r="AX93" s="12" t="s">
        <v>76</v>
      </c>
      <c r="AY93" s="145" t="s">
        <v>146</v>
      </c>
    </row>
    <row r="94" spans="2:65" s="12" customFormat="1" ht="11.25" x14ac:dyDescent="0.2">
      <c r="B94" s="144"/>
      <c r="D94" s="140" t="s">
        <v>157</v>
      </c>
      <c r="E94" s="145" t="s">
        <v>35</v>
      </c>
      <c r="F94" s="146" t="s">
        <v>179</v>
      </c>
      <c r="H94" s="147">
        <v>26.4</v>
      </c>
      <c r="I94" s="148"/>
      <c r="L94" s="144"/>
      <c r="M94" s="149"/>
      <c r="T94" s="150"/>
      <c r="AT94" s="145" t="s">
        <v>157</v>
      </c>
      <c r="AU94" s="145" t="s">
        <v>86</v>
      </c>
      <c r="AV94" s="12" t="s">
        <v>86</v>
      </c>
      <c r="AW94" s="12" t="s">
        <v>37</v>
      </c>
      <c r="AX94" s="12" t="s">
        <v>76</v>
      </c>
      <c r="AY94" s="145" t="s">
        <v>146</v>
      </c>
    </row>
    <row r="95" spans="2:65" s="13" customFormat="1" ht="11.25" x14ac:dyDescent="0.2">
      <c r="B95" s="151"/>
      <c r="D95" s="140" t="s">
        <v>157</v>
      </c>
      <c r="E95" s="152" t="s">
        <v>35</v>
      </c>
      <c r="F95" s="153" t="s">
        <v>161</v>
      </c>
      <c r="H95" s="154">
        <v>46.2</v>
      </c>
      <c r="I95" s="155"/>
      <c r="L95" s="151"/>
      <c r="M95" s="158"/>
      <c r="N95" s="159"/>
      <c r="O95" s="159"/>
      <c r="P95" s="159"/>
      <c r="Q95" s="159"/>
      <c r="R95" s="159"/>
      <c r="S95" s="159"/>
      <c r="T95" s="160"/>
      <c r="AT95" s="152" t="s">
        <v>157</v>
      </c>
      <c r="AU95" s="152" t="s">
        <v>86</v>
      </c>
      <c r="AV95" s="13" t="s">
        <v>153</v>
      </c>
      <c r="AW95" s="13" t="s">
        <v>37</v>
      </c>
      <c r="AX95" s="13" t="s">
        <v>84</v>
      </c>
      <c r="AY95" s="152" t="s">
        <v>146</v>
      </c>
    </row>
    <row r="96" spans="2:65" s="1" customFormat="1" ht="6.95" customHeight="1" x14ac:dyDescent="0.2"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30"/>
    </row>
  </sheetData>
  <sheetProtection algorithmName="SHA-512" hashValue="8pdXePK+NObg/8fZf1wSCNk/YxbcnenrMKdrThjMybTPOE4zZ7c/haSwS915LXc4CeGlcYEDSXcA6YV51Gm3YQ==" saltValue="0ur70YZefaazHr1Mz2vklv6wfjkj8pSA4ivYExL7Wio1Toty5m+TAuJi3fwdKSiA2BvoqDlFQ/Shi5ynAsRkqw==" spinCount="100000" sheet="1" objects="1" scenarios="1" formatColumns="0" formatRows="0" autoFilter="0"/>
  <autoFilter ref="C80:K95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6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92</v>
      </c>
    </row>
    <row r="3" spans="2:46" ht="6.95" hidden="1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 x14ac:dyDescent="0.2">
      <c r="B4" s="18"/>
      <c r="D4" s="19" t="s">
        <v>120</v>
      </c>
      <c r="L4" s="18"/>
      <c r="M4" s="83" t="s">
        <v>10</v>
      </c>
      <c r="AT4" s="15" t="s">
        <v>4</v>
      </c>
    </row>
    <row r="5" spans="2:46" ht="6.95" hidden="1" customHeight="1" x14ac:dyDescent="0.2">
      <c r="B5" s="18"/>
      <c r="L5" s="18"/>
    </row>
    <row r="6" spans="2:46" ht="12" hidden="1" customHeight="1" x14ac:dyDescent="0.2">
      <c r="B6" s="18"/>
      <c r="D6" s="25" t="s">
        <v>16</v>
      </c>
      <c r="L6" s="18"/>
    </row>
    <row r="7" spans="2:46" ht="16.5" hidden="1" customHeight="1" x14ac:dyDescent="0.2">
      <c r="B7" s="18"/>
      <c r="E7" s="205" t="str">
        <f>'Rekapitulace stavby'!K6</f>
        <v>Čištění žlabových příkopů na trati Horní Dvořiště st. hranice - České Budějovice</v>
      </c>
      <c r="F7" s="206"/>
      <c r="G7" s="206"/>
      <c r="H7" s="206"/>
      <c r="L7" s="18"/>
    </row>
    <row r="8" spans="2:46" s="1" customFormat="1" ht="12" hidden="1" customHeight="1" x14ac:dyDescent="0.2">
      <c r="B8" s="30"/>
      <c r="D8" s="25" t="s">
        <v>121</v>
      </c>
      <c r="L8" s="30"/>
    </row>
    <row r="9" spans="2:46" s="1" customFormat="1" ht="16.5" hidden="1" customHeight="1" x14ac:dyDescent="0.2">
      <c r="B9" s="30"/>
      <c r="E9" s="172" t="s">
        <v>180</v>
      </c>
      <c r="F9" s="207"/>
      <c r="G9" s="207"/>
      <c r="H9" s="207"/>
      <c r="L9" s="30"/>
    </row>
    <row r="10" spans="2:46" s="1" customFormat="1" ht="11.25" hidden="1" x14ac:dyDescent="0.2">
      <c r="B10" s="30"/>
      <c r="L10" s="30"/>
    </row>
    <row r="11" spans="2:46" s="1" customFormat="1" ht="12" hidden="1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 x14ac:dyDescent="0.2">
      <c r="B12" s="30"/>
      <c r="D12" s="25" t="s">
        <v>22</v>
      </c>
      <c r="F12" s="23" t="s">
        <v>181</v>
      </c>
      <c r="I12" s="25" t="s">
        <v>24</v>
      </c>
      <c r="J12" s="47" t="str">
        <f>'Rekapitulace stavby'!AN8</f>
        <v>27. 3. 2025</v>
      </c>
      <c r="L12" s="30"/>
    </row>
    <row r="13" spans="2:46" s="1" customFormat="1" ht="10.9" hidden="1" customHeight="1" x14ac:dyDescent="0.2">
      <c r="B13" s="30"/>
      <c r="L13" s="30"/>
    </row>
    <row r="14" spans="2:46" s="1" customFormat="1" ht="12" hidden="1" customHeight="1" x14ac:dyDescent="0.2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 x14ac:dyDescent="0.2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 x14ac:dyDescent="0.2">
      <c r="B16" s="30"/>
      <c r="L16" s="30"/>
    </row>
    <row r="17" spans="2:12" s="1" customFormat="1" ht="12" hidden="1" customHeight="1" x14ac:dyDescent="0.2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 x14ac:dyDescent="0.2">
      <c r="B18" s="30"/>
      <c r="E18" s="208" t="str">
        <f>'Rekapitulace stavby'!E14</f>
        <v>Vyplň údaj</v>
      </c>
      <c r="F18" s="178"/>
      <c r="G18" s="178"/>
      <c r="H18" s="178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 x14ac:dyDescent="0.2">
      <c r="B19" s="30"/>
      <c r="L19" s="30"/>
    </row>
    <row r="20" spans="2:12" s="1" customFormat="1" ht="12" hidden="1" customHeight="1" x14ac:dyDescent="0.2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 x14ac:dyDescent="0.2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 x14ac:dyDescent="0.2">
      <c r="B22" s="30"/>
      <c r="L22" s="30"/>
    </row>
    <row r="23" spans="2:12" s="1" customFormat="1" ht="12" hidden="1" customHeight="1" x14ac:dyDescent="0.2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 x14ac:dyDescent="0.2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 x14ac:dyDescent="0.2">
      <c r="B25" s="30"/>
      <c r="L25" s="30"/>
    </row>
    <row r="26" spans="2:12" s="1" customFormat="1" ht="12" hidden="1" customHeight="1" x14ac:dyDescent="0.2">
      <c r="B26" s="30"/>
      <c r="D26" s="25" t="s">
        <v>40</v>
      </c>
      <c r="L26" s="30"/>
    </row>
    <row r="27" spans="2:12" s="7" customFormat="1" ht="59.25" hidden="1" customHeight="1" x14ac:dyDescent="0.2">
      <c r="B27" s="84"/>
      <c r="E27" s="183" t="s">
        <v>124</v>
      </c>
      <c r="F27" s="183"/>
      <c r="G27" s="183"/>
      <c r="H27" s="183"/>
      <c r="L27" s="84"/>
    </row>
    <row r="28" spans="2:12" s="1" customFormat="1" ht="6.95" hidden="1" customHeight="1" x14ac:dyDescent="0.2">
      <c r="B28" s="30"/>
      <c r="L28" s="30"/>
    </row>
    <row r="29" spans="2:12" s="1" customFormat="1" ht="6.95" hidden="1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 x14ac:dyDescent="0.2">
      <c r="B30" s="30"/>
      <c r="D30" s="85" t="s">
        <v>42</v>
      </c>
      <c r="J30" s="61">
        <f>ROUND(J81, 2)</f>
        <v>0</v>
      </c>
      <c r="L30" s="30"/>
    </row>
    <row r="31" spans="2:12" s="1" customFormat="1" ht="6.95" hidden="1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 x14ac:dyDescent="0.2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 x14ac:dyDescent="0.2">
      <c r="B33" s="30"/>
      <c r="D33" s="50" t="s">
        <v>46</v>
      </c>
      <c r="E33" s="25" t="s">
        <v>47</v>
      </c>
      <c r="F33" s="86">
        <f>ROUND((SUM(BE81:BE115)),  2)</f>
        <v>0</v>
      </c>
      <c r="I33" s="87">
        <v>0.21</v>
      </c>
      <c r="J33" s="86">
        <f>ROUND(((SUM(BE81:BE115))*I33),  2)</f>
        <v>0</v>
      </c>
      <c r="L33" s="30"/>
    </row>
    <row r="34" spans="2:12" s="1" customFormat="1" ht="14.45" hidden="1" customHeight="1" x14ac:dyDescent="0.2">
      <c r="B34" s="30"/>
      <c r="E34" s="25" t="s">
        <v>48</v>
      </c>
      <c r="F34" s="86">
        <f>ROUND((SUM(BF81:BF115)),  2)</f>
        <v>0</v>
      </c>
      <c r="I34" s="87">
        <v>0.12</v>
      </c>
      <c r="J34" s="86">
        <f>ROUND(((SUM(BF81:BF115))*I34),  2)</f>
        <v>0</v>
      </c>
      <c r="L34" s="30"/>
    </row>
    <row r="35" spans="2:12" s="1" customFormat="1" ht="14.45" hidden="1" customHeight="1" x14ac:dyDescent="0.2">
      <c r="B35" s="30"/>
      <c r="E35" s="25" t="s">
        <v>49</v>
      </c>
      <c r="F35" s="86">
        <f>ROUND((SUM(BG81:BG115)),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50</v>
      </c>
      <c r="F36" s="86">
        <f>ROUND((SUM(BH81:BH115)),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51</v>
      </c>
      <c r="F37" s="86">
        <f>ROUND((SUM(BI81:BI115)),  2)</f>
        <v>0</v>
      </c>
      <c r="I37" s="87">
        <v>0</v>
      </c>
      <c r="J37" s="86">
        <f>0</f>
        <v>0</v>
      </c>
      <c r="L37" s="30"/>
    </row>
    <row r="38" spans="2:12" s="1" customFormat="1" ht="6.95" hidden="1" customHeight="1" x14ac:dyDescent="0.2">
      <c r="B38" s="30"/>
      <c r="L38" s="30"/>
    </row>
    <row r="39" spans="2:12" s="1" customFormat="1" ht="25.35" hidden="1" customHeight="1" x14ac:dyDescent="0.2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hidden="1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hidden="1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 x14ac:dyDescent="0.2">
      <c r="B45" s="30"/>
      <c r="C45" s="19" t="s">
        <v>125</v>
      </c>
      <c r="L45" s="30"/>
    </row>
    <row r="46" spans="2:12" s="1" customFormat="1" ht="6.95" hidden="1" customHeight="1" x14ac:dyDescent="0.2">
      <c r="B46" s="30"/>
      <c r="L46" s="30"/>
    </row>
    <row r="47" spans="2:12" s="1" customFormat="1" ht="12" hidden="1" customHeight="1" x14ac:dyDescent="0.2">
      <c r="B47" s="30"/>
      <c r="C47" s="25" t="s">
        <v>16</v>
      </c>
      <c r="L47" s="30"/>
    </row>
    <row r="48" spans="2:12" s="1" customFormat="1" ht="16.5" hidden="1" customHeight="1" x14ac:dyDescent="0.2">
      <c r="B48" s="30"/>
      <c r="E48" s="205" t="str">
        <f>E7</f>
        <v>Čištění žlabových příkopů na trati Horní Dvořiště st. hranice - České Budějovice</v>
      </c>
      <c r="F48" s="206"/>
      <c r="G48" s="206"/>
      <c r="H48" s="206"/>
      <c r="L48" s="30"/>
    </row>
    <row r="49" spans="2:47" s="1" customFormat="1" ht="12" hidden="1" customHeight="1" x14ac:dyDescent="0.2">
      <c r="B49" s="30"/>
      <c r="C49" s="25" t="s">
        <v>121</v>
      </c>
      <c r="L49" s="30"/>
    </row>
    <row r="50" spans="2:47" s="1" customFormat="1" ht="16.5" hidden="1" customHeight="1" x14ac:dyDescent="0.2">
      <c r="B50" s="30"/>
      <c r="E50" s="172" t="str">
        <f>E9</f>
        <v>SO 003 - TÚ Horní Dvořiště - Rybník</v>
      </c>
      <c r="F50" s="207"/>
      <c r="G50" s="207"/>
      <c r="H50" s="207"/>
      <c r="L50" s="30"/>
    </row>
    <row r="51" spans="2:47" s="1" customFormat="1" ht="6.95" hidden="1" customHeight="1" x14ac:dyDescent="0.2">
      <c r="B51" s="30"/>
      <c r="L51" s="30"/>
    </row>
    <row r="52" spans="2:47" s="1" customFormat="1" ht="12" hidden="1" customHeight="1" x14ac:dyDescent="0.2">
      <c r="B52" s="30"/>
      <c r="C52" s="25" t="s">
        <v>22</v>
      </c>
      <c r="F52" s="23" t="str">
        <f>F12</f>
        <v>trať 196 dle JŘ, TÚ Horní Dvořiště - Rybník</v>
      </c>
      <c r="I52" s="25" t="s">
        <v>24</v>
      </c>
      <c r="J52" s="47" t="str">
        <f>IF(J12="","",J12)</f>
        <v>27. 3. 2025</v>
      </c>
      <c r="L52" s="30"/>
    </row>
    <row r="53" spans="2:47" s="1" customFormat="1" ht="6.95" hidden="1" customHeight="1" x14ac:dyDescent="0.2">
      <c r="B53" s="30"/>
      <c r="L53" s="30"/>
    </row>
    <row r="54" spans="2:47" s="1" customFormat="1" ht="15.2" hidden="1" customHeight="1" x14ac:dyDescent="0.2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 x14ac:dyDescent="0.2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 x14ac:dyDescent="0.2">
      <c r="B56" s="30"/>
      <c r="L56" s="30"/>
    </row>
    <row r="57" spans="2:47" s="1" customFormat="1" ht="29.25" hidden="1" customHeight="1" x14ac:dyDescent="0.2">
      <c r="B57" s="30"/>
      <c r="C57" s="94" t="s">
        <v>126</v>
      </c>
      <c r="D57" s="88"/>
      <c r="E57" s="88"/>
      <c r="F57" s="88"/>
      <c r="G57" s="88"/>
      <c r="H57" s="88"/>
      <c r="I57" s="88"/>
      <c r="J57" s="95" t="s">
        <v>127</v>
      </c>
      <c r="K57" s="88"/>
      <c r="L57" s="30"/>
    </row>
    <row r="58" spans="2:47" s="1" customFormat="1" ht="10.35" hidden="1" customHeight="1" x14ac:dyDescent="0.2">
      <c r="B58" s="30"/>
      <c r="L58" s="30"/>
    </row>
    <row r="59" spans="2:47" s="1" customFormat="1" ht="22.9" hidden="1" customHeight="1" x14ac:dyDescent="0.2">
      <c r="B59" s="30"/>
      <c r="C59" s="96" t="s">
        <v>74</v>
      </c>
      <c r="J59" s="61">
        <f>J81</f>
        <v>0</v>
      </c>
      <c r="L59" s="30"/>
      <c r="AU59" s="15" t="s">
        <v>128</v>
      </c>
    </row>
    <row r="60" spans="2:47" s="8" customFormat="1" ht="24.95" hidden="1" customHeight="1" x14ac:dyDescent="0.2">
      <c r="B60" s="97"/>
      <c r="D60" s="98" t="s">
        <v>129</v>
      </c>
      <c r="E60" s="99"/>
      <c r="F60" s="99"/>
      <c r="G60" s="99"/>
      <c r="H60" s="99"/>
      <c r="I60" s="99"/>
      <c r="J60" s="100">
        <f>J82</f>
        <v>0</v>
      </c>
      <c r="L60" s="97"/>
    </row>
    <row r="61" spans="2:47" s="9" customFormat="1" ht="19.899999999999999" hidden="1" customHeight="1" x14ac:dyDescent="0.2">
      <c r="B61" s="101"/>
      <c r="D61" s="102" t="s">
        <v>130</v>
      </c>
      <c r="E61" s="103"/>
      <c r="F61" s="103"/>
      <c r="G61" s="103"/>
      <c r="H61" s="103"/>
      <c r="I61" s="103"/>
      <c r="J61" s="104">
        <f>J83</f>
        <v>0</v>
      </c>
      <c r="L61" s="101"/>
    </row>
    <row r="62" spans="2:47" s="1" customFormat="1" ht="21.75" hidden="1" customHeight="1" x14ac:dyDescent="0.2">
      <c r="B62" s="30"/>
      <c r="L62" s="30"/>
    </row>
    <row r="63" spans="2:47" s="1" customFormat="1" ht="6.95" hidden="1" customHeight="1" x14ac:dyDescent="0.2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30"/>
    </row>
    <row r="64" spans="2:47" ht="11.25" hidden="1" x14ac:dyDescent="0.2"/>
    <row r="65" spans="2:20" ht="11.25" hidden="1" x14ac:dyDescent="0.2"/>
    <row r="66" spans="2:20" ht="11.25" hidden="1" x14ac:dyDescent="0.2"/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0"/>
    </row>
    <row r="68" spans="2:20" s="1" customFormat="1" ht="24.95" customHeight="1" x14ac:dyDescent="0.2">
      <c r="B68" s="30"/>
      <c r="C68" s="19" t="s">
        <v>131</v>
      </c>
      <c r="L68" s="30"/>
    </row>
    <row r="69" spans="2:20" s="1" customFormat="1" ht="6.95" customHeight="1" x14ac:dyDescent="0.2">
      <c r="B69" s="30"/>
      <c r="L69" s="30"/>
    </row>
    <row r="70" spans="2:20" s="1" customFormat="1" ht="12" customHeight="1" x14ac:dyDescent="0.2">
      <c r="B70" s="30"/>
      <c r="C70" s="25" t="s">
        <v>16</v>
      </c>
      <c r="L70" s="30"/>
    </row>
    <row r="71" spans="2:20" s="1" customFormat="1" ht="16.5" customHeight="1" x14ac:dyDescent="0.2">
      <c r="B71" s="30"/>
      <c r="E71" s="205" t="str">
        <f>E7</f>
        <v>Čištění žlabových příkopů na trati Horní Dvořiště st. hranice - České Budějovice</v>
      </c>
      <c r="F71" s="206"/>
      <c r="G71" s="206"/>
      <c r="H71" s="206"/>
      <c r="L71" s="30"/>
    </row>
    <row r="72" spans="2:20" s="1" customFormat="1" ht="12" customHeight="1" x14ac:dyDescent="0.2">
      <c r="B72" s="30"/>
      <c r="C72" s="25" t="s">
        <v>121</v>
      </c>
      <c r="L72" s="30"/>
    </row>
    <row r="73" spans="2:20" s="1" customFormat="1" ht="16.5" customHeight="1" x14ac:dyDescent="0.2">
      <c r="B73" s="30"/>
      <c r="E73" s="172" t="str">
        <f>E9</f>
        <v>SO 003 - TÚ Horní Dvořiště - Rybník</v>
      </c>
      <c r="F73" s="207"/>
      <c r="G73" s="207"/>
      <c r="H73" s="207"/>
      <c r="L73" s="30"/>
    </row>
    <row r="74" spans="2:20" s="1" customFormat="1" ht="6.95" customHeight="1" x14ac:dyDescent="0.2">
      <c r="B74" s="30"/>
      <c r="L74" s="30"/>
    </row>
    <row r="75" spans="2:20" s="1" customFormat="1" ht="12" customHeight="1" x14ac:dyDescent="0.2">
      <c r="B75" s="30"/>
      <c r="C75" s="25" t="s">
        <v>22</v>
      </c>
      <c r="F75" s="23" t="str">
        <f>F12</f>
        <v>trať 196 dle JŘ, TÚ Horní Dvořiště - Rybník</v>
      </c>
      <c r="I75" s="25" t="s">
        <v>24</v>
      </c>
      <c r="J75" s="47" t="str">
        <f>IF(J12="","",J12)</f>
        <v>27. 3. 2025</v>
      </c>
      <c r="L75" s="30"/>
    </row>
    <row r="76" spans="2:20" s="1" customFormat="1" ht="6.95" customHeight="1" x14ac:dyDescent="0.2">
      <c r="B76" s="30"/>
      <c r="L76" s="30"/>
    </row>
    <row r="77" spans="2:20" s="1" customFormat="1" ht="15.2" customHeight="1" x14ac:dyDescent="0.2">
      <c r="B77" s="30"/>
      <c r="C77" s="25" t="s">
        <v>26</v>
      </c>
      <c r="F77" s="23" t="str">
        <f>E15</f>
        <v>Správa železnic, státní organizace, OŘ Plzeň</v>
      </c>
      <c r="I77" s="25" t="s">
        <v>34</v>
      </c>
      <c r="J77" s="28" t="str">
        <f>E21</f>
        <v xml:space="preserve"> </v>
      </c>
      <c r="L77" s="30"/>
    </row>
    <row r="78" spans="2:20" s="1" customFormat="1" ht="15.2" customHeight="1" x14ac:dyDescent="0.2">
      <c r="B78" s="30"/>
      <c r="C78" s="25" t="s">
        <v>32</v>
      </c>
      <c r="F78" s="23" t="str">
        <f>IF(E18="","",E18)</f>
        <v>Vyplň údaj</v>
      </c>
      <c r="I78" s="25" t="s">
        <v>38</v>
      </c>
      <c r="J78" s="28" t="str">
        <f>E24</f>
        <v>Libor Brabenec</v>
      </c>
      <c r="L78" s="30"/>
    </row>
    <row r="79" spans="2:20" s="1" customFormat="1" ht="10.35" customHeight="1" x14ac:dyDescent="0.2">
      <c r="B79" s="30"/>
      <c r="L79" s="30"/>
    </row>
    <row r="80" spans="2:20" s="10" customFormat="1" ht="29.25" customHeight="1" x14ac:dyDescent="0.2">
      <c r="B80" s="105"/>
      <c r="C80" s="106" t="s">
        <v>132</v>
      </c>
      <c r="D80" s="107" t="s">
        <v>61</v>
      </c>
      <c r="E80" s="107" t="s">
        <v>57</v>
      </c>
      <c r="F80" s="107" t="s">
        <v>58</v>
      </c>
      <c r="G80" s="107" t="s">
        <v>133</v>
      </c>
      <c r="H80" s="107" t="s">
        <v>134</v>
      </c>
      <c r="I80" s="107" t="s">
        <v>135</v>
      </c>
      <c r="J80" s="108" t="s">
        <v>127</v>
      </c>
      <c r="K80" s="109" t="s">
        <v>136</v>
      </c>
      <c r="L80" s="105"/>
      <c r="M80" s="54" t="s">
        <v>35</v>
      </c>
      <c r="N80" s="55" t="s">
        <v>46</v>
      </c>
      <c r="O80" s="55" t="s">
        <v>137</v>
      </c>
      <c r="P80" s="55" t="s">
        <v>138</v>
      </c>
      <c r="Q80" s="55" t="s">
        <v>139</v>
      </c>
      <c r="R80" s="55" t="s">
        <v>140</v>
      </c>
      <c r="S80" s="55" t="s">
        <v>141</v>
      </c>
      <c r="T80" s="56" t="s">
        <v>142</v>
      </c>
    </row>
    <row r="81" spans="2:65" s="1" customFormat="1" ht="22.9" customHeight="1" x14ac:dyDescent="0.25">
      <c r="B81" s="30"/>
      <c r="C81" s="59" t="s">
        <v>143</v>
      </c>
      <c r="J81" s="110">
        <f>BK81</f>
        <v>0</v>
      </c>
      <c r="L81" s="30"/>
      <c r="M81" s="57"/>
      <c r="N81" s="48"/>
      <c r="O81" s="48"/>
      <c r="P81" s="111">
        <f>P82</f>
        <v>0</v>
      </c>
      <c r="Q81" s="48"/>
      <c r="R81" s="111">
        <f>R82</f>
        <v>0</v>
      </c>
      <c r="S81" s="48"/>
      <c r="T81" s="112">
        <f>T82</f>
        <v>0</v>
      </c>
      <c r="AT81" s="15" t="s">
        <v>75</v>
      </c>
      <c r="AU81" s="15" t="s">
        <v>128</v>
      </c>
      <c r="BK81" s="113">
        <f>BK82</f>
        <v>0</v>
      </c>
    </row>
    <row r="82" spans="2:65" s="11" customFormat="1" ht="25.9" customHeight="1" x14ac:dyDescent="0.2">
      <c r="B82" s="114"/>
      <c r="D82" s="115" t="s">
        <v>75</v>
      </c>
      <c r="E82" s="116" t="s">
        <v>144</v>
      </c>
      <c r="F82" s="116" t="s">
        <v>145</v>
      </c>
      <c r="I82" s="117"/>
      <c r="J82" s="118">
        <f>BK82</f>
        <v>0</v>
      </c>
      <c r="L82" s="114"/>
      <c r="M82" s="119"/>
      <c r="P82" s="120">
        <f>P83</f>
        <v>0</v>
      </c>
      <c r="R82" s="120">
        <f>R83</f>
        <v>0</v>
      </c>
      <c r="T82" s="121">
        <f>T83</f>
        <v>0</v>
      </c>
      <c r="AR82" s="115" t="s">
        <v>84</v>
      </c>
      <c r="AT82" s="122" t="s">
        <v>75</v>
      </c>
      <c r="AU82" s="122" t="s">
        <v>76</v>
      </c>
      <c r="AY82" s="115" t="s">
        <v>146</v>
      </c>
      <c r="BK82" s="123">
        <f>BK83</f>
        <v>0</v>
      </c>
    </row>
    <row r="83" spans="2:65" s="11" customFormat="1" ht="22.9" customHeight="1" x14ac:dyDescent="0.2">
      <c r="B83" s="114"/>
      <c r="D83" s="115" t="s">
        <v>75</v>
      </c>
      <c r="E83" s="124" t="s">
        <v>147</v>
      </c>
      <c r="F83" s="124" t="s">
        <v>148</v>
      </c>
      <c r="I83" s="117"/>
      <c r="J83" s="125">
        <f>BK83</f>
        <v>0</v>
      </c>
      <c r="L83" s="114"/>
      <c r="M83" s="119"/>
      <c r="P83" s="120">
        <f>SUM(P84:P115)</f>
        <v>0</v>
      </c>
      <c r="R83" s="120">
        <f>SUM(R84:R115)</f>
        <v>0</v>
      </c>
      <c r="T83" s="121">
        <f>SUM(T84:T115)</f>
        <v>0</v>
      </c>
      <c r="AR83" s="115" t="s">
        <v>84</v>
      </c>
      <c r="AT83" s="122" t="s">
        <v>75</v>
      </c>
      <c r="AU83" s="122" t="s">
        <v>84</v>
      </c>
      <c r="AY83" s="115" t="s">
        <v>146</v>
      </c>
      <c r="BK83" s="123">
        <f>SUM(BK84:BK115)</f>
        <v>0</v>
      </c>
    </row>
    <row r="84" spans="2:65" s="1" customFormat="1" ht="16.5" customHeight="1" x14ac:dyDescent="0.2">
      <c r="B84" s="30"/>
      <c r="C84" s="126" t="s">
        <v>84</v>
      </c>
      <c r="D84" s="126" t="s">
        <v>149</v>
      </c>
      <c r="E84" s="127" t="s">
        <v>150</v>
      </c>
      <c r="F84" s="128" t="s">
        <v>151</v>
      </c>
      <c r="G84" s="129" t="s">
        <v>152</v>
      </c>
      <c r="H84" s="130">
        <v>5510</v>
      </c>
      <c r="I84" s="131"/>
      <c r="J84" s="132">
        <f>ROUND(I84*H84,2)</f>
        <v>0</v>
      </c>
      <c r="K84" s="133"/>
      <c r="L84" s="30"/>
      <c r="M84" s="134" t="s">
        <v>35</v>
      </c>
      <c r="N84" s="135" t="s">
        <v>47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153</v>
      </c>
      <c r="AT84" s="138" t="s">
        <v>149</v>
      </c>
      <c r="AU84" s="138" t="s">
        <v>86</v>
      </c>
      <c r="AY84" s="15" t="s">
        <v>146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5" t="s">
        <v>84</v>
      </c>
      <c r="BK84" s="139">
        <f>ROUND(I84*H84,2)</f>
        <v>0</v>
      </c>
      <c r="BL84" s="15" t="s">
        <v>153</v>
      </c>
      <c r="BM84" s="138" t="s">
        <v>182</v>
      </c>
    </row>
    <row r="85" spans="2:65" s="1" customFormat="1" ht="19.5" x14ac:dyDescent="0.2">
      <c r="B85" s="30"/>
      <c r="D85" s="140" t="s">
        <v>155</v>
      </c>
      <c r="F85" s="141" t="s">
        <v>156</v>
      </c>
      <c r="I85" s="142"/>
      <c r="L85" s="30"/>
      <c r="M85" s="143"/>
      <c r="T85" s="51"/>
      <c r="AT85" s="15" t="s">
        <v>155</v>
      </c>
      <c r="AU85" s="15" t="s">
        <v>86</v>
      </c>
    </row>
    <row r="86" spans="2:65" s="12" customFormat="1" ht="11.25" x14ac:dyDescent="0.2">
      <c r="B86" s="144"/>
      <c r="D86" s="140" t="s">
        <v>157</v>
      </c>
      <c r="E86" s="145" t="s">
        <v>35</v>
      </c>
      <c r="F86" s="146" t="s">
        <v>183</v>
      </c>
      <c r="H86" s="147">
        <v>150</v>
      </c>
      <c r="I86" s="148"/>
      <c r="L86" s="144"/>
      <c r="M86" s="149"/>
      <c r="T86" s="150"/>
      <c r="AT86" s="145" t="s">
        <v>157</v>
      </c>
      <c r="AU86" s="145" t="s">
        <v>86</v>
      </c>
      <c r="AV86" s="12" t="s">
        <v>86</v>
      </c>
      <c r="AW86" s="12" t="s">
        <v>37</v>
      </c>
      <c r="AX86" s="12" t="s">
        <v>76</v>
      </c>
      <c r="AY86" s="145" t="s">
        <v>146</v>
      </c>
    </row>
    <row r="87" spans="2:65" s="12" customFormat="1" ht="11.25" x14ac:dyDescent="0.2">
      <c r="B87" s="144"/>
      <c r="D87" s="140" t="s">
        <v>157</v>
      </c>
      <c r="E87" s="145" t="s">
        <v>35</v>
      </c>
      <c r="F87" s="146" t="s">
        <v>184</v>
      </c>
      <c r="H87" s="147">
        <v>100</v>
      </c>
      <c r="I87" s="148"/>
      <c r="L87" s="144"/>
      <c r="M87" s="149"/>
      <c r="T87" s="150"/>
      <c r="AT87" s="145" t="s">
        <v>157</v>
      </c>
      <c r="AU87" s="145" t="s">
        <v>86</v>
      </c>
      <c r="AV87" s="12" t="s">
        <v>86</v>
      </c>
      <c r="AW87" s="12" t="s">
        <v>37</v>
      </c>
      <c r="AX87" s="12" t="s">
        <v>76</v>
      </c>
      <c r="AY87" s="145" t="s">
        <v>146</v>
      </c>
    </row>
    <row r="88" spans="2:65" s="12" customFormat="1" ht="11.25" x14ac:dyDescent="0.2">
      <c r="B88" s="144"/>
      <c r="D88" s="140" t="s">
        <v>157</v>
      </c>
      <c r="E88" s="145" t="s">
        <v>35</v>
      </c>
      <c r="F88" s="146" t="s">
        <v>185</v>
      </c>
      <c r="H88" s="147">
        <v>200</v>
      </c>
      <c r="I88" s="148"/>
      <c r="L88" s="144"/>
      <c r="M88" s="149"/>
      <c r="T88" s="150"/>
      <c r="AT88" s="145" t="s">
        <v>157</v>
      </c>
      <c r="AU88" s="145" t="s">
        <v>86</v>
      </c>
      <c r="AV88" s="12" t="s">
        <v>86</v>
      </c>
      <c r="AW88" s="12" t="s">
        <v>37</v>
      </c>
      <c r="AX88" s="12" t="s">
        <v>76</v>
      </c>
      <c r="AY88" s="145" t="s">
        <v>146</v>
      </c>
    </row>
    <row r="89" spans="2:65" s="12" customFormat="1" ht="11.25" x14ac:dyDescent="0.2">
      <c r="B89" s="144"/>
      <c r="D89" s="140" t="s">
        <v>157</v>
      </c>
      <c r="E89" s="145" t="s">
        <v>35</v>
      </c>
      <c r="F89" s="146" t="s">
        <v>186</v>
      </c>
      <c r="H89" s="147">
        <v>200</v>
      </c>
      <c r="I89" s="148"/>
      <c r="L89" s="144"/>
      <c r="M89" s="149"/>
      <c r="T89" s="150"/>
      <c r="AT89" s="145" t="s">
        <v>157</v>
      </c>
      <c r="AU89" s="145" t="s">
        <v>86</v>
      </c>
      <c r="AV89" s="12" t="s">
        <v>86</v>
      </c>
      <c r="AW89" s="12" t="s">
        <v>37</v>
      </c>
      <c r="AX89" s="12" t="s">
        <v>76</v>
      </c>
      <c r="AY89" s="145" t="s">
        <v>146</v>
      </c>
    </row>
    <row r="90" spans="2:65" s="12" customFormat="1" ht="11.25" x14ac:dyDescent="0.2">
      <c r="B90" s="144"/>
      <c r="D90" s="140" t="s">
        <v>157</v>
      </c>
      <c r="E90" s="145" t="s">
        <v>35</v>
      </c>
      <c r="F90" s="146" t="s">
        <v>187</v>
      </c>
      <c r="H90" s="147">
        <v>200</v>
      </c>
      <c r="I90" s="148"/>
      <c r="L90" s="144"/>
      <c r="M90" s="149"/>
      <c r="T90" s="150"/>
      <c r="AT90" s="145" t="s">
        <v>157</v>
      </c>
      <c r="AU90" s="145" t="s">
        <v>86</v>
      </c>
      <c r="AV90" s="12" t="s">
        <v>86</v>
      </c>
      <c r="AW90" s="12" t="s">
        <v>37</v>
      </c>
      <c r="AX90" s="12" t="s">
        <v>76</v>
      </c>
      <c r="AY90" s="145" t="s">
        <v>146</v>
      </c>
    </row>
    <row r="91" spans="2:65" s="12" customFormat="1" ht="11.25" x14ac:dyDescent="0.2">
      <c r="B91" s="144"/>
      <c r="D91" s="140" t="s">
        <v>157</v>
      </c>
      <c r="E91" s="145" t="s">
        <v>35</v>
      </c>
      <c r="F91" s="146" t="s">
        <v>188</v>
      </c>
      <c r="H91" s="147">
        <v>2500</v>
      </c>
      <c r="I91" s="148"/>
      <c r="L91" s="144"/>
      <c r="M91" s="149"/>
      <c r="T91" s="150"/>
      <c r="AT91" s="145" t="s">
        <v>157</v>
      </c>
      <c r="AU91" s="145" t="s">
        <v>86</v>
      </c>
      <c r="AV91" s="12" t="s">
        <v>86</v>
      </c>
      <c r="AW91" s="12" t="s">
        <v>37</v>
      </c>
      <c r="AX91" s="12" t="s">
        <v>76</v>
      </c>
      <c r="AY91" s="145" t="s">
        <v>146</v>
      </c>
    </row>
    <row r="92" spans="2:65" s="12" customFormat="1" ht="11.25" x14ac:dyDescent="0.2">
      <c r="B92" s="144"/>
      <c r="D92" s="140" t="s">
        <v>157</v>
      </c>
      <c r="E92" s="145" t="s">
        <v>35</v>
      </c>
      <c r="F92" s="146" t="s">
        <v>189</v>
      </c>
      <c r="H92" s="147">
        <v>300</v>
      </c>
      <c r="I92" s="148"/>
      <c r="L92" s="144"/>
      <c r="M92" s="149"/>
      <c r="T92" s="150"/>
      <c r="AT92" s="145" t="s">
        <v>157</v>
      </c>
      <c r="AU92" s="145" t="s">
        <v>86</v>
      </c>
      <c r="AV92" s="12" t="s">
        <v>86</v>
      </c>
      <c r="AW92" s="12" t="s">
        <v>37</v>
      </c>
      <c r="AX92" s="12" t="s">
        <v>76</v>
      </c>
      <c r="AY92" s="145" t="s">
        <v>146</v>
      </c>
    </row>
    <row r="93" spans="2:65" s="12" customFormat="1" ht="11.25" x14ac:dyDescent="0.2">
      <c r="B93" s="144"/>
      <c r="D93" s="140" t="s">
        <v>157</v>
      </c>
      <c r="E93" s="145" t="s">
        <v>35</v>
      </c>
      <c r="F93" s="146" t="s">
        <v>190</v>
      </c>
      <c r="H93" s="147">
        <v>200</v>
      </c>
      <c r="I93" s="148"/>
      <c r="L93" s="144"/>
      <c r="M93" s="149"/>
      <c r="T93" s="150"/>
      <c r="AT93" s="145" t="s">
        <v>157</v>
      </c>
      <c r="AU93" s="145" t="s">
        <v>86</v>
      </c>
      <c r="AV93" s="12" t="s">
        <v>86</v>
      </c>
      <c r="AW93" s="12" t="s">
        <v>37</v>
      </c>
      <c r="AX93" s="12" t="s">
        <v>76</v>
      </c>
      <c r="AY93" s="145" t="s">
        <v>146</v>
      </c>
    </row>
    <row r="94" spans="2:65" s="12" customFormat="1" ht="11.25" x14ac:dyDescent="0.2">
      <c r="B94" s="144"/>
      <c r="D94" s="140" t="s">
        <v>157</v>
      </c>
      <c r="E94" s="145" t="s">
        <v>35</v>
      </c>
      <c r="F94" s="146" t="s">
        <v>191</v>
      </c>
      <c r="H94" s="147">
        <v>60</v>
      </c>
      <c r="I94" s="148"/>
      <c r="L94" s="144"/>
      <c r="M94" s="149"/>
      <c r="T94" s="150"/>
      <c r="AT94" s="145" t="s">
        <v>157</v>
      </c>
      <c r="AU94" s="145" t="s">
        <v>86</v>
      </c>
      <c r="AV94" s="12" t="s">
        <v>86</v>
      </c>
      <c r="AW94" s="12" t="s">
        <v>37</v>
      </c>
      <c r="AX94" s="12" t="s">
        <v>76</v>
      </c>
      <c r="AY94" s="145" t="s">
        <v>146</v>
      </c>
    </row>
    <row r="95" spans="2:65" s="12" customFormat="1" ht="11.25" x14ac:dyDescent="0.2">
      <c r="B95" s="144"/>
      <c r="D95" s="140" t="s">
        <v>157</v>
      </c>
      <c r="E95" s="145" t="s">
        <v>35</v>
      </c>
      <c r="F95" s="146" t="s">
        <v>192</v>
      </c>
      <c r="H95" s="147">
        <v>100</v>
      </c>
      <c r="I95" s="148"/>
      <c r="L95" s="144"/>
      <c r="M95" s="149"/>
      <c r="T95" s="150"/>
      <c r="AT95" s="145" t="s">
        <v>157</v>
      </c>
      <c r="AU95" s="145" t="s">
        <v>86</v>
      </c>
      <c r="AV95" s="12" t="s">
        <v>86</v>
      </c>
      <c r="AW95" s="12" t="s">
        <v>37</v>
      </c>
      <c r="AX95" s="12" t="s">
        <v>76</v>
      </c>
      <c r="AY95" s="145" t="s">
        <v>146</v>
      </c>
    </row>
    <row r="96" spans="2:65" s="12" customFormat="1" ht="11.25" x14ac:dyDescent="0.2">
      <c r="B96" s="144"/>
      <c r="D96" s="140" t="s">
        <v>157</v>
      </c>
      <c r="E96" s="145" t="s">
        <v>35</v>
      </c>
      <c r="F96" s="146" t="s">
        <v>193</v>
      </c>
      <c r="H96" s="147">
        <v>200</v>
      </c>
      <c r="I96" s="148"/>
      <c r="L96" s="144"/>
      <c r="M96" s="149"/>
      <c r="T96" s="150"/>
      <c r="AT96" s="145" t="s">
        <v>157</v>
      </c>
      <c r="AU96" s="145" t="s">
        <v>86</v>
      </c>
      <c r="AV96" s="12" t="s">
        <v>86</v>
      </c>
      <c r="AW96" s="12" t="s">
        <v>37</v>
      </c>
      <c r="AX96" s="12" t="s">
        <v>76</v>
      </c>
      <c r="AY96" s="145" t="s">
        <v>146</v>
      </c>
    </row>
    <row r="97" spans="2:65" s="12" customFormat="1" ht="11.25" x14ac:dyDescent="0.2">
      <c r="B97" s="144"/>
      <c r="D97" s="140" t="s">
        <v>157</v>
      </c>
      <c r="E97" s="145" t="s">
        <v>35</v>
      </c>
      <c r="F97" s="146" t="s">
        <v>194</v>
      </c>
      <c r="H97" s="147">
        <v>800</v>
      </c>
      <c r="I97" s="148"/>
      <c r="L97" s="144"/>
      <c r="M97" s="149"/>
      <c r="T97" s="150"/>
      <c r="AT97" s="145" t="s">
        <v>157</v>
      </c>
      <c r="AU97" s="145" t="s">
        <v>86</v>
      </c>
      <c r="AV97" s="12" t="s">
        <v>86</v>
      </c>
      <c r="AW97" s="12" t="s">
        <v>37</v>
      </c>
      <c r="AX97" s="12" t="s">
        <v>76</v>
      </c>
      <c r="AY97" s="145" t="s">
        <v>146</v>
      </c>
    </row>
    <row r="98" spans="2:65" s="12" customFormat="1" ht="11.25" x14ac:dyDescent="0.2">
      <c r="B98" s="144"/>
      <c r="D98" s="140" t="s">
        <v>157</v>
      </c>
      <c r="E98" s="145" t="s">
        <v>35</v>
      </c>
      <c r="F98" s="146" t="s">
        <v>195</v>
      </c>
      <c r="H98" s="147">
        <v>500</v>
      </c>
      <c r="I98" s="148"/>
      <c r="L98" s="144"/>
      <c r="M98" s="149"/>
      <c r="T98" s="150"/>
      <c r="AT98" s="145" t="s">
        <v>157</v>
      </c>
      <c r="AU98" s="145" t="s">
        <v>86</v>
      </c>
      <c r="AV98" s="12" t="s">
        <v>86</v>
      </c>
      <c r="AW98" s="12" t="s">
        <v>37</v>
      </c>
      <c r="AX98" s="12" t="s">
        <v>76</v>
      </c>
      <c r="AY98" s="145" t="s">
        <v>146</v>
      </c>
    </row>
    <row r="99" spans="2:65" s="13" customFormat="1" ht="11.25" x14ac:dyDescent="0.2">
      <c r="B99" s="151"/>
      <c r="D99" s="140" t="s">
        <v>157</v>
      </c>
      <c r="E99" s="152" t="s">
        <v>35</v>
      </c>
      <c r="F99" s="153" t="s">
        <v>161</v>
      </c>
      <c r="H99" s="154">
        <v>5510</v>
      </c>
      <c r="I99" s="155"/>
      <c r="L99" s="151"/>
      <c r="M99" s="156"/>
      <c r="T99" s="157"/>
      <c r="AT99" s="152" t="s">
        <v>157</v>
      </c>
      <c r="AU99" s="152" t="s">
        <v>86</v>
      </c>
      <c r="AV99" s="13" t="s">
        <v>153</v>
      </c>
      <c r="AW99" s="13" t="s">
        <v>37</v>
      </c>
      <c r="AX99" s="13" t="s">
        <v>84</v>
      </c>
      <c r="AY99" s="152" t="s">
        <v>146</v>
      </c>
    </row>
    <row r="100" spans="2:65" s="1" customFormat="1" ht="16.5" customHeight="1" x14ac:dyDescent="0.2">
      <c r="B100" s="30"/>
      <c r="C100" s="126" t="s">
        <v>86</v>
      </c>
      <c r="D100" s="126" t="s">
        <v>149</v>
      </c>
      <c r="E100" s="127" t="s">
        <v>162</v>
      </c>
      <c r="F100" s="128" t="s">
        <v>163</v>
      </c>
      <c r="G100" s="129" t="s">
        <v>164</v>
      </c>
      <c r="H100" s="130">
        <v>235.86</v>
      </c>
      <c r="I100" s="131"/>
      <c r="J100" s="132">
        <f>ROUND(I100*H100,2)</f>
        <v>0</v>
      </c>
      <c r="K100" s="133"/>
      <c r="L100" s="30"/>
      <c r="M100" s="134" t="s">
        <v>35</v>
      </c>
      <c r="N100" s="135" t="s">
        <v>47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153</v>
      </c>
      <c r="AT100" s="138" t="s">
        <v>149</v>
      </c>
      <c r="AU100" s="138" t="s">
        <v>86</v>
      </c>
      <c r="AY100" s="15" t="s">
        <v>146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5" t="s">
        <v>84</v>
      </c>
      <c r="BK100" s="139">
        <f>ROUND(I100*H100,2)</f>
        <v>0</v>
      </c>
      <c r="BL100" s="15" t="s">
        <v>153</v>
      </c>
      <c r="BM100" s="138" t="s">
        <v>196</v>
      </c>
    </row>
    <row r="101" spans="2:65" s="1" customFormat="1" ht="19.5" x14ac:dyDescent="0.2">
      <c r="B101" s="30"/>
      <c r="D101" s="140" t="s">
        <v>155</v>
      </c>
      <c r="F101" s="141" t="s">
        <v>166</v>
      </c>
      <c r="I101" s="142"/>
      <c r="L101" s="30"/>
      <c r="M101" s="143"/>
      <c r="T101" s="51"/>
      <c r="AT101" s="15" t="s">
        <v>155</v>
      </c>
      <c r="AU101" s="15" t="s">
        <v>86</v>
      </c>
    </row>
    <row r="102" spans="2:65" s="12" customFormat="1" ht="11.25" x14ac:dyDescent="0.2">
      <c r="B102" s="144"/>
      <c r="D102" s="140" t="s">
        <v>157</v>
      </c>
      <c r="E102" s="145" t="s">
        <v>35</v>
      </c>
      <c r="F102" s="146" t="s">
        <v>197</v>
      </c>
      <c r="H102" s="147">
        <v>9.9</v>
      </c>
      <c r="I102" s="148"/>
      <c r="L102" s="144"/>
      <c r="M102" s="149"/>
      <c r="T102" s="150"/>
      <c r="AT102" s="145" t="s">
        <v>157</v>
      </c>
      <c r="AU102" s="145" t="s">
        <v>86</v>
      </c>
      <c r="AV102" s="12" t="s">
        <v>86</v>
      </c>
      <c r="AW102" s="12" t="s">
        <v>37</v>
      </c>
      <c r="AX102" s="12" t="s">
        <v>76</v>
      </c>
      <c r="AY102" s="145" t="s">
        <v>146</v>
      </c>
    </row>
    <row r="103" spans="2:65" s="12" customFormat="1" ht="11.25" x14ac:dyDescent="0.2">
      <c r="B103" s="144"/>
      <c r="D103" s="140" t="s">
        <v>157</v>
      </c>
      <c r="E103" s="145" t="s">
        <v>35</v>
      </c>
      <c r="F103" s="146" t="s">
        <v>198</v>
      </c>
      <c r="H103" s="147">
        <v>6.6</v>
      </c>
      <c r="I103" s="148"/>
      <c r="L103" s="144"/>
      <c r="M103" s="149"/>
      <c r="T103" s="150"/>
      <c r="AT103" s="145" t="s">
        <v>157</v>
      </c>
      <c r="AU103" s="145" t="s">
        <v>86</v>
      </c>
      <c r="AV103" s="12" t="s">
        <v>86</v>
      </c>
      <c r="AW103" s="12" t="s">
        <v>37</v>
      </c>
      <c r="AX103" s="12" t="s">
        <v>76</v>
      </c>
      <c r="AY103" s="145" t="s">
        <v>146</v>
      </c>
    </row>
    <row r="104" spans="2:65" s="12" customFormat="1" ht="11.25" x14ac:dyDescent="0.2">
      <c r="B104" s="144"/>
      <c r="D104" s="140" t="s">
        <v>157</v>
      </c>
      <c r="E104" s="145" t="s">
        <v>35</v>
      </c>
      <c r="F104" s="146" t="s">
        <v>199</v>
      </c>
      <c r="H104" s="147">
        <v>7.2</v>
      </c>
      <c r="I104" s="148"/>
      <c r="L104" s="144"/>
      <c r="M104" s="149"/>
      <c r="T104" s="150"/>
      <c r="AT104" s="145" t="s">
        <v>157</v>
      </c>
      <c r="AU104" s="145" t="s">
        <v>86</v>
      </c>
      <c r="AV104" s="12" t="s">
        <v>86</v>
      </c>
      <c r="AW104" s="12" t="s">
        <v>37</v>
      </c>
      <c r="AX104" s="12" t="s">
        <v>76</v>
      </c>
      <c r="AY104" s="145" t="s">
        <v>146</v>
      </c>
    </row>
    <row r="105" spans="2:65" s="12" customFormat="1" ht="11.25" x14ac:dyDescent="0.2">
      <c r="B105" s="144"/>
      <c r="D105" s="140" t="s">
        <v>157</v>
      </c>
      <c r="E105" s="145" t="s">
        <v>35</v>
      </c>
      <c r="F105" s="146" t="s">
        <v>200</v>
      </c>
      <c r="H105" s="147">
        <v>7.2</v>
      </c>
      <c r="I105" s="148"/>
      <c r="L105" s="144"/>
      <c r="M105" s="149"/>
      <c r="T105" s="150"/>
      <c r="AT105" s="145" t="s">
        <v>157</v>
      </c>
      <c r="AU105" s="145" t="s">
        <v>86</v>
      </c>
      <c r="AV105" s="12" t="s">
        <v>86</v>
      </c>
      <c r="AW105" s="12" t="s">
        <v>37</v>
      </c>
      <c r="AX105" s="12" t="s">
        <v>76</v>
      </c>
      <c r="AY105" s="145" t="s">
        <v>146</v>
      </c>
    </row>
    <row r="106" spans="2:65" s="12" customFormat="1" ht="11.25" x14ac:dyDescent="0.2">
      <c r="B106" s="144"/>
      <c r="D106" s="140" t="s">
        <v>157</v>
      </c>
      <c r="E106" s="145" t="s">
        <v>35</v>
      </c>
      <c r="F106" s="146" t="s">
        <v>201</v>
      </c>
      <c r="H106" s="147">
        <v>7.2</v>
      </c>
      <c r="I106" s="148"/>
      <c r="L106" s="144"/>
      <c r="M106" s="149"/>
      <c r="T106" s="150"/>
      <c r="AT106" s="145" t="s">
        <v>157</v>
      </c>
      <c r="AU106" s="145" t="s">
        <v>86</v>
      </c>
      <c r="AV106" s="12" t="s">
        <v>86</v>
      </c>
      <c r="AW106" s="12" t="s">
        <v>37</v>
      </c>
      <c r="AX106" s="12" t="s">
        <v>76</v>
      </c>
      <c r="AY106" s="145" t="s">
        <v>146</v>
      </c>
    </row>
    <row r="107" spans="2:65" s="12" customFormat="1" ht="11.25" x14ac:dyDescent="0.2">
      <c r="B107" s="144"/>
      <c r="D107" s="140" t="s">
        <v>157</v>
      </c>
      <c r="E107" s="145" t="s">
        <v>35</v>
      </c>
      <c r="F107" s="146" t="s">
        <v>202</v>
      </c>
      <c r="H107" s="147">
        <v>90</v>
      </c>
      <c r="I107" s="148"/>
      <c r="L107" s="144"/>
      <c r="M107" s="149"/>
      <c r="T107" s="150"/>
      <c r="AT107" s="145" t="s">
        <v>157</v>
      </c>
      <c r="AU107" s="145" t="s">
        <v>86</v>
      </c>
      <c r="AV107" s="12" t="s">
        <v>86</v>
      </c>
      <c r="AW107" s="12" t="s">
        <v>37</v>
      </c>
      <c r="AX107" s="12" t="s">
        <v>76</v>
      </c>
      <c r="AY107" s="145" t="s">
        <v>146</v>
      </c>
    </row>
    <row r="108" spans="2:65" s="12" customFormat="1" ht="11.25" x14ac:dyDescent="0.2">
      <c r="B108" s="144"/>
      <c r="D108" s="140" t="s">
        <v>157</v>
      </c>
      <c r="E108" s="145" t="s">
        <v>35</v>
      </c>
      <c r="F108" s="146" t="s">
        <v>203</v>
      </c>
      <c r="H108" s="147">
        <v>10.8</v>
      </c>
      <c r="I108" s="148"/>
      <c r="L108" s="144"/>
      <c r="M108" s="149"/>
      <c r="T108" s="150"/>
      <c r="AT108" s="145" t="s">
        <v>157</v>
      </c>
      <c r="AU108" s="145" t="s">
        <v>86</v>
      </c>
      <c r="AV108" s="12" t="s">
        <v>86</v>
      </c>
      <c r="AW108" s="12" t="s">
        <v>37</v>
      </c>
      <c r="AX108" s="12" t="s">
        <v>76</v>
      </c>
      <c r="AY108" s="145" t="s">
        <v>146</v>
      </c>
    </row>
    <row r="109" spans="2:65" s="12" customFormat="1" ht="11.25" x14ac:dyDescent="0.2">
      <c r="B109" s="144"/>
      <c r="D109" s="140" t="s">
        <v>157</v>
      </c>
      <c r="E109" s="145" t="s">
        <v>35</v>
      </c>
      <c r="F109" s="146" t="s">
        <v>204</v>
      </c>
      <c r="H109" s="147">
        <v>7.2</v>
      </c>
      <c r="I109" s="148"/>
      <c r="L109" s="144"/>
      <c r="M109" s="149"/>
      <c r="T109" s="150"/>
      <c r="AT109" s="145" t="s">
        <v>157</v>
      </c>
      <c r="AU109" s="145" t="s">
        <v>86</v>
      </c>
      <c r="AV109" s="12" t="s">
        <v>86</v>
      </c>
      <c r="AW109" s="12" t="s">
        <v>37</v>
      </c>
      <c r="AX109" s="12" t="s">
        <v>76</v>
      </c>
      <c r="AY109" s="145" t="s">
        <v>146</v>
      </c>
    </row>
    <row r="110" spans="2:65" s="12" customFormat="1" ht="11.25" x14ac:dyDescent="0.2">
      <c r="B110" s="144"/>
      <c r="D110" s="140" t="s">
        <v>157</v>
      </c>
      <c r="E110" s="145" t="s">
        <v>35</v>
      </c>
      <c r="F110" s="146" t="s">
        <v>205</v>
      </c>
      <c r="H110" s="147">
        <v>2.16</v>
      </c>
      <c r="I110" s="148"/>
      <c r="L110" s="144"/>
      <c r="M110" s="149"/>
      <c r="T110" s="150"/>
      <c r="AT110" s="145" t="s">
        <v>157</v>
      </c>
      <c r="AU110" s="145" t="s">
        <v>86</v>
      </c>
      <c r="AV110" s="12" t="s">
        <v>86</v>
      </c>
      <c r="AW110" s="12" t="s">
        <v>37</v>
      </c>
      <c r="AX110" s="12" t="s">
        <v>76</v>
      </c>
      <c r="AY110" s="145" t="s">
        <v>146</v>
      </c>
    </row>
    <row r="111" spans="2:65" s="12" customFormat="1" ht="11.25" x14ac:dyDescent="0.2">
      <c r="B111" s="144"/>
      <c r="D111" s="140" t="s">
        <v>157</v>
      </c>
      <c r="E111" s="145" t="s">
        <v>35</v>
      </c>
      <c r="F111" s="146" t="s">
        <v>206</v>
      </c>
      <c r="H111" s="147">
        <v>3.6</v>
      </c>
      <c r="I111" s="148"/>
      <c r="L111" s="144"/>
      <c r="M111" s="149"/>
      <c r="T111" s="150"/>
      <c r="AT111" s="145" t="s">
        <v>157</v>
      </c>
      <c r="AU111" s="145" t="s">
        <v>86</v>
      </c>
      <c r="AV111" s="12" t="s">
        <v>86</v>
      </c>
      <c r="AW111" s="12" t="s">
        <v>37</v>
      </c>
      <c r="AX111" s="12" t="s">
        <v>76</v>
      </c>
      <c r="AY111" s="145" t="s">
        <v>146</v>
      </c>
    </row>
    <row r="112" spans="2:65" s="12" customFormat="1" ht="11.25" x14ac:dyDescent="0.2">
      <c r="B112" s="144"/>
      <c r="D112" s="140" t="s">
        <v>157</v>
      </c>
      <c r="E112" s="145" t="s">
        <v>35</v>
      </c>
      <c r="F112" s="146" t="s">
        <v>207</v>
      </c>
      <c r="H112" s="147">
        <v>13.2</v>
      </c>
      <c r="I112" s="148"/>
      <c r="L112" s="144"/>
      <c r="M112" s="149"/>
      <c r="T112" s="150"/>
      <c r="AT112" s="145" t="s">
        <v>157</v>
      </c>
      <c r="AU112" s="145" t="s">
        <v>86</v>
      </c>
      <c r="AV112" s="12" t="s">
        <v>86</v>
      </c>
      <c r="AW112" s="12" t="s">
        <v>37</v>
      </c>
      <c r="AX112" s="12" t="s">
        <v>76</v>
      </c>
      <c r="AY112" s="145" t="s">
        <v>146</v>
      </c>
    </row>
    <row r="113" spans="2:51" s="12" customFormat="1" ht="11.25" x14ac:dyDescent="0.2">
      <c r="B113" s="144"/>
      <c r="D113" s="140" t="s">
        <v>157</v>
      </c>
      <c r="E113" s="145" t="s">
        <v>35</v>
      </c>
      <c r="F113" s="146" t="s">
        <v>208</v>
      </c>
      <c r="H113" s="147">
        <v>52.8</v>
      </c>
      <c r="I113" s="148"/>
      <c r="L113" s="144"/>
      <c r="M113" s="149"/>
      <c r="T113" s="150"/>
      <c r="AT113" s="145" t="s">
        <v>157</v>
      </c>
      <c r="AU113" s="145" t="s">
        <v>86</v>
      </c>
      <c r="AV113" s="12" t="s">
        <v>86</v>
      </c>
      <c r="AW113" s="12" t="s">
        <v>37</v>
      </c>
      <c r="AX113" s="12" t="s">
        <v>76</v>
      </c>
      <c r="AY113" s="145" t="s">
        <v>146</v>
      </c>
    </row>
    <row r="114" spans="2:51" s="12" customFormat="1" ht="11.25" x14ac:dyDescent="0.2">
      <c r="B114" s="144"/>
      <c r="D114" s="140" t="s">
        <v>157</v>
      </c>
      <c r="E114" s="145" t="s">
        <v>35</v>
      </c>
      <c r="F114" s="146" t="s">
        <v>209</v>
      </c>
      <c r="H114" s="147">
        <v>18</v>
      </c>
      <c r="I114" s="148"/>
      <c r="L114" s="144"/>
      <c r="M114" s="149"/>
      <c r="T114" s="150"/>
      <c r="AT114" s="145" t="s">
        <v>157</v>
      </c>
      <c r="AU114" s="145" t="s">
        <v>86</v>
      </c>
      <c r="AV114" s="12" t="s">
        <v>86</v>
      </c>
      <c r="AW114" s="12" t="s">
        <v>37</v>
      </c>
      <c r="AX114" s="12" t="s">
        <v>76</v>
      </c>
      <c r="AY114" s="145" t="s">
        <v>146</v>
      </c>
    </row>
    <row r="115" spans="2:51" s="13" customFormat="1" ht="11.25" x14ac:dyDescent="0.2">
      <c r="B115" s="151"/>
      <c r="D115" s="140" t="s">
        <v>157</v>
      </c>
      <c r="E115" s="152" t="s">
        <v>35</v>
      </c>
      <c r="F115" s="153" t="s">
        <v>161</v>
      </c>
      <c r="H115" s="154">
        <v>235.86</v>
      </c>
      <c r="I115" s="155"/>
      <c r="L115" s="151"/>
      <c r="M115" s="158"/>
      <c r="N115" s="159"/>
      <c r="O115" s="159"/>
      <c r="P115" s="159"/>
      <c r="Q115" s="159"/>
      <c r="R115" s="159"/>
      <c r="S115" s="159"/>
      <c r="T115" s="160"/>
      <c r="AT115" s="152" t="s">
        <v>157</v>
      </c>
      <c r="AU115" s="152" t="s">
        <v>86</v>
      </c>
      <c r="AV115" s="13" t="s">
        <v>153</v>
      </c>
      <c r="AW115" s="13" t="s">
        <v>37</v>
      </c>
      <c r="AX115" s="13" t="s">
        <v>84</v>
      </c>
      <c r="AY115" s="152" t="s">
        <v>146</v>
      </c>
    </row>
    <row r="116" spans="2:51" s="1" customFormat="1" ht="6.95" customHeight="1" x14ac:dyDescent="0.2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30"/>
    </row>
  </sheetData>
  <sheetProtection algorithmName="SHA-512" hashValue="Vv88JnekwXMGgn/mn8Ssp27opXhSEsXRZlQvemgKlzbG0HZrETOMZqnvBucE1jPhKFBIGbTM0l2XunlJxNUAcg==" saltValue="dZpuX9yuue9DZRGZY6Or16yahX6bDmcU9cyxKZHEof8Zlh6xOAmnbpOHgfvMQHv7c6WsVpYn21cg0Pq7lJrhbw==" spinCount="100000" sheet="1" objects="1" scenarios="1" formatColumns="0" formatRows="0" autoFilter="0"/>
  <autoFilter ref="C80:K115" xr:uid="{00000000-0009-0000-0000-000003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2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95</v>
      </c>
    </row>
    <row r="3" spans="2:46" ht="6.95" hidden="1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 x14ac:dyDescent="0.2">
      <c r="B4" s="18"/>
      <c r="D4" s="19" t="s">
        <v>120</v>
      </c>
      <c r="L4" s="18"/>
      <c r="M4" s="83" t="s">
        <v>10</v>
      </c>
      <c r="AT4" s="15" t="s">
        <v>4</v>
      </c>
    </row>
    <row r="5" spans="2:46" ht="6.95" hidden="1" customHeight="1" x14ac:dyDescent="0.2">
      <c r="B5" s="18"/>
      <c r="L5" s="18"/>
    </row>
    <row r="6" spans="2:46" ht="12" hidden="1" customHeight="1" x14ac:dyDescent="0.2">
      <c r="B6" s="18"/>
      <c r="D6" s="25" t="s">
        <v>16</v>
      </c>
      <c r="L6" s="18"/>
    </row>
    <row r="7" spans="2:46" ht="16.5" hidden="1" customHeight="1" x14ac:dyDescent="0.2">
      <c r="B7" s="18"/>
      <c r="E7" s="205" t="str">
        <f>'Rekapitulace stavby'!K6</f>
        <v>Čištění žlabových příkopů na trati Horní Dvořiště st. hranice - České Budějovice</v>
      </c>
      <c r="F7" s="206"/>
      <c r="G7" s="206"/>
      <c r="H7" s="206"/>
      <c r="L7" s="18"/>
    </row>
    <row r="8" spans="2:46" s="1" customFormat="1" ht="12" hidden="1" customHeight="1" x14ac:dyDescent="0.2">
      <c r="B8" s="30"/>
      <c r="D8" s="25" t="s">
        <v>121</v>
      </c>
      <c r="L8" s="30"/>
    </row>
    <row r="9" spans="2:46" s="1" customFormat="1" ht="16.5" hidden="1" customHeight="1" x14ac:dyDescent="0.2">
      <c r="B9" s="30"/>
      <c r="E9" s="172" t="s">
        <v>210</v>
      </c>
      <c r="F9" s="207"/>
      <c r="G9" s="207"/>
      <c r="H9" s="207"/>
      <c r="L9" s="30"/>
    </row>
    <row r="10" spans="2:46" s="1" customFormat="1" ht="11.25" hidden="1" x14ac:dyDescent="0.2">
      <c r="B10" s="30"/>
      <c r="L10" s="30"/>
    </row>
    <row r="11" spans="2:46" s="1" customFormat="1" ht="12" hidden="1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 x14ac:dyDescent="0.2">
      <c r="B12" s="30"/>
      <c r="D12" s="25" t="s">
        <v>22</v>
      </c>
      <c r="F12" s="23" t="s">
        <v>211</v>
      </c>
      <c r="I12" s="25" t="s">
        <v>24</v>
      </c>
      <c r="J12" s="47" t="str">
        <f>'Rekapitulace stavby'!AN8</f>
        <v>27. 3. 2025</v>
      </c>
      <c r="L12" s="30"/>
    </row>
    <row r="13" spans="2:46" s="1" customFormat="1" ht="10.9" hidden="1" customHeight="1" x14ac:dyDescent="0.2">
      <c r="B13" s="30"/>
      <c r="L13" s="30"/>
    </row>
    <row r="14" spans="2:46" s="1" customFormat="1" ht="12" hidden="1" customHeight="1" x14ac:dyDescent="0.2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 x14ac:dyDescent="0.2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 x14ac:dyDescent="0.2">
      <c r="B16" s="30"/>
      <c r="L16" s="30"/>
    </row>
    <row r="17" spans="2:12" s="1" customFormat="1" ht="12" hidden="1" customHeight="1" x14ac:dyDescent="0.2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 x14ac:dyDescent="0.2">
      <c r="B18" s="30"/>
      <c r="E18" s="208" t="str">
        <f>'Rekapitulace stavby'!E14</f>
        <v>Vyplň údaj</v>
      </c>
      <c r="F18" s="178"/>
      <c r="G18" s="178"/>
      <c r="H18" s="178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 x14ac:dyDescent="0.2">
      <c r="B19" s="30"/>
      <c r="L19" s="30"/>
    </row>
    <row r="20" spans="2:12" s="1" customFormat="1" ht="12" hidden="1" customHeight="1" x14ac:dyDescent="0.2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 x14ac:dyDescent="0.2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 x14ac:dyDescent="0.2">
      <c r="B22" s="30"/>
      <c r="L22" s="30"/>
    </row>
    <row r="23" spans="2:12" s="1" customFormat="1" ht="12" hidden="1" customHeight="1" x14ac:dyDescent="0.2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 x14ac:dyDescent="0.2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 x14ac:dyDescent="0.2">
      <c r="B25" s="30"/>
      <c r="L25" s="30"/>
    </row>
    <row r="26" spans="2:12" s="1" customFormat="1" ht="12" hidden="1" customHeight="1" x14ac:dyDescent="0.2">
      <c r="B26" s="30"/>
      <c r="D26" s="25" t="s">
        <v>40</v>
      </c>
      <c r="L26" s="30"/>
    </row>
    <row r="27" spans="2:12" s="7" customFormat="1" ht="59.25" hidden="1" customHeight="1" x14ac:dyDescent="0.2">
      <c r="B27" s="84"/>
      <c r="E27" s="183" t="s">
        <v>124</v>
      </c>
      <c r="F27" s="183"/>
      <c r="G27" s="183"/>
      <c r="H27" s="183"/>
      <c r="L27" s="84"/>
    </row>
    <row r="28" spans="2:12" s="1" customFormat="1" ht="6.95" hidden="1" customHeight="1" x14ac:dyDescent="0.2">
      <c r="B28" s="30"/>
      <c r="L28" s="30"/>
    </row>
    <row r="29" spans="2:12" s="1" customFormat="1" ht="6.95" hidden="1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 x14ac:dyDescent="0.2">
      <c r="B30" s="30"/>
      <c r="D30" s="85" t="s">
        <v>42</v>
      </c>
      <c r="J30" s="61">
        <f>ROUND(J81, 2)</f>
        <v>0</v>
      </c>
      <c r="L30" s="30"/>
    </row>
    <row r="31" spans="2:12" s="1" customFormat="1" ht="6.95" hidden="1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 x14ac:dyDescent="0.2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 x14ac:dyDescent="0.2">
      <c r="B33" s="30"/>
      <c r="D33" s="50" t="s">
        <v>46</v>
      </c>
      <c r="E33" s="25" t="s">
        <v>47</v>
      </c>
      <c r="F33" s="86">
        <f>ROUND((SUM(BE81:BE131)),  2)</f>
        <v>0</v>
      </c>
      <c r="I33" s="87">
        <v>0.21</v>
      </c>
      <c r="J33" s="86">
        <f>ROUND(((SUM(BE81:BE131))*I33),  2)</f>
        <v>0</v>
      </c>
      <c r="L33" s="30"/>
    </row>
    <row r="34" spans="2:12" s="1" customFormat="1" ht="14.45" hidden="1" customHeight="1" x14ac:dyDescent="0.2">
      <c r="B34" s="30"/>
      <c r="E34" s="25" t="s">
        <v>48</v>
      </c>
      <c r="F34" s="86">
        <f>ROUND((SUM(BF81:BF131)),  2)</f>
        <v>0</v>
      </c>
      <c r="I34" s="87">
        <v>0.12</v>
      </c>
      <c r="J34" s="86">
        <f>ROUND(((SUM(BF81:BF131))*I34),  2)</f>
        <v>0</v>
      </c>
      <c r="L34" s="30"/>
    </row>
    <row r="35" spans="2:12" s="1" customFormat="1" ht="14.45" hidden="1" customHeight="1" x14ac:dyDescent="0.2">
      <c r="B35" s="30"/>
      <c r="E35" s="25" t="s">
        <v>49</v>
      </c>
      <c r="F35" s="86">
        <f>ROUND((SUM(BG81:BG131)),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50</v>
      </c>
      <c r="F36" s="86">
        <f>ROUND((SUM(BH81:BH131)),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51</v>
      </c>
      <c r="F37" s="86">
        <f>ROUND((SUM(BI81:BI131)),  2)</f>
        <v>0</v>
      </c>
      <c r="I37" s="87">
        <v>0</v>
      </c>
      <c r="J37" s="86">
        <f>0</f>
        <v>0</v>
      </c>
      <c r="L37" s="30"/>
    </row>
    <row r="38" spans="2:12" s="1" customFormat="1" ht="6.95" hidden="1" customHeight="1" x14ac:dyDescent="0.2">
      <c r="B38" s="30"/>
      <c r="L38" s="30"/>
    </row>
    <row r="39" spans="2:12" s="1" customFormat="1" ht="25.35" hidden="1" customHeight="1" x14ac:dyDescent="0.2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hidden="1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hidden="1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 x14ac:dyDescent="0.2">
      <c r="B45" s="30"/>
      <c r="C45" s="19" t="s">
        <v>125</v>
      </c>
      <c r="L45" s="30"/>
    </row>
    <row r="46" spans="2:12" s="1" customFormat="1" ht="6.95" hidden="1" customHeight="1" x14ac:dyDescent="0.2">
      <c r="B46" s="30"/>
      <c r="L46" s="30"/>
    </row>
    <row r="47" spans="2:12" s="1" customFormat="1" ht="12" hidden="1" customHeight="1" x14ac:dyDescent="0.2">
      <c r="B47" s="30"/>
      <c r="C47" s="25" t="s">
        <v>16</v>
      </c>
      <c r="L47" s="30"/>
    </row>
    <row r="48" spans="2:12" s="1" customFormat="1" ht="16.5" hidden="1" customHeight="1" x14ac:dyDescent="0.2">
      <c r="B48" s="30"/>
      <c r="E48" s="205" t="str">
        <f>E7</f>
        <v>Čištění žlabových příkopů na trati Horní Dvořiště st. hranice - České Budějovice</v>
      </c>
      <c r="F48" s="206"/>
      <c r="G48" s="206"/>
      <c r="H48" s="206"/>
      <c r="L48" s="30"/>
    </row>
    <row r="49" spans="2:47" s="1" customFormat="1" ht="12" hidden="1" customHeight="1" x14ac:dyDescent="0.2">
      <c r="B49" s="30"/>
      <c r="C49" s="25" t="s">
        <v>121</v>
      </c>
      <c r="L49" s="30"/>
    </row>
    <row r="50" spans="2:47" s="1" customFormat="1" ht="16.5" hidden="1" customHeight="1" x14ac:dyDescent="0.2">
      <c r="B50" s="30"/>
      <c r="E50" s="172" t="str">
        <f>E9</f>
        <v>SO 004 - TÚ Rybník - Omlenice</v>
      </c>
      <c r="F50" s="207"/>
      <c r="G50" s="207"/>
      <c r="H50" s="207"/>
      <c r="L50" s="30"/>
    </row>
    <row r="51" spans="2:47" s="1" customFormat="1" ht="6.95" hidden="1" customHeight="1" x14ac:dyDescent="0.2">
      <c r="B51" s="30"/>
      <c r="L51" s="30"/>
    </row>
    <row r="52" spans="2:47" s="1" customFormat="1" ht="12" hidden="1" customHeight="1" x14ac:dyDescent="0.2">
      <c r="B52" s="30"/>
      <c r="C52" s="25" t="s">
        <v>22</v>
      </c>
      <c r="F52" s="23" t="str">
        <f>F12</f>
        <v>trať 196 dle JŘ, TÚ Rybník - Omlenice</v>
      </c>
      <c r="I52" s="25" t="s">
        <v>24</v>
      </c>
      <c r="J52" s="47" t="str">
        <f>IF(J12="","",J12)</f>
        <v>27. 3. 2025</v>
      </c>
      <c r="L52" s="30"/>
    </row>
    <row r="53" spans="2:47" s="1" customFormat="1" ht="6.95" hidden="1" customHeight="1" x14ac:dyDescent="0.2">
      <c r="B53" s="30"/>
      <c r="L53" s="30"/>
    </row>
    <row r="54" spans="2:47" s="1" customFormat="1" ht="15.2" hidden="1" customHeight="1" x14ac:dyDescent="0.2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 x14ac:dyDescent="0.2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 x14ac:dyDescent="0.2">
      <c r="B56" s="30"/>
      <c r="L56" s="30"/>
    </row>
    <row r="57" spans="2:47" s="1" customFormat="1" ht="29.25" hidden="1" customHeight="1" x14ac:dyDescent="0.2">
      <c r="B57" s="30"/>
      <c r="C57" s="94" t="s">
        <v>126</v>
      </c>
      <c r="D57" s="88"/>
      <c r="E57" s="88"/>
      <c r="F57" s="88"/>
      <c r="G57" s="88"/>
      <c r="H57" s="88"/>
      <c r="I57" s="88"/>
      <c r="J57" s="95" t="s">
        <v>127</v>
      </c>
      <c r="K57" s="88"/>
      <c r="L57" s="30"/>
    </row>
    <row r="58" spans="2:47" s="1" customFormat="1" ht="10.35" hidden="1" customHeight="1" x14ac:dyDescent="0.2">
      <c r="B58" s="30"/>
      <c r="L58" s="30"/>
    </row>
    <row r="59" spans="2:47" s="1" customFormat="1" ht="22.9" hidden="1" customHeight="1" x14ac:dyDescent="0.2">
      <c r="B59" s="30"/>
      <c r="C59" s="96" t="s">
        <v>74</v>
      </c>
      <c r="J59" s="61">
        <f>J81</f>
        <v>0</v>
      </c>
      <c r="L59" s="30"/>
      <c r="AU59" s="15" t="s">
        <v>128</v>
      </c>
    </row>
    <row r="60" spans="2:47" s="8" customFormat="1" ht="24.95" hidden="1" customHeight="1" x14ac:dyDescent="0.2">
      <c r="B60" s="97"/>
      <c r="D60" s="98" t="s">
        <v>129</v>
      </c>
      <c r="E60" s="99"/>
      <c r="F60" s="99"/>
      <c r="G60" s="99"/>
      <c r="H60" s="99"/>
      <c r="I60" s="99"/>
      <c r="J60" s="100">
        <f>J82</f>
        <v>0</v>
      </c>
      <c r="L60" s="97"/>
    </row>
    <row r="61" spans="2:47" s="9" customFormat="1" ht="19.899999999999999" hidden="1" customHeight="1" x14ac:dyDescent="0.2">
      <c r="B61" s="101"/>
      <c r="D61" s="102" t="s">
        <v>130</v>
      </c>
      <c r="E61" s="103"/>
      <c r="F61" s="103"/>
      <c r="G61" s="103"/>
      <c r="H61" s="103"/>
      <c r="I61" s="103"/>
      <c r="J61" s="104">
        <f>J83</f>
        <v>0</v>
      </c>
      <c r="L61" s="101"/>
    </row>
    <row r="62" spans="2:47" s="1" customFormat="1" ht="21.75" hidden="1" customHeight="1" x14ac:dyDescent="0.2">
      <c r="B62" s="30"/>
      <c r="L62" s="30"/>
    </row>
    <row r="63" spans="2:47" s="1" customFormat="1" ht="6.95" hidden="1" customHeight="1" x14ac:dyDescent="0.2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30"/>
    </row>
    <row r="64" spans="2:47" ht="11.25" hidden="1" x14ac:dyDescent="0.2"/>
    <row r="65" spans="2:20" ht="11.25" hidden="1" x14ac:dyDescent="0.2"/>
    <row r="66" spans="2:20" ht="11.25" hidden="1" x14ac:dyDescent="0.2"/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0"/>
    </row>
    <row r="68" spans="2:20" s="1" customFormat="1" ht="24.95" customHeight="1" x14ac:dyDescent="0.2">
      <c r="B68" s="30"/>
      <c r="C68" s="19" t="s">
        <v>131</v>
      </c>
      <c r="L68" s="30"/>
    </row>
    <row r="69" spans="2:20" s="1" customFormat="1" ht="6.95" customHeight="1" x14ac:dyDescent="0.2">
      <c r="B69" s="30"/>
      <c r="L69" s="30"/>
    </row>
    <row r="70" spans="2:20" s="1" customFormat="1" ht="12" customHeight="1" x14ac:dyDescent="0.2">
      <c r="B70" s="30"/>
      <c r="C70" s="25" t="s">
        <v>16</v>
      </c>
      <c r="L70" s="30"/>
    </row>
    <row r="71" spans="2:20" s="1" customFormat="1" ht="16.5" customHeight="1" x14ac:dyDescent="0.2">
      <c r="B71" s="30"/>
      <c r="E71" s="205" t="str">
        <f>E7</f>
        <v>Čištění žlabových příkopů na trati Horní Dvořiště st. hranice - České Budějovice</v>
      </c>
      <c r="F71" s="206"/>
      <c r="G71" s="206"/>
      <c r="H71" s="206"/>
      <c r="L71" s="30"/>
    </row>
    <row r="72" spans="2:20" s="1" customFormat="1" ht="12" customHeight="1" x14ac:dyDescent="0.2">
      <c r="B72" s="30"/>
      <c r="C72" s="25" t="s">
        <v>121</v>
      </c>
      <c r="L72" s="30"/>
    </row>
    <row r="73" spans="2:20" s="1" customFormat="1" ht="16.5" customHeight="1" x14ac:dyDescent="0.2">
      <c r="B73" s="30"/>
      <c r="E73" s="172" t="str">
        <f>E9</f>
        <v>SO 004 - TÚ Rybník - Omlenice</v>
      </c>
      <c r="F73" s="207"/>
      <c r="G73" s="207"/>
      <c r="H73" s="207"/>
      <c r="L73" s="30"/>
    </row>
    <row r="74" spans="2:20" s="1" customFormat="1" ht="6.95" customHeight="1" x14ac:dyDescent="0.2">
      <c r="B74" s="30"/>
      <c r="L74" s="30"/>
    </row>
    <row r="75" spans="2:20" s="1" customFormat="1" ht="12" customHeight="1" x14ac:dyDescent="0.2">
      <c r="B75" s="30"/>
      <c r="C75" s="25" t="s">
        <v>22</v>
      </c>
      <c r="F75" s="23" t="str">
        <f>F12</f>
        <v>trať 196 dle JŘ, TÚ Rybník - Omlenice</v>
      </c>
      <c r="I75" s="25" t="s">
        <v>24</v>
      </c>
      <c r="J75" s="47" t="str">
        <f>IF(J12="","",J12)</f>
        <v>27. 3. 2025</v>
      </c>
      <c r="L75" s="30"/>
    </row>
    <row r="76" spans="2:20" s="1" customFormat="1" ht="6.95" customHeight="1" x14ac:dyDescent="0.2">
      <c r="B76" s="30"/>
      <c r="L76" s="30"/>
    </row>
    <row r="77" spans="2:20" s="1" customFormat="1" ht="15.2" customHeight="1" x14ac:dyDescent="0.2">
      <c r="B77" s="30"/>
      <c r="C77" s="25" t="s">
        <v>26</v>
      </c>
      <c r="F77" s="23" t="str">
        <f>E15</f>
        <v>Správa železnic, státní organizace, OŘ Plzeň</v>
      </c>
      <c r="I77" s="25" t="s">
        <v>34</v>
      </c>
      <c r="J77" s="28" t="str">
        <f>E21</f>
        <v xml:space="preserve"> </v>
      </c>
      <c r="L77" s="30"/>
    </row>
    <row r="78" spans="2:20" s="1" customFormat="1" ht="15.2" customHeight="1" x14ac:dyDescent="0.2">
      <c r="B78" s="30"/>
      <c r="C78" s="25" t="s">
        <v>32</v>
      </c>
      <c r="F78" s="23" t="str">
        <f>IF(E18="","",E18)</f>
        <v>Vyplň údaj</v>
      </c>
      <c r="I78" s="25" t="s">
        <v>38</v>
      </c>
      <c r="J78" s="28" t="str">
        <f>E24</f>
        <v>Libor Brabenec</v>
      </c>
      <c r="L78" s="30"/>
    </row>
    <row r="79" spans="2:20" s="1" customFormat="1" ht="10.35" customHeight="1" x14ac:dyDescent="0.2">
      <c r="B79" s="30"/>
      <c r="L79" s="30"/>
    </row>
    <row r="80" spans="2:20" s="10" customFormat="1" ht="29.25" customHeight="1" x14ac:dyDescent="0.2">
      <c r="B80" s="105"/>
      <c r="C80" s="106" t="s">
        <v>132</v>
      </c>
      <c r="D80" s="107" t="s">
        <v>61</v>
      </c>
      <c r="E80" s="107" t="s">
        <v>57</v>
      </c>
      <c r="F80" s="107" t="s">
        <v>58</v>
      </c>
      <c r="G80" s="107" t="s">
        <v>133</v>
      </c>
      <c r="H80" s="107" t="s">
        <v>134</v>
      </c>
      <c r="I80" s="107" t="s">
        <v>135</v>
      </c>
      <c r="J80" s="108" t="s">
        <v>127</v>
      </c>
      <c r="K80" s="109" t="s">
        <v>136</v>
      </c>
      <c r="L80" s="105"/>
      <c r="M80" s="54" t="s">
        <v>35</v>
      </c>
      <c r="N80" s="55" t="s">
        <v>46</v>
      </c>
      <c r="O80" s="55" t="s">
        <v>137</v>
      </c>
      <c r="P80" s="55" t="s">
        <v>138</v>
      </c>
      <c r="Q80" s="55" t="s">
        <v>139</v>
      </c>
      <c r="R80" s="55" t="s">
        <v>140</v>
      </c>
      <c r="S80" s="55" t="s">
        <v>141</v>
      </c>
      <c r="T80" s="56" t="s">
        <v>142</v>
      </c>
    </row>
    <row r="81" spans="2:65" s="1" customFormat="1" ht="22.9" customHeight="1" x14ac:dyDescent="0.25">
      <c r="B81" s="30"/>
      <c r="C81" s="59" t="s">
        <v>143</v>
      </c>
      <c r="J81" s="110">
        <f>BK81</f>
        <v>0</v>
      </c>
      <c r="L81" s="30"/>
      <c r="M81" s="57"/>
      <c r="N81" s="48"/>
      <c r="O81" s="48"/>
      <c r="P81" s="111">
        <f>P82</f>
        <v>0</v>
      </c>
      <c r="Q81" s="48"/>
      <c r="R81" s="111">
        <f>R82</f>
        <v>0</v>
      </c>
      <c r="S81" s="48"/>
      <c r="T81" s="112">
        <f>T82</f>
        <v>0</v>
      </c>
      <c r="AT81" s="15" t="s">
        <v>75</v>
      </c>
      <c r="AU81" s="15" t="s">
        <v>128</v>
      </c>
      <c r="BK81" s="113">
        <f>BK82</f>
        <v>0</v>
      </c>
    </row>
    <row r="82" spans="2:65" s="11" customFormat="1" ht="25.9" customHeight="1" x14ac:dyDescent="0.2">
      <c r="B82" s="114"/>
      <c r="D82" s="115" t="s">
        <v>75</v>
      </c>
      <c r="E82" s="116" t="s">
        <v>144</v>
      </c>
      <c r="F82" s="116" t="s">
        <v>145</v>
      </c>
      <c r="I82" s="117"/>
      <c r="J82" s="118">
        <f>BK82</f>
        <v>0</v>
      </c>
      <c r="L82" s="114"/>
      <c r="M82" s="119"/>
      <c r="P82" s="120">
        <f>P83</f>
        <v>0</v>
      </c>
      <c r="R82" s="120">
        <f>R83</f>
        <v>0</v>
      </c>
      <c r="T82" s="121">
        <f>T83</f>
        <v>0</v>
      </c>
      <c r="AR82" s="115" t="s">
        <v>84</v>
      </c>
      <c r="AT82" s="122" t="s">
        <v>75</v>
      </c>
      <c r="AU82" s="122" t="s">
        <v>76</v>
      </c>
      <c r="AY82" s="115" t="s">
        <v>146</v>
      </c>
      <c r="BK82" s="123">
        <f>BK83</f>
        <v>0</v>
      </c>
    </row>
    <row r="83" spans="2:65" s="11" customFormat="1" ht="22.9" customHeight="1" x14ac:dyDescent="0.2">
      <c r="B83" s="114"/>
      <c r="D83" s="115" t="s">
        <v>75</v>
      </c>
      <c r="E83" s="124" t="s">
        <v>147</v>
      </c>
      <c r="F83" s="124" t="s">
        <v>148</v>
      </c>
      <c r="I83" s="117"/>
      <c r="J83" s="125">
        <f>BK83</f>
        <v>0</v>
      </c>
      <c r="L83" s="114"/>
      <c r="M83" s="119"/>
      <c r="P83" s="120">
        <f>SUM(P84:P131)</f>
        <v>0</v>
      </c>
      <c r="R83" s="120">
        <f>SUM(R84:R131)</f>
        <v>0</v>
      </c>
      <c r="T83" s="121">
        <f>SUM(T84:T131)</f>
        <v>0</v>
      </c>
      <c r="AR83" s="115" t="s">
        <v>84</v>
      </c>
      <c r="AT83" s="122" t="s">
        <v>75</v>
      </c>
      <c r="AU83" s="122" t="s">
        <v>84</v>
      </c>
      <c r="AY83" s="115" t="s">
        <v>146</v>
      </c>
      <c r="BK83" s="123">
        <f>SUM(BK84:BK131)</f>
        <v>0</v>
      </c>
    </row>
    <row r="84" spans="2:65" s="1" customFormat="1" ht="16.5" customHeight="1" x14ac:dyDescent="0.2">
      <c r="B84" s="30"/>
      <c r="C84" s="126" t="s">
        <v>84</v>
      </c>
      <c r="D84" s="126" t="s">
        <v>149</v>
      </c>
      <c r="E84" s="127" t="s">
        <v>150</v>
      </c>
      <c r="F84" s="128" t="s">
        <v>151</v>
      </c>
      <c r="G84" s="129" t="s">
        <v>152</v>
      </c>
      <c r="H84" s="130">
        <v>6560</v>
      </c>
      <c r="I84" s="131"/>
      <c r="J84" s="132">
        <f>ROUND(I84*H84,2)</f>
        <v>0</v>
      </c>
      <c r="K84" s="133"/>
      <c r="L84" s="30"/>
      <c r="M84" s="134" t="s">
        <v>35</v>
      </c>
      <c r="N84" s="135" t="s">
        <v>47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153</v>
      </c>
      <c r="AT84" s="138" t="s">
        <v>149</v>
      </c>
      <c r="AU84" s="138" t="s">
        <v>86</v>
      </c>
      <c r="AY84" s="15" t="s">
        <v>146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5" t="s">
        <v>84</v>
      </c>
      <c r="BK84" s="139">
        <f>ROUND(I84*H84,2)</f>
        <v>0</v>
      </c>
      <c r="BL84" s="15" t="s">
        <v>153</v>
      </c>
      <c r="BM84" s="138" t="s">
        <v>212</v>
      </c>
    </row>
    <row r="85" spans="2:65" s="1" customFormat="1" ht="19.5" x14ac:dyDescent="0.2">
      <c r="B85" s="30"/>
      <c r="D85" s="140" t="s">
        <v>155</v>
      </c>
      <c r="F85" s="141" t="s">
        <v>156</v>
      </c>
      <c r="I85" s="142"/>
      <c r="L85" s="30"/>
      <c r="M85" s="143"/>
      <c r="T85" s="51"/>
      <c r="AT85" s="15" t="s">
        <v>155</v>
      </c>
      <c r="AU85" s="15" t="s">
        <v>86</v>
      </c>
    </row>
    <row r="86" spans="2:65" s="12" customFormat="1" ht="11.25" x14ac:dyDescent="0.2">
      <c r="B86" s="144"/>
      <c r="D86" s="140" t="s">
        <v>157</v>
      </c>
      <c r="E86" s="145" t="s">
        <v>35</v>
      </c>
      <c r="F86" s="146" t="s">
        <v>213</v>
      </c>
      <c r="H86" s="147">
        <v>600</v>
      </c>
      <c r="I86" s="148"/>
      <c r="L86" s="144"/>
      <c r="M86" s="149"/>
      <c r="T86" s="150"/>
      <c r="AT86" s="145" t="s">
        <v>157</v>
      </c>
      <c r="AU86" s="145" t="s">
        <v>86</v>
      </c>
      <c r="AV86" s="12" t="s">
        <v>86</v>
      </c>
      <c r="AW86" s="12" t="s">
        <v>37</v>
      </c>
      <c r="AX86" s="12" t="s">
        <v>76</v>
      </c>
      <c r="AY86" s="145" t="s">
        <v>146</v>
      </c>
    </row>
    <row r="87" spans="2:65" s="12" customFormat="1" ht="11.25" x14ac:dyDescent="0.2">
      <c r="B87" s="144"/>
      <c r="D87" s="140" t="s">
        <v>157</v>
      </c>
      <c r="E87" s="145" t="s">
        <v>35</v>
      </c>
      <c r="F87" s="146" t="s">
        <v>214</v>
      </c>
      <c r="H87" s="147">
        <v>600</v>
      </c>
      <c r="I87" s="148"/>
      <c r="L87" s="144"/>
      <c r="M87" s="149"/>
      <c r="T87" s="150"/>
      <c r="AT87" s="145" t="s">
        <v>157</v>
      </c>
      <c r="AU87" s="145" t="s">
        <v>86</v>
      </c>
      <c r="AV87" s="12" t="s">
        <v>86</v>
      </c>
      <c r="AW87" s="12" t="s">
        <v>37</v>
      </c>
      <c r="AX87" s="12" t="s">
        <v>76</v>
      </c>
      <c r="AY87" s="145" t="s">
        <v>146</v>
      </c>
    </row>
    <row r="88" spans="2:65" s="12" customFormat="1" ht="11.25" x14ac:dyDescent="0.2">
      <c r="B88" s="144"/>
      <c r="D88" s="140" t="s">
        <v>157</v>
      </c>
      <c r="E88" s="145" t="s">
        <v>35</v>
      </c>
      <c r="F88" s="146" t="s">
        <v>215</v>
      </c>
      <c r="H88" s="147">
        <v>250</v>
      </c>
      <c r="I88" s="148"/>
      <c r="L88" s="144"/>
      <c r="M88" s="149"/>
      <c r="T88" s="150"/>
      <c r="AT88" s="145" t="s">
        <v>157</v>
      </c>
      <c r="AU88" s="145" t="s">
        <v>86</v>
      </c>
      <c r="AV88" s="12" t="s">
        <v>86</v>
      </c>
      <c r="AW88" s="12" t="s">
        <v>37</v>
      </c>
      <c r="AX88" s="12" t="s">
        <v>76</v>
      </c>
      <c r="AY88" s="145" t="s">
        <v>146</v>
      </c>
    </row>
    <row r="89" spans="2:65" s="12" customFormat="1" ht="11.25" x14ac:dyDescent="0.2">
      <c r="B89" s="144"/>
      <c r="D89" s="140" t="s">
        <v>157</v>
      </c>
      <c r="E89" s="145" t="s">
        <v>35</v>
      </c>
      <c r="F89" s="146" t="s">
        <v>216</v>
      </c>
      <c r="H89" s="147">
        <v>200</v>
      </c>
      <c r="I89" s="148"/>
      <c r="L89" s="144"/>
      <c r="M89" s="149"/>
      <c r="T89" s="150"/>
      <c r="AT89" s="145" t="s">
        <v>157</v>
      </c>
      <c r="AU89" s="145" t="s">
        <v>86</v>
      </c>
      <c r="AV89" s="12" t="s">
        <v>86</v>
      </c>
      <c r="AW89" s="12" t="s">
        <v>37</v>
      </c>
      <c r="AX89" s="12" t="s">
        <v>76</v>
      </c>
      <c r="AY89" s="145" t="s">
        <v>146</v>
      </c>
    </row>
    <row r="90" spans="2:65" s="12" customFormat="1" ht="11.25" x14ac:dyDescent="0.2">
      <c r="B90" s="144"/>
      <c r="D90" s="140" t="s">
        <v>157</v>
      </c>
      <c r="E90" s="145" t="s">
        <v>35</v>
      </c>
      <c r="F90" s="146" t="s">
        <v>217</v>
      </c>
      <c r="H90" s="147">
        <v>200</v>
      </c>
      <c r="I90" s="148"/>
      <c r="L90" s="144"/>
      <c r="M90" s="149"/>
      <c r="T90" s="150"/>
      <c r="AT90" s="145" t="s">
        <v>157</v>
      </c>
      <c r="AU90" s="145" t="s">
        <v>86</v>
      </c>
      <c r="AV90" s="12" t="s">
        <v>86</v>
      </c>
      <c r="AW90" s="12" t="s">
        <v>37</v>
      </c>
      <c r="AX90" s="12" t="s">
        <v>76</v>
      </c>
      <c r="AY90" s="145" t="s">
        <v>146</v>
      </c>
    </row>
    <row r="91" spans="2:65" s="12" customFormat="1" ht="11.25" x14ac:dyDescent="0.2">
      <c r="B91" s="144"/>
      <c r="D91" s="140" t="s">
        <v>157</v>
      </c>
      <c r="E91" s="145" t="s">
        <v>35</v>
      </c>
      <c r="F91" s="146" t="s">
        <v>218</v>
      </c>
      <c r="H91" s="147">
        <v>100</v>
      </c>
      <c r="I91" s="148"/>
      <c r="L91" s="144"/>
      <c r="M91" s="149"/>
      <c r="T91" s="150"/>
      <c r="AT91" s="145" t="s">
        <v>157</v>
      </c>
      <c r="AU91" s="145" t="s">
        <v>86</v>
      </c>
      <c r="AV91" s="12" t="s">
        <v>86</v>
      </c>
      <c r="AW91" s="12" t="s">
        <v>37</v>
      </c>
      <c r="AX91" s="12" t="s">
        <v>76</v>
      </c>
      <c r="AY91" s="145" t="s">
        <v>146</v>
      </c>
    </row>
    <row r="92" spans="2:65" s="12" customFormat="1" ht="11.25" x14ac:dyDescent="0.2">
      <c r="B92" s="144"/>
      <c r="D92" s="140" t="s">
        <v>157</v>
      </c>
      <c r="E92" s="145" t="s">
        <v>35</v>
      </c>
      <c r="F92" s="146" t="s">
        <v>219</v>
      </c>
      <c r="H92" s="147">
        <v>150</v>
      </c>
      <c r="I92" s="148"/>
      <c r="L92" s="144"/>
      <c r="M92" s="149"/>
      <c r="T92" s="150"/>
      <c r="AT92" s="145" t="s">
        <v>157</v>
      </c>
      <c r="AU92" s="145" t="s">
        <v>86</v>
      </c>
      <c r="AV92" s="12" t="s">
        <v>86</v>
      </c>
      <c r="AW92" s="12" t="s">
        <v>37</v>
      </c>
      <c r="AX92" s="12" t="s">
        <v>76</v>
      </c>
      <c r="AY92" s="145" t="s">
        <v>146</v>
      </c>
    </row>
    <row r="93" spans="2:65" s="12" customFormat="1" ht="11.25" x14ac:dyDescent="0.2">
      <c r="B93" s="144"/>
      <c r="D93" s="140" t="s">
        <v>157</v>
      </c>
      <c r="E93" s="145" t="s">
        <v>35</v>
      </c>
      <c r="F93" s="146" t="s">
        <v>220</v>
      </c>
      <c r="H93" s="147">
        <v>100</v>
      </c>
      <c r="I93" s="148"/>
      <c r="L93" s="144"/>
      <c r="M93" s="149"/>
      <c r="T93" s="150"/>
      <c r="AT93" s="145" t="s">
        <v>157</v>
      </c>
      <c r="AU93" s="145" t="s">
        <v>86</v>
      </c>
      <c r="AV93" s="12" t="s">
        <v>86</v>
      </c>
      <c r="AW93" s="12" t="s">
        <v>37</v>
      </c>
      <c r="AX93" s="12" t="s">
        <v>76</v>
      </c>
      <c r="AY93" s="145" t="s">
        <v>146</v>
      </c>
    </row>
    <row r="94" spans="2:65" s="12" customFormat="1" ht="11.25" x14ac:dyDescent="0.2">
      <c r="B94" s="144"/>
      <c r="D94" s="140" t="s">
        <v>157</v>
      </c>
      <c r="E94" s="145" t="s">
        <v>35</v>
      </c>
      <c r="F94" s="146" t="s">
        <v>221</v>
      </c>
      <c r="H94" s="147">
        <v>250</v>
      </c>
      <c r="I94" s="148"/>
      <c r="L94" s="144"/>
      <c r="M94" s="149"/>
      <c r="T94" s="150"/>
      <c r="AT94" s="145" t="s">
        <v>157</v>
      </c>
      <c r="AU94" s="145" t="s">
        <v>86</v>
      </c>
      <c r="AV94" s="12" t="s">
        <v>86</v>
      </c>
      <c r="AW94" s="12" t="s">
        <v>37</v>
      </c>
      <c r="AX94" s="12" t="s">
        <v>76</v>
      </c>
      <c r="AY94" s="145" t="s">
        <v>146</v>
      </c>
    </row>
    <row r="95" spans="2:65" s="12" customFormat="1" ht="11.25" x14ac:dyDescent="0.2">
      <c r="B95" s="144"/>
      <c r="D95" s="140" t="s">
        <v>157</v>
      </c>
      <c r="E95" s="145" t="s">
        <v>35</v>
      </c>
      <c r="F95" s="146" t="s">
        <v>222</v>
      </c>
      <c r="H95" s="147">
        <v>200</v>
      </c>
      <c r="I95" s="148"/>
      <c r="L95" s="144"/>
      <c r="M95" s="149"/>
      <c r="T95" s="150"/>
      <c r="AT95" s="145" t="s">
        <v>157</v>
      </c>
      <c r="AU95" s="145" t="s">
        <v>86</v>
      </c>
      <c r="AV95" s="12" t="s">
        <v>86</v>
      </c>
      <c r="AW95" s="12" t="s">
        <v>37</v>
      </c>
      <c r="AX95" s="12" t="s">
        <v>76</v>
      </c>
      <c r="AY95" s="145" t="s">
        <v>146</v>
      </c>
    </row>
    <row r="96" spans="2:65" s="12" customFormat="1" ht="11.25" x14ac:dyDescent="0.2">
      <c r="B96" s="144"/>
      <c r="D96" s="140" t="s">
        <v>157</v>
      </c>
      <c r="E96" s="145" t="s">
        <v>35</v>
      </c>
      <c r="F96" s="146" t="s">
        <v>223</v>
      </c>
      <c r="H96" s="147">
        <v>100</v>
      </c>
      <c r="I96" s="148"/>
      <c r="L96" s="144"/>
      <c r="M96" s="149"/>
      <c r="T96" s="150"/>
      <c r="AT96" s="145" t="s">
        <v>157</v>
      </c>
      <c r="AU96" s="145" t="s">
        <v>86</v>
      </c>
      <c r="AV96" s="12" t="s">
        <v>86</v>
      </c>
      <c r="AW96" s="12" t="s">
        <v>37</v>
      </c>
      <c r="AX96" s="12" t="s">
        <v>76</v>
      </c>
      <c r="AY96" s="145" t="s">
        <v>146</v>
      </c>
    </row>
    <row r="97" spans="2:65" s="12" customFormat="1" ht="11.25" x14ac:dyDescent="0.2">
      <c r="B97" s="144"/>
      <c r="D97" s="140" t="s">
        <v>157</v>
      </c>
      <c r="E97" s="145" t="s">
        <v>35</v>
      </c>
      <c r="F97" s="146" t="s">
        <v>224</v>
      </c>
      <c r="H97" s="147">
        <v>300</v>
      </c>
      <c r="I97" s="148"/>
      <c r="L97" s="144"/>
      <c r="M97" s="149"/>
      <c r="T97" s="150"/>
      <c r="AT97" s="145" t="s">
        <v>157</v>
      </c>
      <c r="AU97" s="145" t="s">
        <v>86</v>
      </c>
      <c r="AV97" s="12" t="s">
        <v>86</v>
      </c>
      <c r="AW97" s="12" t="s">
        <v>37</v>
      </c>
      <c r="AX97" s="12" t="s">
        <v>76</v>
      </c>
      <c r="AY97" s="145" t="s">
        <v>146</v>
      </c>
    </row>
    <row r="98" spans="2:65" s="12" customFormat="1" ht="11.25" x14ac:dyDescent="0.2">
      <c r="B98" s="144"/>
      <c r="D98" s="140" t="s">
        <v>157</v>
      </c>
      <c r="E98" s="145" t="s">
        <v>35</v>
      </c>
      <c r="F98" s="146" t="s">
        <v>225</v>
      </c>
      <c r="H98" s="147">
        <v>200</v>
      </c>
      <c r="I98" s="148"/>
      <c r="L98" s="144"/>
      <c r="M98" s="149"/>
      <c r="T98" s="150"/>
      <c r="AT98" s="145" t="s">
        <v>157</v>
      </c>
      <c r="AU98" s="145" t="s">
        <v>86</v>
      </c>
      <c r="AV98" s="12" t="s">
        <v>86</v>
      </c>
      <c r="AW98" s="12" t="s">
        <v>37</v>
      </c>
      <c r="AX98" s="12" t="s">
        <v>76</v>
      </c>
      <c r="AY98" s="145" t="s">
        <v>146</v>
      </c>
    </row>
    <row r="99" spans="2:65" s="12" customFormat="1" ht="11.25" x14ac:dyDescent="0.2">
      <c r="B99" s="144"/>
      <c r="D99" s="140" t="s">
        <v>157</v>
      </c>
      <c r="E99" s="145" t="s">
        <v>35</v>
      </c>
      <c r="F99" s="146" t="s">
        <v>226</v>
      </c>
      <c r="H99" s="147">
        <v>150</v>
      </c>
      <c r="I99" s="148"/>
      <c r="L99" s="144"/>
      <c r="M99" s="149"/>
      <c r="T99" s="150"/>
      <c r="AT99" s="145" t="s">
        <v>157</v>
      </c>
      <c r="AU99" s="145" t="s">
        <v>86</v>
      </c>
      <c r="AV99" s="12" t="s">
        <v>86</v>
      </c>
      <c r="AW99" s="12" t="s">
        <v>37</v>
      </c>
      <c r="AX99" s="12" t="s">
        <v>76</v>
      </c>
      <c r="AY99" s="145" t="s">
        <v>146</v>
      </c>
    </row>
    <row r="100" spans="2:65" s="12" customFormat="1" ht="11.25" x14ac:dyDescent="0.2">
      <c r="B100" s="144"/>
      <c r="D100" s="140" t="s">
        <v>157</v>
      </c>
      <c r="E100" s="145" t="s">
        <v>35</v>
      </c>
      <c r="F100" s="146" t="s">
        <v>227</v>
      </c>
      <c r="H100" s="147">
        <v>150</v>
      </c>
      <c r="I100" s="148"/>
      <c r="L100" s="144"/>
      <c r="M100" s="149"/>
      <c r="T100" s="150"/>
      <c r="AT100" s="145" t="s">
        <v>157</v>
      </c>
      <c r="AU100" s="145" t="s">
        <v>86</v>
      </c>
      <c r="AV100" s="12" t="s">
        <v>86</v>
      </c>
      <c r="AW100" s="12" t="s">
        <v>37</v>
      </c>
      <c r="AX100" s="12" t="s">
        <v>76</v>
      </c>
      <c r="AY100" s="145" t="s">
        <v>146</v>
      </c>
    </row>
    <row r="101" spans="2:65" s="12" customFormat="1" ht="11.25" x14ac:dyDescent="0.2">
      <c r="B101" s="144"/>
      <c r="D101" s="140" t="s">
        <v>157</v>
      </c>
      <c r="E101" s="145" t="s">
        <v>35</v>
      </c>
      <c r="F101" s="146" t="s">
        <v>228</v>
      </c>
      <c r="H101" s="147">
        <v>1000</v>
      </c>
      <c r="I101" s="148"/>
      <c r="L101" s="144"/>
      <c r="M101" s="149"/>
      <c r="T101" s="150"/>
      <c r="AT101" s="145" t="s">
        <v>157</v>
      </c>
      <c r="AU101" s="145" t="s">
        <v>86</v>
      </c>
      <c r="AV101" s="12" t="s">
        <v>86</v>
      </c>
      <c r="AW101" s="12" t="s">
        <v>37</v>
      </c>
      <c r="AX101" s="12" t="s">
        <v>76</v>
      </c>
      <c r="AY101" s="145" t="s">
        <v>146</v>
      </c>
    </row>
    <row r="102" spans="2:65" s="12" customFormat="1" ht="11.25" x14ac:dyDescent="0.2">
      <c r="B102" s="144"/>
      <c r="D102" s="140" t="s">
        <v>157</v>
      </c>
      <c r="E102" s="145" t="s">
        <v>35</v>
      </c>
      <c r="F102" s="146" t="s">
        <v>229</v>
      </c>
      <c r="H102" s="147">
        <v>320</v>
      </c>
      <c r="I102" s="148"/>
      <c r="L102" s="144"/>
      <c r="M102" s="149"/>
      <c r="T102" s="150"/>
      <c r="AT102" s="145" t="s">
        <v>157</v>
      </c>
      <c r="AU102" s="145" t="s">
        <v>86</v>
      </c>
      <c r="AV102" s="12" t="s">
        <v>86</v>
      </c>
      <c r="AW102" s="12" t="s">
        <v>37</v>
      </c>
      <c r="AX102" s="12" t="s">
        <v>76</v>
      </c>
      <c r="AY102" s="145" t="s">
        <v>146</v>
      </c>
    </row>
    <row r="103" spans="2:65" s="12" customFormat="1" ht="11.25" x14ac:dyDescent="0.2">
      <c r="B103" s="144"/>
      <c r="D103" s="140" t="s">
        <v>157</v>
      </c>
      <c r="E103" s="145" t="s">
        <v>35</v>
      </c>
      <c r="F103" s="146" t="s">
        <v>230</v>
      </c>
      <c r="H103" s="147">
        <v>400</v>
      </c>
      <c r="I103" s="148"/>
      <c r="L103" s="144"/>
      <c r="M103" s="149"/>
      <c r="T103" s="150"/>
      <c r="AT103" s="145" t="s">
        <v>157</v>
      </c>
      <c r="AU103" s="145" t="s">
        <v>86</v>
      </c>
      <c r="AV103" s="12" t="s">
        <v>86</v>
      </c>
      <c r="AW103" s="12" t="s">
        <v>37</v>
      </c>
      <c r="AX103" s="12" t="s">
        <v>76</v>
      </c>
      <c r="AY103" s="145" t="s">
        <v>146</v>
      </c>
    </row>
    <row r="104" spans="2:65" s="12" customFormat="1" ht="11.25" x14ac:dyDescent="0.2">
      <c r="B104" s="144"/>
      <c r="D104" s="140" t="s">
        <v>157</v>
      </c>
      <c r="E104" s="145" t="s">
        <v>35</v>
      </c>
      <c r="F104" s="146" t="s">
        <v>231</v>
      </c>
      <c r="H104" s="147">
        <v>540</v>
      </c>
      <c r="I104" s="148"/>
      <c r="L104" s="144"/>
      <c r="M104" s="149"/>
      <c r="T104" s="150"/>
      <c r="AT104" s="145" t="s">
        <v>157</v>
      </c>
      <c r="AU104" s="145" t="s">
        <v>86</v>
      </c>
      <c r="AV104" s="12" t="s">
        <v>86</v>
      </c>
      <c r="AW104" s="12" t="s">
        <v>37</v>
      </c>
      <c r="AX104" s="12" t="s">
        <v>76</v>
      </c>
      <c r="AY104" s="145" t="s">
        <v>146</v>
      </c>
    </row>
    <row r="105" spans="2:65" s="12" customFormat="1" ht="11.25" x14ac:dyDescent="0.2">
      <c r="B105" s="144"/>
      <c r="D105" s="140" t="s">
        <v>157</v>
      </c>
      <c r="E105" s="145" t="s">
        <v>35</v>
      </c>
      <c r="F105" s="146" t="s">
        <v>232</v>
      </c>
      <c r="H105" s="147">
        <v>500</v>
      </c>
      <c r="I105" s="148"/>
      <c r="L105" s="144"/>
      <c r="M105" s="149"/>
      <c r="T105" s="150"/>
      <c r="AT105" s="145" t="s">
        <v>157</v>
      </c>
      <c r="AU105" s="145" t="s">
        <v>86</v>
      </c>
      <c r="AV105" s="12" t="s">
        <v>86</v>
      </c>
      <c r="AW105" s="12" t="s">
        <v>37</v>
      </c>
      <c r="AX105" s="12" t="s">
        <v>76</v>
      </c>
      <c r="AY105" s="145" t="s">
        <v>146</v>
      </c>
    </row>
    <row r="106" spans="2:65" s="12" customFormat="1" ht="11.25" x14ac:dyDescent="0.2">
      <c r="B106" s="144"/>
      <c r="D106" s="140" t="s">
        <v>157</v>
      </c>
      <c r="E106" s="145" t="s">
        <v>35</v>
      </c>
      <c r="F106" s="146" t="s">
        <v>233</v>
      </c>
      <c r="H106" s="147">
        <v>250</v>
      </c>
      <c r="I106" s="148"/>
      <c r="L106" s="144"/>
      <c r="M106" s="149"/>
      <c r="T106" s="150"/>
      <c r="AT106" s="145" t="s">
        <v>157</v>
      </c>
      <c r="AU106" s="145" t="s">
        <v>86</v>
      </c>
      <c r="AV106" s="12" t="s">
        <v>86</v>
      </c>
      <c r="AW106" s="12" t="s">
        <v>37</v>
      </c>
      <c r="AX106" s="12" t="s">
        <v>76</v>
      </c>
      <c r="AY106" s="145" t="s">
        <v>146</v>
      </c>
    </row>
    <row r="107" spans="2:65" s="13" customFormat="1" ht="11.25" x14ac:dyDescent="0.2">
      <c r="B107" s="151"/>
      <c r="D107" s="140" t="s">
        <v>157</v>
      </c>
      <c r="E107" s="152" t="s">
        <v>35</v>
      </c>
      <c r="F107" s="153" t="s">
        <v>161</v>
      </c>
      <c r="H107" s="154">
        <v>6560</v>
      </c>
      <c r="I107" s="155"/>
      <c r="L107" s="151"/>
      <c r="M107" s="156"/>
      <c r="T107" s="157"/>
      <c r="AT107" s="152" t="s">
        <v>157</v>
      </c>
      <c r="AU107" s="152" t="s">
        <v>86</v>
      </c>
      <c r="AV107" s="13" t="s">
        <v>153</v>
      </c>
      <c r="AW107" s="13" t="s">
        <v>37</v>
      </c>
      <c r="AX107" s="13" t="s">
        <v>84</v>
      </c>
      <c r="AY107" s="152" t="s">
        <v>146</v>
      </c>
    </row>
    <row r="108" spans="2:65" s="1" customFormat="1" ht="16.5" customHeight="1" x14ac:dyDescent="0.2">
      <c r="B108" s="30"/>
      <c r="C108" s="126" t="s">
        <v>86</v>
      </c>
      <c r="D108" s="126" t="s">
        <v>149</v>
      </c>
      <c r="E108" s="127" t="s">
        <v>162</v>
      </c>
      <c r="F108" s="128" t="s">
        <v>163</v>
      </c>
      <c r="G108" s="129" t="s">
        <v>164</v>
      </c>
      <c r="H108" s="130">
        <v>252.66</v>
      </c>
      <c r="I108" s="131"/>
      <c r="J108" s="132">
        <f>ROUND(I108*H108,2)</f>
        <v>0</v>
      </c>
      <c r="K108" s="133"/>
      <c r="L108" s="30"/>
      <c r="M108" s="134" t="s">
        <v>35</v>
      </c>
      <c r="N108" s="135" t="s">
        <v>47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153</v>
      </c>
      <c r="AT108" s="138" t="s">
        <v>149</v>
      </c>
      <c r="AU108" s="138" t="s">
        <v>86</v>
      </c>
      <c r="AY108" s="15" t="s">
        <v>146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5" t="s">
        <v>84</v>
      </c>
      <c r="BK108" s="139">
        <f>ROUND(I108*H108,2)</f>
        <v>0</v>
      </c>
      <c r="BL108" s="15" t="s">
        <v>153</v>
      </c>
      <c r="BM108" s="138" t="s">
        <v>234</v>
      </c>
    </row>
    <row r="109" spans="2:65" s="1" customFormat="1" ht="19.5" x14ac:dyDescent="0.2">
      <c r="B109" s="30"/>
      <c r="D109" s="140" t="s">
        <v>155</v>
      </c>
      <c r="F109" s="141" t="s">
        <v>166</v>
      </c>
      <c r="I109" s="142"/>
      <c r="L109" s="30"/>
      <c r="M109" s="143"/>
      <c r="T109" s="51"/>
      <c r="AT109" s="15" t="s">
        <v>155</v>
      </c>
      <c r="AU109" s="15" t="s">
        <v>86</v>
      </c>
    </row>
    <row r="110" spans="2:65" s="12" customFormat="1" ht="11.25" x14ac:dyDescent="0.2">
      <c r="B110" s="144"/>
      <c r="D110" s="140" t="s">
        <v>157</v>
      </c>
      <c r="E110" s="145" t="s">
        <v>35</v>
      </c>
      <c r="F110" s="146" t="s">
        <v>235</v>
      </c>
      <c r="H110" s="147">
        <v>21.6</v>
      </c>
      <c r="I110" s="148"/>
      <c r="L110" s="144"/>
      <c r="M110" s="149"/>
      <c r="T110" s="150"/>
      <c r="AT110" s="145" t="s">
        <v>157</v>
      </c>
      <c r="AU110" s="145" t="s">
        <v>86</v>
      </c>
      <c r="AV110" s="12" t="s">
        <v>86</v>
      </c>
      <c r="AW110" s="12" t="s">
        <v>37</v>
      </c>
      <c r="AX110" s="12" t="s">
        <v>76</v>
      </c>
      <c r="AY110" s="145" t="s">
        <v>146</v>
      </c>
    </row>
    <row r="111" spans="2:65" s="12" customFormat="1" ht="11.25" x14ac:dyDescent="0.2">
      <c r="B111" s="144"/>
      <c r="D111" s="140" t="s">
        <v>157</v>
      </c>
      <c r="E111" s="145" t="s">
        <v>35</v>
      </c>
      <c r="F111" s="146" t="s">
        <v>236</v>
      </c>
      <c r="H111" s="147">
        <v>21.6</v>
      </c>
      <c r="I111" s="148"/>
      <c r="L111" s="144"/>
      <c r="M111" s="149"/>
      <c r="T111" s="150"/>
      <c r="AT111" s="145" t="s">
        <v>157</v>
      </c>
      <c r="AU111" s="145" t="s">
        <v>86</v>
      </c>
      <c r="AV111" s="12" t="s">
        <v>86</v>
      </c>
      <c r="AW111" s="12" t="s">
        <v>37</v>
      </c>
      <c r="AX111" s="12" t="s">
        <v>76</v>
      </c>
      <c r="AY111" s="145" t="s">
        <v>146</v>
      </c>
    </row>
    <row r="112" spans="2:65" s="12" customFormat="1" ht="11.25" x14ac:dyDescent="0.2">
      <c r="B112" s="144"/>
      <c r="D112" s="140" t="s">
        <v>157</v>
      </c>
      <c r="E112" s="145" t="s">
        <v>35</v>
      </c>
      <c r="F112" s="146" t="s">
        <v>237</v>
      </c>
      <c r="H112" s="147">
        <v>9</v>
      </c>
      <c r="I112" s="148"/>
      <c r="L112" s="144"/>
      <c r="M112" s="149"/>
      <c r="T112" s="150"/>
      <c r="AT112" s="145" t="s">
        <v>157</v>
      </c>
      <c r="AU112" s="145" t="s">
        <v>86</v>
      </c>
      <c r="AV112" s="12" t="s">
        <v>86</v>
      </c>
      <c r="AW112" s="12" t="s">
        <v>37</v>
      </c>
      <c r="AX112" s="12" t="s">
        <v>76</v>
      </c>
      <c r="AY112" s="145" t="s">
        <v>146</v>
      </c>
    </row>
    <row r="113" spans="2:51" s="12" customFormat="1" ht="11.25" x14ac:dyDescent="0.2">
      <c r="B113" s="144"/>
      <c r="D113" s="140" t="s">
        <v>157</v>
      </c>
      <c r="E113" s="145" t="s">
        <v>35</v>
      </c>
      <c r="F113" s="146" t="s">
        <v>238</v>
      </c>
      <c r="H113" s="147">
        <v>7.2</v>
      </c>
      <c r="I113" s="148"/>
      <c r="L113" s="144"/>
      <c r="M113" s="149"/>
      <c r="T113" s="150"/>
      <c r="AT113" s="145" t="s">
        <v>157</v>
      </c>
      <c r="AU113" s="145" t="s">
        <v>86</v>
      </c>
      <c r="AV113" s="12" t="s">
        <v>86</v>
      </c>
      <c r="AW113" s="12" t="s">
        <v>37</v>
      </c>
      <c r="AX113" s="12" t="s">
        <v>76</v>
      </c>
      <c r="AY113" s="145" t="s">
        <v>146</v>
      </c>
    </row>
    <row r="114" spans="2:51" s="12" customFormat="1" ht="11.25" x14ac:dyDescent="0.2">
      <c r="B114" s="144"/>
      <c r="D114" s="140" t="s">
        <v>157</v>
      </c>
      <c r="E114" s="145" t="s">
        <v>35</v>
      </c>
      <c r="F114" s="146" t="s">
        <v>239</v>
      </c>
      <c r="H114" s="147">
        <v>13.2</v>
      </c>
      <c r="I114" s="148"/>
      <c r="L114" s="144"/>
      <c r="M114" s="149"/>
      <c r="T114" s="150"/>
      <c r="AT114" s="145" t="s">
        <v>157</v>
      </c>
      <c r="AU114" s="145" t="s">
        <v>86</v>
      </c>
      <c r="AV114" s="12" t="s">
        <v>86</v>
      </c>
      <c r="AW114" s="12" t="s">
        <v>37</v>
      </c>
      <c r="AX114" s="12" t="s">
        <v>76</v>
      </c>
      <c r="AY114" s="145" t="s">
        <v>146</v>
      </c>
    </row>
    <row r="115" spans="2:51" s="12" customFormat="1" ht="11.25" x14ac:dyDescent="0.2">
      <c r="B115" s="144"/>
      <c r="D115" s="140" t="s">
        <v>157</v>
      </c>
      <c r="E115" s="145" t="s">
        <v>35</v>
      </c>
      <c r="F115" s="146" t="s">
        <v>240</v>
      </c>
      <c r="H115" s="147">
        <v>3.6</v>
      </c>
      <c r="I115" s="148"/>
      <c r="L115" s="144"/>
      <c r="M115" s="149"/>
      <c r="T115" s="150"/>
      <c r="AT115" s="145" t="s">
        <v>157</v>
      </c>
      <c r="AU115" s="145" t="s">
        <v>86</v>
      </c>
      <c r="AV115" s="12" t="s">
        <v>86</v>
      </c>
      <c r="AW115" s="12" t="s">
        <v>37</v>
      </c>
      <c r="AX115" s="12" t="s">
        <v>76</v>
      </c>
      <c r="AY115" s="145" t="s">
        <v>146</v>
      </c>
    </row>
    <row r="116" spans="2:51" s="12" customFormat="1" ht="11.25" x14ac:dyDescent="0.2">
      <c r="B116" s="144"/>
      <c r="D116" s="140" t="s">
        <v>157</v>
      </c>
      <c r="E116" s="145" t="s">
        <v>35</v>
      </c>
      <c r="F116" s="146" t="s">
        <v>241</v>
      </c>
      <c r="H116" s="147">
        <v>5.4</v>
      </c>
      <c r="I116" s="148"/>
      <c r="L116" s="144"/>
      <c r="M116" s="149"/>
      <c r="T116" s="150"/>
      <c r="AT116" s="145" t="s">
        <v>157</v>
      </c>
      <c r="AU116" s="145" t="s">
        <v>86</v>
      </c>
      <c r="AV116" s="12" t="s">
        <v>86</v>
      </c>
      <c r="AW116" s="12" t="s">
        <v>37</v>
      </c>
      <c r="AX116" s="12" t="s">
        <v>76</v>
      </c>
      <c r="AY116" s="145" t="s">
        <v>146</v>
      </c>
    </row>
    <row r="117" spans="2:51" s="12" customFormat="1" ht="11.25" x14ac:dyDescent="0.2">
      <c r="B117" s="144"/>
      <c r="D117" s="140" t="s">
        <v>157</v>
      </c>
      <c r="E117" s="145" t="s">
        <v>35</v>
      </c>
      <c r="F117" s="146" t="s">
        <v>242</v>
      </c>
      <c r="H117" s="147">
        <v>6.6</v>
      </c>
      <c r="I117" s="148"/>
      <c r="L117" s="144"/>
      <c r="M117" s="149"/>
      <c r="T117" s="150"/>
      <c r="AT117" s="145" t="s">
        <v>157</v>
      </c>
      <c r="AU117" s="145" t="s">
        <v>86</v>
      </c>
      <c r="AV117" s="12" t="s">
        <v>86</v>
      </c>
      <c r="AW117" s="12" t="s">
        <v>37</v>
      </c>
      <c r="AX117" s="12" t="s">
        <v>76</v>
      </c>
      <c r="AY117" s="145" t="s">
        <v>146</v>
      </c>
    </row>
    <row r="118" spans="2:51" s="12" customFormat="1" ht="11.25" x14ac:dyDescent="0.2">
      <c r="B118" s="144"/>
      <c r="D118" s="140" t="s">
        <v>157</v>
      </c>
      <c r="E118" s="145" t="s">
        <v>35</v>
      </c>
      <c r="F118" s="146" t="s">
        <v>243</v>
      </c>
      <c r="H118" s="147">
        <v>9</v>
      </c>
      <c r="I118" s="148"/>
      <c r="L118" s="144"/>
      <c r="M118" s="149"/>
      <c r="T118" s="150"/>
      <c r="AT118" s="145" t="s">
        <v>157</v>
      </c>
      <c r="AU118" s="145" t="s">
        <v>86</v>
      </c>
      <c r="AV118" s="12" t="s">
        <v>86</v>
      </c>
      <c r="AW118" s="12" t="s">
        <v>37</v>
      </c>
      <c r="AX118" s="12" t="s">
        <v>76</v>
      </c>
      <c r="AY118" s="145" t="s">
        <v>146</v>
      </c>
    </row>
    <row r="119" spans="2:51" s="12" customFormat="1" ht="11.25" x14ac:dyDescent="0.2">
      <c r="B119" s="144"/>
      <c r="D119" s="140" t="s">
        <v>157</v>
      </c>
      <c r="E119" s="145" t="s">
        <v>35</v>
      </c>
      <c r="F119" s="146" t="s">
        <v>244</v>
      </c>
      <c r="H119" s="147">
        <v>7.2</v>
      </c>
      <c r="I119" s="148"/>
      <c r="L119" s="144"/>
      <c r="M119" s="149"/>
      <c r="T119" s="150"/>
      <c r="AT119" s="145" t="s">
        <v>157</v>
      </c>
      <c r="AU119" s="145" t="s">
        <v>86</v>
      </c>
      <c r="AV119" s="12" t="s">
        <v>86</v>
      </c>
      <c r="AW119" s="12" t="s">
        <v>37</v>
      </c>
      <c r="AX119" s="12" t="s">
        <v>76</v>
      </c>
      <c r="AY119" s="145" t="s">
        <v>146</v>
      </c>
    </row>
    <row r="120" spans="2:51" s="12" customFormat="1" ht="11.25" x14ac:dyDescent="0.2">
      <c r="B120" s="144"/>
      <c r="D120" s="140" t="s">
        <v>157</v>
      </c>
      <c r="E120" s="145" t="s">
        <v>35</v>
      </c>
      <c r="F120" s="146" t="s">
        <v>245</v>
      </c>
      <c r="H120" s="147">
        <v>3.6</v>
      </c>
      <c r="I120" s="148"/>
      <c r="L120" s="144"/>
      <c r="M120" s="149"/>
      <c r="T120" s="150"/>
      <c r="AT120" s="145" t="s">
        <v>157</v>
      </c>
      <c r="AU120" s="145" t="s">
        <v>86</v>
      </c>
      <c r="AV120" s="12" t="s">
        <v>86</v>
      </c>
      <c r="AW120" s="12" t="s">
        <v>37</v>
      </c>
      <c r="AX120" s="12" t="s">
        <v>76</v>
      </c>
      <c r="AY120" s="145" t="s">
        <v>146</v>
      </c>
    </row>
    <row r="121" spans="2:51" s="12" customFormat="1" ht="11.25" x14ac:dyDescent="0.2">
      <c r="B121" s="144"/>
      <c r="D121" s="140" t="s">
        <v>157</v>
      </c>
      <c r="E121" s="145" t="s">
        <v>35</v>
      </c>
      <c r="F121" s="146" t="s">
        <v>246</v>
      </c>
      <c r="H121" s="147">
        <v>10.8</v>
      </c>
      <c r="I121" s="148"/>
      <c r="L121" s="144"/>
      <c r="M121" s="149"/>
      <c r="T121" s="150"/>
      <c r="AT121" s="145" t="s">
        <v>157</v>
      </c>
      <c r="AU121" s="145" t="s">
        <v>86</v>
      </c>
      <c r="AV121" s="12" t="s">
        <v>86</v>
      </c>
      <c r="AW121" s="12" t="s">
        <v>37</v>
      </c>
      <c r="AX121" s="12" t="s">
        <v>76</v>
      </c>
      <c r="AY121" s="145" t="s">
        <v>146</v>
      </c>
    </row>
    <row r="122" spans="2:51" s="12" customFormat="1" ht="11.25" x14ac:dyDescent="0.2">
      <c r="B122" s="144"/>
      <c r="D122" s="140" t="s">
        <v>157</v>
      </c>
      <c r="E122" s="145" t="s">
        <v>35</v>
      </c>
      <c r="F122" s="146" t="s">
        <v>247</v>
      </c>
      <c r="H122" s="147">
        <v>13.2</v>
      </c>
      <c r="I122" s="148"/>
      <c r="L122" s="144"/>
      <c r="M122" s="149"/>
      <c r="T122" s="150"/>
      <c r="AT122" s="145" t="s">
        <v>157</v>
      </c>
      <c r="AU122" s="145" t="s">
        <v>86</v>
      </c>
      <c r="AV122" s="12" t="s">
        <v>86</v>
      </c>
      <c r="AW122" s="12" t="s">
        <v>37</v>
      </c>
      <c r="AX122" s="12" t="s">
        <v>76</v>
      </c>
      <c r="AY122" s="145" t="s">
        <v>146</v>
      </c>
    </row>
    <row r="123" spans="2:51" s="12" customFormat="1" ht="11.25" x14ac:dyDescent="0.2">
      <c r="B123" s="144"/>
      <c r="D123" s="140" t="s">
        <v>157</v>
      </c>
      <c r="E123" s="145" t="s">
        <v>35</v>
      </c>
      <c r="F123" s="146" t="s">
        <v>248</v>
      </c>
      <c r="H123" s="147">
        <v>5.4</v>
      </c>
      <c r="I123" s="148"/>
      <c r="L123" s="144"/>
      <c r="M123" s="149"/>
      <c r="T123" s="150"/>
      <c r="AT123" s="145" t="s">
        <v>157</v>
      </c>
      <c r="AU123" s="145" t="s">
        <v>86</v>
      </c>
      <c r="AV123" s="12" t="s">
        <v>86</v>
      </c>
      <c r="AW123" s="12" t="s">
        <v>37</v>
      </c>
      <c r="AX123" s="12" t="s">
        <v>76</v>
      </c>
      <c r="AY123" s="145" t="s">
        <v>146</v>
      </c>
    </row>
    <row r="124" spans="2:51" s="12" customFormat="1" ht="11.25" x14ac:dyDescent="0.2">
      <c r="B124" s="144"/>
      <c r="D124" s="140" t="s">
        <v>157</v>
      </c>
      <c r="E124" s="145" t="s">
        <v>35</v>
      </c>
      <c r="F124" s="146" t="s">
        <v>249</v>
      </c>
      <c r="H124" s="147">
        <v>9.9</v>
      </c>
      <c r="I124" s="148"/>
      <c r="L124" s="144"/>
      <c r="M124" s="149"/>
      <c r="T124" s="150"/>
      <c r="AT124" s="145" t="s">
        <v>157</v>
      </c>
      <c r="AU124" s="145" t="s">
        <v>86</v>
      </c>
      <c r="AV124" s="12" t="s">
        <v>86</v>
      </c>
      <c r="AW124" s="12" t="s">
        <v>37</v>
      </c>
      <c r="AX124" s="12" t="s">
        <v>76</v>
      </c>
      <c r="AY124" s="145" t="s">
        <v>146</v>
      </c>
    </row>
    <row r="125" spans="2:51" s="12" customFormat="1" ht="11.25" x14ac:dyDescent="0.2">
      <c r="B125" s="144"/>
      <c r="D125" s="140" t="s">
        <v>157</v>
      </c>
      <c r="E125" s="145" t="s">
        <v>35</v>
      </c>
      <c r="F125" s="146" t="s">
        <v>250</v>
      </c>
      <c r="H125" s="147">
        <v>18</v>
      </c>
      <c r="I125" s="148"/>
      <c r="L125" s="144"/>
      <c r="M125" s="149"/>
      <c r="T125" s="150"/>
      <c r="AT125" s="145" t="s">
        <v>157</v>
      </c>
      <c r="AU125" s="145" t="s">
        <v>86</v>
      </c>
      <c r="AV125" s="12" t="s">
        <v>86</v>
      </c>
      <c r="AW125" s="12" t="s">
        <v>37</v>
      </c>
      <c r="AX125" s="12" t="s">
        <v>76</v>
      </c>
      <c r="AY125" s="145" t="s">
        <v>146</v>
      </c>
    </row>
    <row r="126" spans="2:51" s="12" customFormat="1" ht="11.25" x14ac:dyDescent="0.2">
      <c r="B126" s="144"/>
      <c r="D126" s="140" t="s">
        <v>157</v>
      </c>
      <c r="E126" s="145" t="s">
        <v>35</v>
      </c>
      <c r="F126" s="146" t="s">
        <v>251</v>
      </c>
      <c r="H126" s="147">
        <v>11.52</v>
      </c>
      <c r="I126" s="148"/>
      <c r="L126" s="144"/>
      <c r="M126" s="149"/>
      <c r="T126" s="150"/>
      <c r="AT126" s="145" t="s">
        <v>157</v>
      </c>
      <c r="AU126" s="145" t="s">
        <v>86</v>
      </c>
      <c r="AV126" s="12" t="s">
        <v>86</v>
      </c>
      <c r="AW126" s="12" t="s">
        <v>37</v>
      </c>
      <c r="AX126" s="12" t="s">
        <v>76</v>
      </c>
      <c r="AY126" s="145" t="s">
        <v>146</v>
      </c>
    </row>
    <row r="127" spans="2:51" s="12" customFormat="1" ht="11.25" x14ac:dyDescent="0.2">
      <c r="B127" s="144"/>
      <c r="D127" s="140" t="s">
        <v>157</v>
      </c>
      <c r="E127" s="145" t="s">
        <v>35</v>
      </c>
      <c r="F127" s="146" t="s">
        <v>252</v>
      </c>
      <c r="H127" s="147">
        <v>14.4</v>
      </c>
      <c r="I127" s="148"/>
      <c r="L127" s="144"/>
      <c r="M127" s="149"/>
      <c r="T127" s="150"/>
      <c r="AT127" s="145" t="s">
        <v>157</v>
      </c>
      <c r="AU127" s="145" t="s">
        <v>86</v>
      </c>
      <c r="AV127" s="12" t="s">
        <v>86</v>
      </c>
      <c r="AW127" s="12" t="s">
        <v>37</v>
      </c>
      <c r="AX127" s="12" t="s">
        <v>76</v>
      </c>
      <c r="AY127" s="145" t="s">
        <v>146</v>
      </c>
    </row>
    <row r="128" spans="2:51" s="12" customFormat="1" ht="11.25" x14ac:dyDescent="0.2">
      <c r="B128" s="144"/>
      <c r="D128" s="140" t="s">
        <v>157</v>
      </c>
      <c r="E128" s="145" t="s">
        <v>35</v>
      </c>
      <c r="F128" s="146" t="s">
        <v>253</v>
      </c>
      <c r="H128" s="147">
        <v>19.440000000000001</v>
      </c>
      <c r="I128" s="148"/>
      <c r="L128" s="144"/>
      <c r="M128" s="149"/>
      <c r="T128" s="150"/>
      <c r="AT128" s="145" t="s">
        <v>157</v>
      </c>
      <c r="AU128" s="145" t="s">
        <v>86</v>
      </c>
      <c r="AV128" s="12" t="s">
        <v>86</v>
      </c>
      <c r="AW128" s="12" t="s">
        <v>37</v>
      </c>
      <c r="AX128" s="12" t="s">
        <v>76</v>
      </c>
      <c r="AY128" s="145" t="s">
        <v>146</v>
      </c>
    </row>
    <row r="129" spans="2:51" s="12" customFormat="1" ht="11.25" x14ac:dyDescent="0.2">
      <c r="B129" s="144"/>
      <c r="D129" s="140" t="s">
        <v>157</v>
      </c>
      <c r="E129" s="145" t="s">
        <v>35</v>
      </c>
      <c r="F129" s="146" t="s">
        <v>254</v>
      </c>
      <c r="H129" s="147">
        <v>33</v>
      </c>
      <c r="I129" s="148"/>
      <c r="L129" s="144"/>
      <c r="M129" s="149"/>
      <c r="T129" s="150"/>
      <c r="AT129" s="145" t="s">
        <v>157</v>
      </c>
      <c r="AU129" s="145" t="s">
        <v>86</v>
      </c>
      <c r="AV129" s="12" t="s">
        <v>86</v>
      </c>
      <c r="AW129" s="12" t="s">
        <v>37</v>
      </c>
      <c r="AX129" s="12" t="s">
        <v>76</v>
      </c>
      <c r="AY129" s="145" t="s">
        <v>146</v>
      </c>
    </row>
    <row r="130" spans="2:51" s="12" customFormat="1" ht="11.25" x14ac:dyDescent="0.2">
      <c r="B130" s="144"/>
      <c r="D130" s="140" t="s">
        <v>157</v>
      </c>
      <c r="E130" s="145" t="s">
        <v>35</v>
      </c>
      <c r="F130" s="146" t="s">
        <v>255</v>
      </c>
      <c r="H130" s="147">
        <v>9</v>
      </c>
      <c r="I130" s="148"/>
      <c r="L130" s="144"/>
      <c r="M130" s="149"/>
      <c r="T130" s="150"/>
      <c r="AT130" s="145" t="s">
        <v>157</v>
      </c>
      <c r="AU130" s="145" t="s">
        <v>86</v>
      </c>
      <c r="AV130" s="12" t="s">
        <v>86</v>
      </c>
      <c r="AW130" s="12" t="s">
        <v>37</v>
      </c>
      <c r="AX130" s="12" t="s">
        <v>76</v>
      </c>
      <c r="AY130" s="145" t="s">
        <v>146</v>
      </c>
    </row>
    <row r="131" spans="2:51" s="13" customFormat="1" ht="11.25" x14ac:dyDescent="0.2">
      <c r="B131" s="151"/>
      <c r="D131" s="140" t="s">
        <v>157</v>
      </c>
      <c r="E131" s="152" t="s">
        <v>35</v>
      </c>
      <c r="F131" s="153" t="s">
        <v>161</v>
      </c>
      <c r="H131" s="154">
        <v>252.66</v>
      </c>
      <c r="I131" s="155"/>
      <c r="L131" s="151"/>
      <c r="M131" s="158"/>
      <c r="N131" s="159"/>
      <c r="O131" s="159"/>
      <c r="P131" s="159"/>
      <c r="Q131" s="159"/>
      <c r="R131" s="159"/>
      <c r="S131" s="159"/>
      <c r="T131" s="160"/>
      <c r="AT131" s="152" t="s">
        <v>157</v>
      </c>
      <c r="AU131" s="152" t="s">
        <v>86</v>
      </c>
      <c r="AV131" s="13" t="s">
        <v>153</v>
      </c>
      <c r="AW131" s="13" t="s">
        <v>37</v>
      </c>
      <c r="AX131" s="13" t="s">
        <v>84</v>
      </c>
      <c r="AY131" s="152" t="s">
        <v>146</v>
      </c>
    </row>
    <row r="132" spans="2:51" s="1" customFormat="1" ht="6.95" customHeight="1" x14ac:dyDescent="0.2"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30"/>
    </row>
  </sheetData>
  <sheetProtection algorithmName="SHA-512" hashValue="NconFsOVE2aareZfwEhSpvNKc3XZkoxud9bTFwyPuz0N2ykofUjRGehWUX8uJo4L7Zu0mkfwqzKamLFV624/zA==" saltValue="rQNBkCTrQI39H0IXCECXdywpIBm72zhqRUnj/KP6MjIuFtQ37R6Y0v6T8Rb61rqmpvHRnT2w4GndpGIWNDhw/w==" spinCount="100000" sheet="1" objects="1" scenarios="1" formatColumns="0" formatRows="0" autoFilter="0"/>
  <autoFilter ref="C80:K131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14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98</v>
      </c>
    </row>
    <row r="3" spans="2:46" ht="6.95" hidden="1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 x14ac:dyDescent="0.2">
      <c r="B4" s="18"/>
      <c r="D4" s="19" t="s">
        <v>120</v>
      </c>
      <c r="L4" s="18"/>
      <c r="M4" s="83" t="s">
        <v>10</v>
      </c>
      <c r="AT4" s="15" t="s">
        <v>4</v>
      </c>
    </row>
    <row r="5" spans="2:46" ht="6.95" hidden="1" customHeight="1" x14ac:dyDescent="0.2">
      <c r="B5" s="18"/>
      <c r="L5" s="18"/>
    </row>
    <row r="6" spans="2:46" ht="12" hidden="1" customHeight="1" x14ac:dyDescent="0.2">
      <c r="B6" s="18"/>
      <c r="D6" s="25" t="s">
        <v>16</v>
      </c>
      <c r="L6" s="18"/>
    </row>
    <row r="7" spans="2:46" ht="16.5" hidden="1" customHeight="1" x14ac:dyDescent="0.2">
      <c r="B7" s="18"/>
      <c r="E7" s="205" t="str">
        <f>'Rekapitulace stavby'!K6</f>
        <v>Čištění žlabových příkopů na trati Horní Dvořiště st. hranice - České Budějovice</v>
      </c>
      <c r="F7" s="206"/>
      <c r="G7" s="206"/>
      <c r="H7" s="206"/>
      <c r="L7" s="18"/>
    </row>
    <row r="8" spans="2:46" s="1" customFormat="1" ht="12" hidden="1" customHeight="1" x14ac:dyDescent="0.2">
      <c r="B8" s="30"/>
      <c r="D8" s="25" t="s">
        <v>121</v>
      </c>
      <c r="L8" s="30"/>
    </row>
    <row r="9" spans="2:46" s="1" customFormat="1" ht="16.5" hidden="1" customHeight="1" x14ac:dyDescent="0.2">
      <c r="B9" s="30"/>
      <c r="E9" s="172" t="s">
        <v>256</v>
      </c>
      <c r="F9" s="207"/>
      <c r="G9" s="207"/>
      <c r="H9" s="207"/>
      <c r="L9" s="30"/>
    </row>
    <row r="10" spans="2:46" s="1" customFormat="1" ht="11.25" hidden="1" x14ac:dyDescent="0.2">
      <c r="B10" s="30"/>
      <c r="L10" s="30"/>
    </row>
    <row r="11" spans="2:46" s="1" customFormat="1" ht="12" hidden="1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 x14ac:dyDescent="0.2">
      <c r="B12" s="30"/>
      <c r="D12" s="25" t="s">
        <v>22</v>
      </c>
      <c r="F12" s="23" t="s">
        <v>257</v>
      </c>
      <c r="I12" s="25" t="s">
        <v>24</v>
      </c>
      <c r="J12" s="47" t="str">
        <f>'Rekapitulace stavby'!AN8</f>
        <v>27. 3. 2025</v>
      </c>
      <c r="L12" s="30"/>
    </row>
    <row r="13" spans="2:46" s="1" customFormat="1" ht="10.9" hidden="1" customHeight="1" x14ac:dyDescent="0.2">
      <c r="B13" s="30"/>
      <c r="L13" s="30"/>
    </row>
    <row r="14" spans="2:46" s="1" customFormat="1" ht="12" hidden="1" customHeight="1" x14ac:dyDescent="0.2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 x14ac:dyDescent="0.2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 x14ac:dyDescent="0.2">
      <c r="B16" s="30"/>
      <c r="L16" s="30"/>
    </row>
    <row r="17" spans="2:12" s="1" customFormat="1" ht="12" hidden="1" customHeight="1" x14ac:dyDescent="0.2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 x14ac:dyDescent="0.2">
      <c r="B18" s="30"/>
      <c r="E18" s="208" t="str">
        <f>'Rekapitulace stavby'!E14</f>
        <v>Vyplň údaj</v>
      </c>
      <c r="F18" s="178"/>
      <c r="G18" s="178"/>
      <c r="H18" s="178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 x14ac:dyDescent="0.2">
      <c r="B19" s="30"/>
      <c r="L19" s="30"/>
    </row>
    <row r="20" spans="2:12" s="1" customFormat="1" ht="12" hidden="1" customHeight="1" x14ac:dyDescent="0.2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 x14ac:dyDescent="0.2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 x14ac:dyDescent="0.2">
      <c r="B22" s="30"/>
      <c r="L22" s="30"/>
    </row>
    <row r="23" spans="2:12" s="1" customFormat="1" ht="12" hidden="1" customHeight="1" x14ac:dyDescent="0.2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 x14ac:dyDescent="0.2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 x14ac:dyDescent="0.2">
      <c r="B25" s="30"/>
      <c r="L25" s="30"/>
    </row>
    <row r="26" spans="2:12" s="1" customFormat="1" ht="12" hidden="1" customHeight="1" x14ac:dyDescent="0.2">
      <c r="B26" s="30"/>
      <c r="D26" s="25" t="s">
        <v>40</v>
      </c>
      <c r="L26" s="30"/>
    </row>
    <row r="27" spans="2:12" s="7" customFormat="1" ht="59.25" hidden="1" customHeight="1" x14ac:dyDescent="0.2">
      <c r="B27" s="84"/>
      <c r="E27" s="183" t="s">
        <v>124</v>
      </c>
      <c r="F27" s="183"/>
      <c r="G27" s="183"/>
      <c r="H27" s="183"/>
      <c r="L27" s="84"/>
    </row>
    <row r="28" spans="2:12" s="1" customFormat="1" ht="6.95" hidden="1" customHeight="1" x14ac:dyDescent="0.2">
      <c r="B28" s="30"/>
      <c r="L28" s="30"/>
    </row>
    <row r="29" spans="2:12" s="1" customFormat="1" ht="6.95" hidden="1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 x14ac:dyDescent="0.2">
      <c r="B30" s="30"/>
      <c r="D30" s="85" t="s">
        <v>42</v>
      </c>
      <c r="J30" s="61">
        <f>ROUND(J81, 2)</f>
        <v>0</v>
      </c>
      <c r="L30" s="30"/>
    </row>
    <row r="31" spans="2:12" s="1" customFormat="1" ht="6.95" hidden="1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 x14ac:dyDescent="0.2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 x14ac:dyDescent="0.2">
      <c r="B33" s="30"/>
      <c r="D33" s="50" t="s">
        <v>46</v>
      </c>
      <c r="E33" s="25" t="s">
        <v>47</v>
      </c>
      <c r="F33" s="86">
        <f>ROUND((SUM(BE81:BE113)),  2)</f>
        <v>0</v>
      </c>
      <c r="I33" s="87">
        <v>0.21</v>
      </c>
      <c r="J33" s="86">
        <f>ROUND(((SUM(BE81:BE113))*I33),  2)</f>
        <v>0</v>
      </c>
      <c r="L33" s="30"/>
    </row>
    <row r="34" spans="2:12" s="1" customFormat="1" ht="14.45" hidden="1" customHeight="1" x14ac:dyDescent="0.2">
      <c r="B34" s="30"/>
      <c r="E34" s="25" t="s">
        <v>48</v>
      </c>
      <c r="F34" s="86">
        <f>ROUND((SUM(BF81:BF113)),  2)</f>
        <v>0</v>
      </c>
      <c r="I34" s="87">
        <v>0.12</v>
      </c>
      <c r="J34" s="86">
        <f>ROUND(((SUM(BF81:BF113))*I34),  2)</f>
        <v>0</v>
      </c>
      <c r="L34" s="30"/>
    </row>
    <row r="35" spans="2:12" s="1" customFormat="1" ht="14.45" hidden="1" customHeight="1" x14ac:dyDescent="0.2">
      <c r="B35" s="30"/>
      <c r="E35" s="25" t="s">
        <v>49</v>
      </c>
      <c r="F35" s="86">
        <f>ROUND((SUM(BG81:BG113)),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50</v>
      </c>
      <c r="F36" s="86">
        <f>ROUND((SUM(BH81:BH113)),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51</v>
      </c>
      <c r="F37" s="86">
        <f>ROUND((SUM(BI81:BI113)),  2)</f>
        <v>0</v>
      </c>
      <c r="I37" s="87">
        <v>0</v>
      </c>
      <c r="J37" s="86">
        <f>0</f>
        <v>0</v>
      </c>
      <c r="L37" s="30"/>
    </row>
    <row r="38" spans="2:12" s="1" customFormat="1" ht="6.95" hidden="1" customHeight="1" x14ac:dyDescent="0.2">
      <c r="B38" s="30"/>
      <c r="L38" s="30"/>
    </row>
    <row r="39" spans="2:12" s="1" customFormat="1" ht="25.35" hidden="1" customHeight="1" x14ac:dyDescent="0.2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hidden="1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hidden="1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 x14ac:dyDescent="0.2">
      <c r="B45" s="30"/>
      <c r="C45" s="19" t="s">
        <v>125</v>
      </c>
      <c r="L45" s="30"/>
    </row>
    <row r="46" spans="2:12" s="1" customFormat="1" ht="6.95" hidden="1" customHeight="1" x14ac:dyDescent="0.2">
      <c r="B46" s="30"/>
      <c r="L46" s="30"/>
    </row>
    <row r="47" spans="2:12" s="1" customFormat="1" ht="12" hidden="1" customHeight="1" x14ac:dyDescent="0.2">
      <c r="B47" s="30"/>
      <c r="C47" s="25" t="s">
        <v>16</v>
      </c>
      <c r="L47" s="30"/>
    </row>
    <row r="48" spans="2:12" s="1" customFormat="1" ht="16.5" hidden="1" customHeight="1" x14ac:dyDescent="0.2">
      <c r="B48" s="30"/>
      <c r="E48" s="205" t="str">
        <f>E7</f>
        <v>Čištění žlabových příkopů na trati Horní Dvořiště st. hranice - České Budějovice</v>
      </c>
      <c r="F48" s="206"/>
      <c r="G48" s="206"/>
      <c r="H48" s="206"/>
      <c r="L48" s="30"/>
    </row>
    <row r="49" spans="2:47" s="1" customFormat="1" ht="12" hidden="1" customHeight="1" x14ac:dyDescent="0.2">
      <c r="B49" s="30"/>
      <c r="C49" s="25" t="s">
        <v>121</v>
      </c>
      <c r="L49" s="30"/>
    </row>
    <row r="50" spans="2:47" s="1" customFormat="1" ht="16.5" hidden="1" customHeight="1" x14ac:dyDescent="0.2">
      <c r="B50" s="30"/>
      <c r="E50" s="172" t="str">
        <f>E9</f>
        <v>SO 005 - TÚ Omlenice - Kaplice</v>
      </c>
      <c r="F50" s="207"/>
      <c r="G50" s="207"/>
      <c r="H50" s="207"/>
      <c r="L50" s="30"/>
    </row>
    <row r="51" spans="2:47" s="1" customFormat="1" ht="6.95" hidden="1" customHeight="1" x14ac:dyDescent="0.2">
      <c r="B51" s="30"/>
      <c r="L51" s="30"/>
    </row>
    <row r="52" spans="2:47" s="1" customFormat="1" ht="12" hidden="1" customHeight="1" x14ac:dyDescent="0.2">
      <c r="B52" s="30"/>
      <c r="C52" s="25" t="s">
        <v>22</v>
      </c>
      <c r="F52" s="23" t="str">
        <f>F12</f>
        <v>trať 196 dle JŘ, TÚ Omlenice - Kaplice</v>
      </c>
      <c r="I52" s="25" t="s">
        <v>24</v>
      </c>
      <c r="J52" s="47" t="str">
        <f>IF(J12="","",J12)</f>
        <v>27. 3. 2025</v>
      </c>
      <c r="L52" s="30"/>
    </row>
    <row r="53" spans="2:47" s="1" customFormat="1" ht="6.95" hidden="1" customHeight="1" x14ac:dyDescent="0.2">
      <c r="B53" s="30"/>
      <c r="L53" s="30"/>
    </row>
    <row r="54" spans="2:47" s="1" customFormat="1" ht="15.2" hidden="1" customHeight="1" x14ac:dyDescent="0.2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 x14ac:dyDescent="0.2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 x14ac:dyDescent="0.2">
      <c r="B56" s="30"/>
      <c r="L56" s="30"/>
    </row>
    <row r="57" spans="2:47" s="1" customFormat="1" ht="29.25" hidden="1" customHeight="1" x14ac:dyDescent="0.2">
      <c r="B57" s="30"/>
      <c r="C57" s="94" t="s">
        <v>126</v>
      </c>
      <c r="D57" s="88"/>
      <c r="E57" s="88"/>
      <c r="F57" s="88"/>
      <c r="G57" s="88"/>
      <c r="H57" s="88"/>
      <c r="I57" s="88"/>
      <c r="J57" s="95" t="s">
        <v>127</v>
      </c>
      <c r="K57" s="88"/>
      <c r="L57" s="30"/>
    </row>
    <row r="58" spans="2:47" s="1" customFormat="1" ht="10.35" hidden="1" customHeight="1" x14ac:dyDescent="0.2">
      <c r="B58" s="30"/>
      <c r="L58" s="30"/>
    </row>
    <row r="59" spans="2:47" s="1" customFormat="1" ht="22.9" hidden="1" customHeight="1" x14ac:dyDescent="0.2">
      <c r="B59" s="30"/>
      <c r="C59" s="96" t="s">
        <v>74</v>
      </c>
      <c r="J59" s="61">
        <f>J81</f>
        <v>0</v>
      </c>
      <c r="L59" s="30"/>
      <c r="AU59" s="15" t="s">
        <v>128</v>
      </c>
    </row>
    <row r="60" spans="2:47" s="8" customFormat="1" ht="24.95" hidden="1" customHeight="1" x14ac:dyDescent="0.2">
      <c r="B60" s="97"/>
      <c r="D60" s="98" t="s">
        <v>129</v>
      </c>
      <c r="E60" s="99"/>
      <c r="F60" s="99"/>
      <c r="G60" s="99"/>
      <c r="H60" s="99"/>
      <c r="I60" s="99"/>
      <c r="J60" s="100">
        <f>J82</f>
        <v>0</v>
      </c>
      <c r="L60" s="97"/>
    </row>
    <row r="61" spans="2:47" s="9" customFormat="1" ht="19.899999999999999" hidden="1" customHeight="1" x14ac:dyDescent="0.2">
      <c r="B61" s="101"/>
      <c r="D61" s="102" t="s">
        <v>130</v>
      </c>
      <c r="E61" s="103"/>
      <c r="F61" s="103"/>
      <c r="G61" s="103"/>
      <c r="H61" s="103"/>
      <c r="I61" s="103"/>
      <c r="J61" s="104">
        <f>J83</f>
        <v>0</v>
      </c>
      <c r="L61" s="101"/>
    </row>
    <row r="62" spans="2:47" s="1" customFormat="1" ht="21.75" hidden="1" customHeight="1" x14ac:dyDescent="0.2">
      <c r="B62" s="30"/>
      <c r="L62" s="30"/>
    </row>
    <row r="63" spans="2:47" s="1" customFormat="1" ht="6.95" hidden="1" customHeight="1" x14ac:dyDescent="0.2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30"/>
    </row>
    <row r="64" spans="2:47" ht="11.25" hidden="1" x14ac:dyDescent="0.2"/>
    <row r="65" spans="2:20" ht="11.25" hidden="1" x14ac:dyDescent="0.2"/>
    <row r="66" spans="2:20" ht="11.25" hidden="1" x14ac:dyDescent="0.2"/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0"/>
    </row>
    <row r="68" spans="2:20" s="1" customFormat="1" ht="24.95" customHeight="1" x14ac:dyDescent="0.2">
      <c r="B68" s="30"/>
      <c r="C68" s="19" t="s">
        <v>131</v>
      </c>
      <c r="L68" s="30"/>
    </row>
    <row r="69" spans="2:20" s="1" customFormat="1" ht="6.95" customHeight="1" x14ac:dyDescent="0.2">
      <c r="B69" s="30"/>
      <c r="L69" s="30"/>
    </row>
    <row r="70" spans="2:20" s="1" customFormat="1" ht="12" customHeight="1" x14ac:dyDescent="0.2">
      <c r="B70" s="30"/>
      <c r="C70" s="25" t="s">
        <v>16</v>
      </c>
      <c r="L70" s="30"/>
    </row>
    <row r="71" spans="2:20" s="1" customFormat="1" ht="16.5" customHeight="1" x14ac:dyDescent="0.2">
      <c r="B71" s="30"/>
      <c r="E71" s="205" t="str">
        <f>E7</f>
        <v>Čištění žlabových příkopů na trati Horní Dvořiště st. hranice - České Budějovice</v>
      </c>
      <c r="F71" s="206"/>
      <c r="G71" s="206"/>
      <c r="H71" s="206"/>
      <c r="L71" s="30"/>
    </row>
    <row r="72" spans="2:20" s="1" customFormat="1" ht="12" customHeight="1" x14ac:dyDescent="0.2">
      <c r="B72" s="30"/>
      <c r="C72" s="25" t="s">
        <v>121</v>
      </c>
      <c r="L72" s="30"/>
    </row>
    <row r="73" spans="2:20" s="1" customFormat="1" ht="16.5" customHeight="1" x14ac:dyDescent="0.2">
      <c r="B73" s="30"/>
      <c r="E73" s="172" t="str">
        <f>E9</f>
        <v>SO 005 - TÚ Omlenice - Kaplice</v>
      </c>
      <c r="F73" s="207"/>
      <c r="G73" s="207"/>
      <c r="H73" s="207"/>
      <c r="L73" s="30"/>
    </row>
    <row r="74" spans="2:20" s="1" customFormat="1" ht="6.95" customHeight="1" x14ac:dyDescent="0.2">
      <c r="B74" s="30"/>
      <c r="L74" s="30"/>
    </row>
    <row r="75" spans="2:20" s="1" customFormat="1" ht="12" customHeight="1" x14ac:dyDescent="0.2">
      <c r="B75" s="30"/>
      <c r="C75" s="25" t="s">
        <v>22</v>
      </c>
      <c r="F75" s="23" t="str">
        <f>F12</f>
        <v>trať 196 dle JŘ, TÚ Omlenice - Kaplice</v>
      </c>
      <c r="I75" s="25" t="s">
        <v>24</v>
      </c>
      <c r="J75" s="47" t="str">
        <f>IF(J12="","",J12)</f>
        <v>27. 3. 2025</v>
      </c>
      <c r="L75" s="30"/>
    </row>
    <row r="76" spans="2:20" s="1" customFormat="1" ht="6.95" customHeight="1" x14ac:dyDescent="0.2">
      <c r="B76" s="30"/>
      <c r="L76" s="30"/>
    </row>
    <row r="77" spans="2:20" s="1" customFormat="1" ht="15.2" customHeight="1" x14ac:dyDescent="0.2">
      <c r="B77" s="30"/>
      <c r="C77" s="25" t="s">
        <v>26</v>
      </c>
      <c r="F77" s="23" t="str">
        <f>E15</f>
        <v>Správa železnic, státní organizace, OŘ Plzeň</v>
      </c>
      <c r="I77" s="25" t="s">
        <v>34</v>
      </c>
      <c r="J77" s="28" t="str">
        <f>E21</f>
        <v xml:space="preserve"> </v>
      </c>
      <c r="L77" s="30"/>
    </row>
    <row r="78" spans="2:20" s="1" customFormat="1" ht="15.2" customHeight="1" x14ac:dyDescent="0.2">
      <c r="B78" s="30"/>
      <c r="C78" s="25" t="s">
        <v>32</v>
      </c>
      <c r="F78" s="23" t="str">
        <f>IF(E18="","",E18)</f>
        <v>Vyplň údaj</v>
      </c>
      <c r="I78" s="25" t="s">
        <v>38</v>
      </c>
      <c r="J78" s="28" t="str">
        <f>E24</f>
        <v>Libor Brabenec</v>
      </c>
      <c r="L78" s="30"/>
    </row>
    <row r="79" spans="2:20" s="1" customFormat="1" ht="10.35" customHeight="1" x14ac:dyDescent="0.2">
      <c r="B79" s="30"/>
      <c r="L79" s="30"/>
    </row>
    <row r="80" spans="2:20" s="10" customFormat="1" ht="29.25" customHeight="1" x14ac:dyDescent="0.2">
      <c r="B80" s="105"/>
      <c r="C80" s="106" t="s">
        <v>132</v>
      </c>
      <c r="D80" s="107" t="s">
        <v>61</v>
      </c>
      <c r="E80" s="107" t="s">
        <v>57</v>
      </c>
      <c r="F80" s="107" t="s">
        <v>58</v>
      </c>
      <c r="G80" s="107" t="s">
        <v>133</v>
      </c>
      <c r="H80" s="107" t="s">
        <v>134</v>
      </c>
      <c r="I80" s="107" t="s">
        <v>135</v>
      </c>
      <c r="J80" s="108" t="s">
        <v>127</v>
      </c>
      <c r="K80" s="109" t="s">
        <v>136</v>
      </c>
      <c r="L80" s="105"/>
      <c r="M80" s="54" t="s">
        <v>35</v>
      </c>
      <c r="N80" s="55" t="s">
        <v>46</v>
      </c>
      <c r="O80" s="55" t="s">
        <v>137</v>
      </c>
      <c r="P80" s="55" t="s">
        <v>138</v>
      </c>
      <c r="Q80" s="55" t="s">
        <v>139</v>
      </c>
      <c r="R80" s="55" t="s">
        <v>140</v>
      </c>
      <c r="S80" s="55" t="s">
        <v>141</v>
      </c>
      <c r="T80" s="56" t="s">
        <v>142</v>
      </c>
    </row>
    <row r="81" spans="2:65" s="1" customFormat="1" ht="22.9" customHeight="1" x14ac:dyDescent="0.25">
      <c r="B81" s="30"/>
      <c r="C81" s="59" t="s">
        <v>143</v>
      </c>
      <c r="J81" s="110">
        <f>BK81</f>
        <v>0</v>
      </c>
      <c r="L81" s="30"/>
      <c r="M81" s="57"/>
      <c r="N81" s="48"/>
      <c r="O81" s="48"/>
      <c r="P81" s="111">
        <f>P82</f>
        <v>0</v>
      </c>
      <c r="Q81" s="48"/>
      <c r="R81" s="111">
        <f>R82</f>
        <v>0</v>
      </c>
      <c r="S81" s="48"/>
      <c r="T81" s="112">
        <f>T82</f>
        <v>0</v>
      </c>
      <c r="AT81" s="15" t="s">
        <v>75</v>
      </c>
      <c r="AU81" s="15" t="s">
        <v>128</v>
      </c>
      <c r="BK81" s="113">
        <f>BK82</f>
        <v>0</v>
      </c>
    </row>
    <row r="82" spans="2:65" s="11" customFormat="1" ht="25.9" customHeight="1" x14ac:dyDescent="0.2">
      <c r="B82" s="114"/>
      <c r="D82" s="115" t="s">
        <v>75</v>
      </c>
      <c r="E82" s="116" t="s">
        <v>144</v>
      </c>
      <c r="F82" s="116" t="s">
        <v>145</v>
      </c>
      <c r="I82" s="117"/>
      <c r="J82" s="118">
        <f>BK82</f>
        <v>0</v>
      </c>
      <c r="L82" s="114"/>
      <c r="M82" s="119"/>
      <c r="P82" s="120">
        <f>P83</f>
        <v>0</v>
      </c>
      <c r="R82" s="120">
        <f>R83</f>
        <v>0</v>
      </c>
      <c r="T82" s="121">
        <f>T83</f>
        <v>0</v>
      </c>
      <c r="AR82" s="115" t="s">
        <v>84</v>
      </c>
      <c r="AT82" s="122" t="s">
        <v>75</v>
      </c>
      <c r="AU82" s="122" t="s">
        <v>76</v>
      </c>
      <c r="AY82" s="115" t="s">
        <v>146</v>
      </c>
      <c r="BK82" s="123">
        <f>BK83</f>
        <v>0</v>
      </c>
    </row>
    <row r="83" spans="2:65" s="11" customFormat="1" ht="22.9" customHeight="1" x14ac:dyDescent="0.2">
      <c r="B83" s="114"/>
      <c r="D83" s="115" t="s">
        <v>75</v>
      </c>
      <c r="E83" s="124" t="s">
        <v>147</v>
      </c>
      <c r="F83" s="124" t="s">
        <v>148</v>
      </c>
      <c r="I83" s="117"/>
      <c r="J83" s="125">
        <f>BK83</f>
        <v>0</v>
      </c>
      <c r="L83" s="114"/>
      <c r="M83" s="119"/>
      <c r="P83" s="120">
        <f>SUM(P84:P113)</f>
        <v>0</v>
      </c>
      <c r="R83" s="120">
        <f>SUM(R84:R113)</f>
        <v>0</v>
      </c>
      <c r="T83" s="121">
        <f>SUM(T84:T113)</f>
        <v>0</v>
      </c>
      <c r="AR83" s="115" t="s">
        <v>84</v>
      </c>
      <c r="AT83" s="122" t="s">
        <v>75</v>
      </c>
      <c r="AU83" s="122" t="s">
        <v>84</v>
      </c>
      <c r="AY83" s="115" t="s">
        <v>146</v>
      </c>
      <c r="BK83" s="123">
        <f>SUM(BK84:BK113)</f>
        <v>0</v>
      </c>
    </row>
    <row r="84" spans="2:65" s="1" customFormat="1" ht="16.5" customHeight="1" x14ac:dyDescent="0.2">
      <c r="B84" s="30"/>
      <c r="C84" s="126" t="s">
        <v>84</v>
      </c>
      <c r="D84" s="126" t="s">
        <v>149</v>
      </c>
      <c r="E84" s="127" t="s">
        <v>150</v>
      </c>
      <c r="F84" s="128" t="s">
        <v>151</v>
      </c>
      <c r="G84" s="129" t="s">
        <v>152</v>
      </c>
      <c r="H84" s="130">
        <v>3350</v>
      </c>
      <c r="I84" s="131"/>
      <c r="J84" s="132">
        <f>ROUND(I84*H84,2)</f>
        <v>0</v>
      </c>
      <c r="K84" s="133"/>
      <c r="L84" s="30"/>
      <c r="M84" s="134" t="s">
        <v>35</v>
      </c>
      <c r="N84" s="135" t="s">
        <v>47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153</v>
      </c>
      <c r="AT84" s="138" t="s">
        <v>149</v>
      </c>
      <c r="AU84" s="138" t="s">
        <v>86</v>
      </c>
      <c r="AY84" s="15" t="s">
        <v>146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5" t="s">
        <v>84</v>
      </c>
      <c r="BK84" s="139">
        <f>ROUND(I84*H84,2)</f>
        <v>0</v>
      </c>
      <c r="BL84" s="15" t="s">
        <v>153</v>
      </c>
      <c r="BM84" s="138" t="s">
        <v>258</v>
      </c>
    </row>
    <row r="85" spans="2:65" s="1" customFormat="1" ht="19.5" x14ac:dyDescent="0.2">
      <c r="B85" s="30"/>
      <c r="D85" s="140" t="s">
        <v>155</v>
      </c>
      <c r="F85" s="141" t="s">
        <v>156</v>
      </c>
      <c r="I85" s="142"/>
      <c r="L85" s="30"/>
      <c r="M85" s="143"/>
      <c r="T85" s="51"/>
      <c r="AT85" s="15" t="s">
        <v>155</v>
      </c>
      <c r="AU85" s="15" t="s">
        <v>86</v>
      </c>
    </row>
    <row r="86" spans="2:65" s="12" customFormat="1" ht="11.25" x14ac:dyDescent="0.2">
      <c r="B86" s="144"/>
      <c r="D86" s="140" t="s">
        <v>157</v>
      </c>
      <c r="E86" s="145" t="s">
        <v>35</v>
      </c>
      <c r="F86" s="146" t="s">
        <v>259</v>
      </c>
      <c r="H86" s="147">
        <v>600</v>
      </c>
      <c r="I86" s="148"/>
      <c r="L86" s="144"/>
      <c r="M86" s="149"/>
      <c r="T86" s="150"/>
      <c r="AT86" s="145" t="s">
        <v>157</v>
      </c>
      <c r="AU86" s="145" t="s">
        <v>86</v>
      </c>
      <c r="AV86" s="12" t="s">
        <v>86</v>
      </c>
      <c r="AW86" s="12" t="s">
        <v>37</v>
      </c>
      <c r="AX86" s="12" t="s">
        <v>76</v>
      </c>
      <c r="AY86" s="145" t="s">
        <v>146</v>
      </c>
    </row>
    <row r="87" spans="2:65" s="12" customFormat="1" ht="11.25" x14ac:dyDescent="0.2">
      <c r="B87" s="144"/>
      <c r="D87" s="140" t="s">
        <v>157</v>
      </c>
      <c r="E87" s="145" t="s">
        <v>35</v>
      </c>
      <c r="F87" s="146" t="s">
        <v>260</v>
      </c>
      <c r="H87" s="147">
        <v>550</v>
      </c>
      <c r="I87" s="148"/>
      <c r="L87" s="144"/>
      <c r="M87" s="149"/>
      <c r="T87" s="150"/>
      <c r="AT87" s="145" t="s">
        <v>157</v>
      </c>
      <c r="AU87" s="145" t="s">
        <v>86</v>
      </c>
      <c r="AV87" s="12" t="s">
        <v>86</v>
      </c>
      <c r="AW87" s="12" t="s">
        <v>37</v>
      </c>
      <c r="AX87" s="12" t="s">
        <v>76</v>
      </c>
      <c r="AY87" s="145" t="s">
        <v>146</v>
      </c>
    </row>
    <row r="88" spans="2:65" s="12" customFormat="1" ht="11.25" x14ac:dyDescent="0.2">
      <c r="B88" s="144"/>
      <c r="D88" s="140" t="s">
        <v>157</v>
      </c>
      <c r="E88" s="145" t="s">
        <v>35</v>
      </c>
      <c r="F88" s="146" t="s">
        <v>261</v>
      </c>
      <c r="H88" s="147">
        <v>250</v>
      </c>
      <c r="I88" s="148"/>
      <c r="L88" s="144"/>
      <c r="M88" s="149"/>
      <c r="T88" s="150"/>
      <c r="AT88" s="145" t="s">
        <v>157</v>
      </c>
      <c r="AU88" s="145" t="s">
        <v>86</v>
      </c>
      <c r="AV88" s="12" t="s">
        <v>86</v>
      </c>
      <c r="AW88" s="12" t="s">
        <v>37</v>
      </c>
      <c r="AX88" s="12" t="s">
        <v>76</v>
      </c>
      <c r="AY88" s="145" t="s">
        <v>146</v>
      </c>
    </row>
    <row r="89" spans="2:65" s="12" customFormat="1" ht="11.25" x14ac:dyDescent="0.2">
      <c r="B89" s="144"/>
      <c r="D89" s="140" t="s">
        <v>157</v>
      </c>
      <c r="E89" s="145" t="s">
        <v>35</v>
      </c>
      <c r="F89" s="146" t="s">
        <v>262</v>
      </c>
      <c r="H89" s="147">
        <v>150</v>
      </c>
      <c r="I89" s="148"/>
      <c r="L89" s="144"/>
      <c r="M89" s="149"/>
      <c r="T89" s="150"/>
      <c r="AT89" s="145" t="s">
        <v>157</v>
      </c>
      <c r="AU89" s="145" t="s">
        <v>86</v>
      </c>
      <c r="AV89" s="12" t="s">
        <v>86</v>
      </c>
      <c r="AW89" s="12" t="s">
        <v>37</v>
      </c>
      <c r="AX89" s="12" t="s">
        <v>76</v>
      </c>
      <c r="AY89" s="145" t="s">
        <v>146</v>
      </c>
    </row>
    <row r="90" spans="2:65" s="12" customFormat="1" ht="11.25" x14ac:dyDescent="0.2">
      <c r="B90" s="144"/>
      <c r="D90" s="140" t="s">
        <v>157</v>
      </c>
      <c r="E90" s="145" t="s">
        <v>35</v>
      </c>
      <c r="F90" s="146" t="s">
        <v>263</v>
      </c>
      <c r="H90" s="147">
        <v>150</v>
      </c>
      <c r="I90" s="148"/>
      <c r="L90" s="144"/>
      <c r="M90" s="149"/>
      <c r="T90" s="150"/>
      <c r="AT90" s="145" t="s">
        <v>157</v>
      </c>
      <c r="AU90" s="145" t="s">
        <v>86</v>
      </c>
      <c r="AV90" s="12" t="s">
        <v>86</v>
      </c>
      <c r="AW90" s="12" t="s">
        <v>37</v>
      </c>
      <c r="AX90" s="12" t="s">
        <v>76</v>
      </c>
      <c r="AY90" s="145" t="s">
        <v>146</v>
      </c>
    </row>
    <row r="91" spans="2:65" s="12" customFormat="1" ht="11.25" x14ac:dyDescent="0.2">
      <c r="B91" s="144"/>
      <c r="D91" s="140" t="s">
        <v>157</v>
      </c>
      <c r="E91" s="145" t="s">
        <v>35</v>
      </c>
      <c r="F91" s="146" t="s">
        <v>264</v>
      </c>
      <c r="H91" s="147">
        <v>200</v>
      </c>
      <c r="I91" s="148"/>
      <c r="L91" s="144"/>
      <c r="M91" s="149"/>
      <c r="T91" s="150"/>
      <c r="AT91" s="145" t="s">
        <v>157</v>
      </c>
      <c r="AU91" s="145" t="s">
        <v>86</v>
      </c>
      <c r="AV91" s="12" t="s">
        <v>86</v>
      </c>
      <c r="AW91" s="12" t="s">
        <v>37</v>
      </c>
      <c r="AX91" s="12" t="s">
        <v>76</v>
      </c>
      <c r="AY91" s="145" t="s">
        <v>146</v>
      </c>
    </row>
    <row r="92" spans="2:65" s="12" customFormat="1" ht="11.25" x14ac:dyDescent="0.2">
      <c r="B92" s="144"/>
      <c r="D92" s="140" t="s">
        <v>157</v>
      </c>
      <c r="E92" s="145" t="s">
        <v>35</v>
      </c>
      <c r="F92" s="146" t="s">
        <v>265</v>
      </c>
      <c r="H92" s="147">
        <v>100</v>
      </c>
      <c r="I92" s="148"/>
      <c r="L92" s="144"/>
      <c r="M92" s="149"/>
      <c r="T92" s="150"/>
      <c r="AT92" s="145" t="s">
        <v>157</v>
      </c>
      <c r="AU92" s="145" t="s">
        <v>86</v>
      </c>
      <c r="AV92" s="12" t="s">
        <v>86</v>
      </c>
      <c r="AW92" s="12" t="s">
        <v>37</v>
      </c>
      <c r="AX92" s="12" t="s">
        <v>76</v>
      </c>
      <c r="AY92" s="145" t="s">
        <v>146</v>
      </c>
    </row>
    <row r="93" spans="2:65" s="12" customFormat="1" ht="11.25" x14ac:dyDescent="0.2">
      <c r="B93" s="144"/>
      <c r="D93" s="140" t="s">
        <v>157</v>
      </c>
      <c r="E93" s="145" t="s">
        <v>35</v>
      </c>
      <c r="F93" s="146" t="s">
        <v>266</v>
      </c>
      <c r="H93" s="147">
        <v>300</v>
      </c>
      <c r="I93" s="148"/>
      <c r="L93" s="144"/>
      <c r="M93" s="149"/>
      <c r="T93" s="150"/>
      <c r="AT93" s="145" t="s">
        <v>157</v>
      </c>
      <c r="AU93" s="145" t="s">
        <v>86</v>
      </c>
      <c r="AV93" s="12" t="s">
        <v>86</v>
      </c>
      <c r="AW93" s="12" t="s">
        <v>37</v>
      </c>
      <c r="AX93" s="12" t="s">
        <v>76</v>
      </c>
      <c r="AY93" s="145" t="s">
        <v>146</v>
      </c>
    </row>
    <row r="94" spans="2:65" s="12" customFormat="1" ht="11.25" x14ac:dyDescent="0.2">
      <c r="B94" s="144"/>
      <c r="D94" s="140" t="s">
        <v>157</v>
      </c>
      <c r="E94" s="145" t="s">
        <v>35</v>
      </c>
      <c r="F94" s="146" t="s">
        <v>267</v>
      </c>
      <c r="H94" s="147">
        <v>250</v>
      </c>
      <c r="I94" s="148"/>
      <c r="L94" s="144"/>
      <c r="M94" s="149"/>
      <c r="T94" s="150"/>
      <c r="AT94" s="145" t="s">
        <v>157</v>
      </c>
      <c r="AU94" s="145" t="s">
        <v>86</v>
      </c>
      <c r="AV94" s="12" t="s">
        <v>86</v>
      </c>
      <c r="AW94" s="12" t="s">
        <v>37</v>
      </c>
      <c r="AX94" s="12" t="s">
        <v>76</v>
      </c>
      <c r="AY94" s="145" t="s">
        <v>146</v>
      </c>
    </row>
    <row r="95" spans="2:65" s="12" customFormat="1" ht="11.25" x14ac:dyDescent="0.2">
      <c r="B95" s="144"/>
      <c r="D95" s="140" t="s">
        <v>157</v>
      </c>
      <c r="E95" s="145" t="s">
        <v>35</v>
      </c>
      <c r="F95" s="146" t="s">
        <v>268</v>
      </c>
      <c r="H95" s="147">
        <v>200</v>
      </c>
      <c r="I95" s="148"/>
      <c r="L95" s="144"/>
      <c r="M95" s="149"/>
      <c r="T95" s="150"/>
      <c r="AT95" s="145" t="s">
        <v>157</v>
      </c>
      <c r="AU95" s="145" t="s">
        <v>86</v>
      </c>
      <c r="AV95" s="12" t="s">
        <v>86</v>
      </c>
      <c r="AW95" s="12" t="s">
        <v>37</v>
      </c>
      <c r="AX95" s="12" t="s">
        <v>76</v>
      </c>
      <c r="AY95" s="145" t="s">
        <v>146</v>
      </c>
    </row>
    <row r="96" spans="2:65" s="12" customFormat="1" ht="11.25" x14ac:dyDescent="0.2">
      <c r="B96" s="144"/>
      <c r="D96" s="140" t="s">
        <v>157</v>
      </c>
      <c r="E96" s="145" t="s">
        <v>35</v>
      </c>
      <c r="F96" s="146" t="s">
        <v>269</v>
      </c>
      <c r="H96" s="147">
        <v>400</v>
      </c>
      <c r="I96" s="148"/>
      <c r="L96" s="144"/>
      <c r="M96" s="149"/>
      <c r="T96" s="150"/>
      <c r="AT96" s="145" t="s">
        <v>157</v>
      </c>
      <c r="AU96" s="145" t="s">
        <v>86</v>
      </c>
      <c r="AV96" s="12" t="s">
        <v>86</v>
      </c>
      <c r="AW96" s="12" t="s">
        <v>37</v>
      </c>
      <c r="AX96" s="12" t="s">
        <v>76</v>
      </c>
      <c r="AY96" s="145" t="s">
        <v>146</v>
      </c>
    </row>
    <row r="97" spans="2:65" s="12" customFormat="1" ht="11.25" x14ac:dyDescent="0.2">
      <c r="B97" s="144"/>
      <c r="D97" s="140" t="s">
        <v>157</v>
      </c>
      <c r="E97" s="145" t="s">
        <v>35</v>
      </c>
      <c r="F97" s="146" t="s">
        <v>270</v>
      </c>
      <c r="H97" s="147">
        <v>200</v>
      </c>
      <c r="I97" s="148"/>
      <c r="L97" s="144"/>
      <c r="M97" s="149"/>
      <c r="T97" s="150"/>
      <c r="AT97" s="145" t="s">
        <v>157</v>
      </c>
      <c r="AU97" s="145" t="s">
        <v>86</v>
      </c>
      <c r="AV97" s="12" t="s">
        <v>86</v>
      </c>
      <c r="AW97" s="12" t="s">
        <v>37</v>
      </c>
      <c r="AX97" s="12" t="s">
        <v>76</v>
      </c>
      <c r="AY97" s="145" t="s">
        <v>146</v>
      </c>
    </row>
    <row r="98" spans="2:65" s="13" customFormat="1" ht="11.25" x14ac:dyDescent="0.2">
      <c r="B98" s="151"/>
      <c r="D98" s="140" t="s">
        <v>157</v>
      </c>
      <c r="E98" s="152" t="s">
        <v>35</v>
      </c>
      <c r="F98" s="153" t="s">
        <v>161</v>
      </c>
      <c r="H98" s="154">
        <v>3350</v>
      </c>
      <c r="I98" s="155"/>
      <c r="L98" s="151"/>
      <c r="M98" s="156"/>
      <c r="T98" s="157"/>
      <c r="AT98" s="152" t="s">
        <v>157</v>
      </c>
      <c r="AU98" s="152" t="s">
        <v>86</v>
      </c>
      <c r="AV98" s="13" t="s">
        <v>153</v>
      </c>
      <c r="AW98" s="13" t="s">
        <v>37</v>
      </c>
      <c r="AX98" s="13" t="s">
        <v>84</v>
      </c>
      <c r="AY98" s="152" t="s">
        <v>146</v>
      </c>
    </row>
    <row r="99" spans="2:65" s="1" customFormat="1" ht="16.5" customHeight="1" x14ac:dyDescent="0.2">
      <c r="B99" s="30"/>
      <c r="C99" s="126" t="s">
        <v>86</v>
      </c>
      <c r="D99" s="126" t="s">
        <v>149</v>
      </c>
      <c r="E99" s="127" t="s">
        <v>162</v>
      </c>
      <c r="F99" s="128" t="s">
        <v>163</v>
      </c>
      <c r="G99" s="129" t="s">
        <v>164</v>
      </c>
      <c r="H99" s="130">
        <v>215.1</v>
      </c>
      <c r="I99" s="131"/>
      <c r="J99" s="132">
        <f>ROUND(I99*H99,2)</f>
        <v>0</v>
      </c>
      <c r="K99" s="133"/>
      <c r="L99" s="30"/>
      <c r="M99" s="134" t="s">
        <v>35</v>
      </c>
      <c r="N99" s="135" t="s">
        <v>47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153</v>
      </c>
      <c r="AT99" s="138" t="s">
        <v>149</v>
      </c>
      <c r="AU99" s="138" t="s">
        <v>86</v>
      </c>
      <c r="AY99" s="15" t="s">
        <v>146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5" t="s">
        <v>84</v>
      </c>
      <c r="BK99" s="139">
        <f>ROUND(I99*H99,2)</f>
        <v>0</v>
      </c>
      <c r="BL99" s="15" t="s">
        <v>153</v>
      </c>
      <c r="BM99" s="138" t="s">
        <v>271</v>
      </c>
    </row>
    <row r="100" spans="2:65" s="1" customFormat="1" ht="19.5" x14ac:dyDescent="0.2">
      <c r="B100" s="30"/>
      <c r="D100" s="140" t="s">
        <v>155</v>
      </c>
      <c r="F100" s="141" t="s">
        <v>166</v>
      </c>
      <c r="I100" s="142"/>
      <c r="L100" s="30"/>
      <c r="M100" s="143"/>
      <c r="T100" s="51"/>
      <c r="AT100" s="15" t="s">
        <v>155</v>
      </c>
      <c r="AU100" s="15" t="s">
        <v>86</v>
      </c>
    </row>
    <row r="101" spans="2:65" s="12" customFormat="1" ht="11.25" x14ac:dyDescent="0.2">
      <c r="B101" s="144"/>
      <c r="D101" s="140" t="s">
        <v>157</v>
      </c>
      <c r="E101" s="145" t="s">
        <v>35</v>
      </c>
      <c r="F101" s="146" t="s">
        <v>272</v>
      </c>
      <c r="H101" s="147">
        <v>39.6</v>
      </c>
      <c r="I101" s="148"/>
      <c r="L101" s="144"/>
      <c r="M101" s="149"/>
      <c r="T101" s="150"/>
      <c r="AT101" s="145" t="s">
        <v>157</v>
      </c>
      <c r="AU101" s="145" t="s">
        <v>86</v>
      </c>
      <c r="AV101" s="12" t="s">
        <v>86</v>
      </c>
      <c r="AW101" s="12" t="s">
        <v>37</v>
      </c>
      <c r="AX101" s="12" t="s">
        <v>76</v>
      </c>
      <c r="AY101" s="145" t="s">
        <v>146</v>
      </c>
    </row>
    <row r="102" spans="2:65" s="12" customFormat="1" ht="11.25" x14ac:dyDescent="0.2">
      <c r="B102" s="144"/>
      <c r="D102" s="140" t="s">
        <v>157</v>
      </c>
      <c r="E102" s="145" t="s">
        <v>35</v>
      </c>
      <c r="F102" s="146" t="s">
        <v>273</v>
      </c>
      <c r="H102" s="147">
        <v>36.299999999999997</v>
      </c>
      <c r="I102" s="148"/>
      <c r="L102" s="144"/>
      <c r="M102" s="149"/>
      <c r="T102" s="150"/>
      <c r="AT102" s="145" t="s">
        <v>157</v>
      </c>
      <c r="AU102" s="145" t="s">
        <v>86</v>
      </c>
      <c r="AV102" s="12" t="s">
        <v>86</v>
      </c>
      <c r="AW102" s="12" t="s">
        <v>37</v>
      </c>
      <c r="AX102" s="12" t="s">
        <v>76</v>
      </c>
      <c r="AY102" s="145" t="s">
        <v>146</v>
      </c>
    </row>
    <row r="103" spans="2:65" s="12" customFormat="1" ht="11.25" x14ac:dyDescent="0.2">
      <c r="B103" s="144"/>
      <c r="D103" s="140" t="s">
        <v>157</v>
      </c>
      <c r="E103" s="145" t="s">
        <v>35</v>
      </c>
      <c r="F103" s="146" t="s">
        <v>274</v>
      </c>
      <c r="H103" s="147">
        <v>16.5</v>
      </c>
      <c r="I103" s="148"/>
      <c r="L103" s="144"/>
      <c r="M103" s="149"/>
      <c r="T103" s="150"/>
      <c r="AT103" s="145" t="s">
        <v>157</v>
      </c>
      <c r="AU103" s="145" t="s">
        <v>86</v>
      </c>
      <c r="AV103" s="12" t="s">
        <v>86</v>
      </c>
      <c r="AW103" s="12" t="s">
        <v>37</v>
      </c>
      <c r="AX103" s="12" t="s">
        <v>76</v>
      </c>
      <c r="AY103" s="145" t="s">
        <v>146</v>
      </c>
    </row>
    <row r="104" spans="2:65" s="12" customFormat="1" ht="11.25" x14ac:dyDescent="0.2">
      <c r="B104" s="144"/>
      <c r="D104" s="140" t="s">
        <v>157</v>
      </c>
      <c r="E104" s="145" t="s">
        <v>35</v>
      </c>
      <c r="F104" s="146" t="s">
        <v>275</v>
      </c>
      <c r="H104" s="147">
        <v>9.9</v>
      </c>
      <c r="I104" s="148"/>
      <c r="L104" s="144"/>
      <c r="M104" s="149"/>
      <c r="T104" s="150"/>
      <c r="AT104" s="145" t="s">
        <v>157</v>
      </c>
      <c r="AU104" s="145" t="s">
        <v>86</v>
      </c>
      <c r="AV104" s="12" t="s">
        <v>86</v>
      </c>
      <c r="AW104" s="12" t="s">
        <v>37</v>
      </c>
      <c r="AX104" s="12" t="s">
        <v>76</v>
      </c>
      <c r="AY104" s="145" t="s">
        <v>146</v>
      </c>
    </row>
    <row r="105" spans="2:65" s="12" customFormat="1" ht="11.25" x14ac:dyDescent="0.2">
      <c r="B105" s="144"/>
      <c r="D105" s="140" t="s">
        <v>157</v>
      </c>
      <c r="E105" s="145" t="s">
        <v>35</v>
      </c>
      <c r="F105" s="146" t="s">
        <v>276</v>
      </c>
      <c r="H105" s="147">
        <v>9.9</v>
      </c>
      <c r="I105" s="148"/>
      <c r="L105" s="144"/>
      <c r="M105" s="149"/>
      <c r="T105" s="150"/>
      <c r="AT105" s="145" t="s">
        <v>157</v>
      </c>
      <c r="AU105" s="145" t="s">
        <v>86</v>
      </c>
      <c r="AV105" s="12" t="s">
        <v>86</v>
      </c>
      <c r="AW105" s="12" t="s">
        <v>37</v>
      </c>
      <c r="AX105" s="12" t="s">
        <v>76</v>
      </c>
      <c r="AY105" s="145" t="s">
        <v>146</v>
      </c>
    </row>
    <row r="106" spans="2:65" s="12" customFormat="1" ht="11.25" x14ac:dyDescent="0.2">
      <c r="B106" s="144"/>
      <c r="D106" s="140" t="s">
        <v>157</v>
      </c>
      <c r="E106" s="145" t="s">
        <v>35</v>
      </c>
      <c r="F106" s="146" t="s">
        <v>277</v>
      </c>
      <c r="H106" s="147">
        <v>13.2</v>
      </c>
      <c r="I106" s="148"/>
      <c r="L106" s="144"/>
      <c r="M106" s="149"/>
      <c r="T106" s="150"/>
      <c r="AT106" s="145" t="s">
        <v>157</v>
      </c>
      <c r="AU106" s="145" t="s">
        <v>86</v>
      </c>
      <c r="AV106" s="12" t="s">
        <v>86</v>
      </c>
      <c r="AW106" s="12" t="s">
        <v>37</v>
      </c>
      <c r="AX106" s="12" t="s">
        <v>76</v>
      </c>
      <c r="AY106" s="145" t="s">
        <v>146</v>
      </c>
    </row>
    <row r="107" spans="2:65" s="12" customFormat="1" ht="11.25" x14ac:dyDescent="0.2">
      <c r="B107" s="144"/>
      <c r="D107" s="140" t="s">
        <v>157</v>
      </c>
      <c r="E107" s="145" t="s">
        <v>35</v>
      </c>
      <c r="F107" s="146" t="s">
        <v>278</v>
      </c>
      <c r="H107" s="147">
        <v>6.6</v>
      </c>
      <c r="I107" s="148"/>
      <c r="L107" s="144"/>
      <c r="M107" s="149"/>
      <c r="T107" s="150"/>
      <c r="AT107" s="145" t="s">
        <v>157</v>
      </c>
      <c r="AU107" s="145" t="s">
        <v>86</v>
      </c>
      <c r="AV107" s="12" t="s">
        <v>86</v>
      </c>
      <c r="AW107" s="12" t="s">
        <v>37</v>
      </c>
      <c r="AX107" s="12" t="s">
        <v>76</v>
      </c>
      <c r="AY107" s="145" t="s">
        <v>146</v>
      </c>
    </row>
    <row r="108" spans="2:65" s="12" customFormat="1" ht="11.25" x14ac:dyDescent="0.2">
      <c r="B108" s="144"/>
      <c r="D108" s="140" t="s">
        <v>157</v>
      </c>
      <c r="E108" s="145" t="s">
        <v>35</v>
      </c>
      <c r="F108" s="146" t="s">
        <v>279</v>
      </c>
      <c r="H108" s="147">
        <v>19.8</v>
      </c>
      <c r="I108" s="148"/>
      <c r="L108" s="144"/>
      <c r="M108" s="149"/>
      <c r="T108" s="150"/>
      <c r="AT108" s="145" t="s">
        <v>157</v>
      </c>
      <c r="AU108" s="145" t="s">
        <v>86</v>
      </c>
      <c r="AV108" s="12" t="s">
        <v>86</v>
      </c>
      <c r="AW108" s="12" t="s">
        <v>37</v>
      </c>
      <c r="AX108" s="12" t="s">
        <v>76</v>
      </c>
      <c r="AY108" s="145" t="s">
        <v>146</v>
      </c>
    </row>
    <row r="109" spans="2:65" s="12" customFormat="1" ht="11.25" x14ac:dyDescent="0.2">
      <c r="B109" s="144"/>
      <c r="D109" s="140" t="s">
        <v>157</v>
      </c>
      <c r="E109" s="145" t="s">
        <v>35</v>
      </c>
      <c r="F109" s="146" t="s">
        <v>280</v>
      </c>
      <c r="H109" s="147">
        <v>16.5</v>
      </c>
      <c r="I109" s="148"/>
      <c r="L109" s="144"/>
      <c r="M109" s="149"/>
      <c r="T109" s="150"/>
      <c r="AT109" s="145" t="s">
        <v>157</v>
      </c>
      <c r="AU109" s="145" t="s">
        <v>86</v>
      </c>
      <c r="AV109" s="12" t="s">
        <v>86</v>
      </c>
      <c r="AW109" s="12" t="s">
        <v>37</v>
      </c>
      <c r="AX109" s="12" t="s">
        <v>76</v>
      </c>
      <c r="AY109" s="145" t="s">
        <v>146</v>
      </c>
    </row>
    <row r="110" spans="2:65" s="12" customFormat="1" ht="11.25" x14ac:dyDescent="0.2">
      <c r="B110" s="144"/>
      <c r="D110" s="140" t="s">
        <v>157</v>
      </c>
      <c r="E110" s="145" t="s">
        <v>35</v>
      </c>
      <c r="F110" s="146" t="s">
        <v>281</v>
      </c>
      <c r="H110" s="147">
        <v>7.2</v>
      </c>
      <c r="I110" s="148"/>
      <c r="L110" s="144"/>
      <c r="M110" s="149"/>
      <c r="T110" s="150"/>
      <c r="AT110" s="145" t="s">
        <v>157</v>
      </c>
      <c r="AU110" s="145" t="s">
        <v>86</v>
      </c>
      <c r="AV110" s="12" t="s">
        <v>86</v>
      </c>
      <c r="AW110" s="12" t="s">
        <v>37</v>
      </c>
      <c r="AX110" s="12" t="s">
        <v>76</v>
      </c>
      <c r="AY110" s="145" t="s">
        <v>146</v>
      </c>
    </row>
    <row r="111" spans="2:65" s="12" customFormat="1" ht="11.25" x14ac:dyDescent="0.2">
      <c r="B111" s="144"/>
      <c r="D111" s="140" t="s">
        <v>157</v>
      </c>
      <c r="E111" s="145" t="s">
        <v>35</v>
      </c>
      <c r="F111" s="146" t="s">
        <v>282</v>
      </c>
      <c r="H111" s="147">
        <v>26.4</v>
      </c>
      <c r="I111" s="148"/>
      <c r="L111" s="144"/>
      <c r="M111" s="149"/>
      <c r="T111" s="150"/>
      <c r="AT111" s="145" t="s">
        <v>157</v>
      </c>
      <c r="AU111" s="145" t="s">
        <v>86</v>
      </c>
      <c r="AV111" s="12" t="s">
        <v>86</v>
      </c>
      <c r="AW111" s="12" t="s">
        <v>37</v>
      </c>
      <c r="AX111" s="12" t="s">
        <v>76</v>
      </c>
      <c r="AY111" s="145" t="s">
        <v>146</v>
      </c>
    </row>
    <row r="112" spans="2:65" s="12" customFormat="1" ht="11.25" x14ac:dyDescent="0.2">
      <c r="B112" s="144"/>
      <c r="D112" s="140" t="s">
        <v>157</v>
      </c>
      <c r="E112" s="145" t="s">
        <v>35</v>
      </c>
      <c r="F112" s="146" t="s">
        <v>283</v>
      </c>
      <c r="H112" s="147">
        <v>13.2</v>
      </c>
      <c r="I112" s="148"/>
      <c r="L112" s="144"/>
      <c r="M112" s="149"/>
      <c r="T112" s="150"/>
      <c r="AT112" s="145" t="s">
        <v>157</v>
      </c>
      <c r="AU112" s="145" t="s">
        <v>86</v>
      </c>
      <c r="AV112" s="12" t="s">
        <v>86</v>
      </c>
      <c r="AW112" s="12" t="s">
        <v>37</v>
      </c>
      <c r="AX112" s="12" t="s">
        <v>76</v>
      </c>
      <c r="AY112" s="145" t="s">
        <v>146</v>
      </c>
    </row>
    <row r="113" spans="2:51" s="13" customFormat="1" ht="11.25" x14ac:dyDescent="0.2">
      <c r="B113" s="151"/>
      <c r="D113" s="140" t="s">
        <v>157</v>
      </c>
      <c r="E113" s="152" t="s">
        <v>35</v>
      </c>
      <c r="F113" s="153" t="s">
        <v>161</v>
      </c>
      <c r="H113" s="154">
        <v>215.1</v>
      </c>
      <c r="I113" s="155"/>
      <c r="L113" s="151"/>
      <c r="M113" s="158"/>
      <c r="N113" s="159"/>
      <c r="O113" s="159"/>
      <c r="P113" s="159"/>
      <c r="Q113" s="159"/>
      <c r="R113" s="159"/>
      <c r="S113" s="159"/>
      <c r="T113" s="160"/>
      <c r="AT113" s="152" t="s">
        <v>157</v>
      </c>
      <c r="AU113" s="152" t="s">
        <v>86</v>
      </c>
      <c r="AV113" s="13" t="s">
        <v>153</v>
      </c>
      <c r="AW113" s="13" t="s">
        <v>37</v>
      </c>
      <c r="AX113" s="13" t="s">
        <v>84</v>
      </c>
      <c r="AY113" s="152" t="s">
        <v>146</v>
      </c>
    </row>
    <row r="114" spans="2:51" s="1" customFormat="1" ht="6.95" customHeight="1" x14ac:dyDescent="0.2"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30"/>
    </row>
  </sheetData>
  <sheetProtection algorithmName="SHA-512" hashValue="YmujSkspuhbGAF5BrUi5t37gGUj8pX/UjNgMXo78mxZsxMg4DhoKhkTz6A8ar0+9+oDgwEiBiDxjRucUgzM28g==" saltValue="UaLYlqRggZdTh7aYSq29whX43l3+J/422CJ63BrNLintuDm5IbpA8Hqa0IeRbybppOQ0lNCKTxIaT9+AjmGrpA==" spinCount="100000" sheet="1" objects="1" scenarios="1" formatColumns="0" formatRows="0" autoFilter="0"/>
  <autoFilter ref="C80:K113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2"/>
  <sheetViews>
    <sheetView showGridLines="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101</v>
      </c>
    </row>
    <row r="3" spans="2:46" ht="6.95" hidden="1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 x14ac:dyDescent="0.2">
      <c r="B4" s="18"/>
      <c r="D4" s="19" t="s">
        <v>120</v>
      </c>
      <c r="L4" s="18"/>
      <c r="M4" s="83" t="s">
        <v>10</v>
      </c>
      <c r="AT4" s="15" t="s">
        <v>4</v>
      </c>
    </row>
    <row r="5" spans="2:46" ht="6.95" hidden="1" customHeight="1" x14ac:dyDescent="0.2">
      <c r="B5" s="18"/>
      <c r="L5" s="18"/>
    </row>
    <row r="6" spans="2:46" ht="12" hidden="1" customHeight="1" x14ac:dyDescent="0.2">
      <c r="B6" s="18"/>
      <c r="D6" s="25" t="s">
        <v>16</v>
      </c>
      <c r="L6" s="18"/>
    </row>
    <row r="7" spans="2:46" ht="16.5" hidden="1" customHeight="1" x14ac:dyDescent="0.2">
      <c r="B7" s="18"/>
      <c r="E7" s="205" t="str">
        <f>'Rekapitulace stavby'!K6</f>
        <v>Čištění žlabových příkopů na trati Horní Dvořiště st. hranice - České Budějovice</v>
      </c>
      <c r="F7" s="206"/>
      <c r="G7" s="206"/>
      <c r="H7" s="206"/>
      <c r="L7" s="18"/>
    </row>
    <row r="8" spans="2:46" s="1" customFormat="1" ht="12" hidden="1" customHeight="1" x14ac:dyDescent="0.2">
      <c r="B8" s="30"/>
      <c r="D8" s="25" t="s">
        <v>121</v>
      </c>
      <c r="L8" s="30"/>
    </row>
    <row r="9" spans="2:46" s="1" customFormat="1" ht="16.5" hidden="1" customHeight="1" x14ac:dyDescent="0.2">
      <c r="B9" s="30"/>
      <c r="E9" s="172" t="s">
        <v>284</v>
      </c>
      <c r="F9" s="207"/>
      <c r="G9" s="207"/>
      <c r="H9" s="207"/>
      <c r="L9" s="30"/>
    </row>
    <row r="10" spans="2:46" s="1" customFormat="1" ht="11.25" hidden="1" x14ac:dyDescent="0.2">
      <c r="B10" s="30"/>
      <c r="L10" s="30"/>
    </row>
    <row r="11" spans="2:46" s="1" customFormat="1" ht="12" hidden="1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 x14ac:dyDescent="0.2">
      <c r="B12" s="30"/>
      <c r="D12" s="25" t="s">
        <v>22</v>
      </c>
      <c r="F12" s="23" t="s">
        <v>285</v>
      </c>
      <c r="I12" s="25" t="s">
        <v>24</v>
      </c>
      <c r="J12" s="47" t="str">
        <f>'Rekapitulace stavby'!AN8</f>
        <v>27. 3. 2025</v>
      </c>
      <c r="L12" s="30"/>
    </row>
    <row r="13" spans="2:46" s="1" customFormat="1" ht="10.9" hidden="1" customHeight="1" x14ac:dyDescent="0.2">
      <c r="B13" s="30"/>
      <c r="L13" s="30"/>
    </row>
    <row r="14" spans="2:46" s="1" customFormat="1" ht="12" hidden="1" customHeight="1" x14ac:dyDescent="0.2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 x14ac:dyDescent="0.2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 x14ac:dyDescent="0.2">
      <c r="B16" s="30"/>
      <c r="L16" s="30"/>
    </row>
    <row r="17" spans="2:12" s="1" customFormat="1" ht="12" hidden="1" customHeight="1" x14ac:dyDescent="0.2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 x14ac:dyDescent="0.2">
      <c r="B18" s="30"/>
      <c r="E18" s="208" t="str">
        <f>'Rekapitulace stavby'!E14</f>
        <v>Vyplň údaj</v>
      </c>
      <c r="F18" s="178"/>
      <c r="G18" s="178"/>
      <c r="H18" s="178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 x14ac:dyDescent="0.2">
      <c r="B19" s="30"/>
      <c r="L19" s="30"/>
    </row>
    <row r="20" spans="2:12" s="1" customFormat="1" ht="12" hidden="1" customHeight="1" x14ac:dyDescent="0.2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 x14ac:dyDescent="0.2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 x14ac:dyDescent="0.2">
      <c r="B22" s="30"/>
      <c r="L22" s="30"/>
    </row>
    <row r="23" spans="2:12" s="1" customFormat="1" ht="12" hidden="1" customHeight="1" x14ac:dyDescent="0.2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 x14ac:dyDescent="0.2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 x14ac:dyDescent="0.2">
      <c r="B25" s="30"/>
      <c r="L25" s="30"/>
    </row>
    <row r="26" spans="2:12" s="1" customFormat="1" ht="12" hidden="1" customHeight="1" x14ac:dyDescent="0.2">
      <c r="B26" s="30"/>
      <c r="D26" s="25" t="s">
        <v>40</v>
      </c>
      <c r="L26" s="30"/>
    </row>
    <row r="27" spans="2:12" s="7" customFormat="1" ht="59.25" hidden="1" customHeight="1" x14ac:dyDescent="0.2">
      <c r="B27" s="84"/>
      <c r="E27" s="183" t="s">
        <v>124</v>
      </c>
      <c r="F27" s="183"/>
      <c r="G27" s="183"/>
      <c r="H27" s="183"/>
      <c r="L27" s="84"/>
    </row>
    <row r="28" spans="2:12" s="1" customFormat="1" ht="6.95" hidden="1" customHeight="1" x14ac:dyDescent="0.2">
      <c r="B28" s="30"/>
      <c r="L28" s="30"/>
    </row>
    <row r="29" spans="2:12" s="1" customFormat="1" ht="6.95" hidden="1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 x14ac:dyDescent="0.2">
      <c r="B30" s="30"/>
      <c r="D30" s="85" t="s">
        <v>42</v>
      </c>
      <c r="J30" s="61">
        <f>ROUND(J81, 2)</f>
        <v>0</v>
      </c>
      <c r="L30" s="30"/>
    </row>
    <row r="31" spans="2:12" s="1" customFormat="1" ht="6.95" hidden="1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 x14ac:dyDescent="0.2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 x14ac:dyDescent="0.2">
      <c r="B33" s="30"/>
      <c r="D33" s="50" t="s">
        <v>46</v>
      </c>
      <c r="E33" s="25" t="s">
        <v>47</v>
      </c>
      <c r="F33" s="86">
        <f>ROUND((SUM(BE81:BE101)),  2)</f>
        <v>0</v>
      </c>
      <c r="I33" s="87">
        <v>0.21</v>
      </c>
      <c r="J33" s="86">
        <f>ROUND(((SUM(BE81:BE101))*I33),  2)</f>
        <v>0</v>
      </c>
      <c r="L33" s="30"/>
    </row>
    <row r="34" spans="2:12" s="1" customFormat="1" ht="14.45" hidden="1" customHeight="1" x14ac:dyDescent="0.2">
      <c r="B34" s="30"/>
      <c r="E34" s="25" t="s">
        <v>48</v>
      </c>
      <c r="F34" s="86">
        <f>ROUND((SUM(BF81:BF101)),  2)</f>
        <v>0</v>
      </c>
      <c r="I34" s="87">
        <v>0.12</v>
      </c>
      <c r="J34" s="86">
        <f>ROUND(((SUM(BF81:BF101))*I34),  2)</f>
        <v>0</v>
      </c>
      <c r="L34" s="30"/>
    </row>
    <row r="35" spans="2:12" s="1" customFormat="1" ht="14.45" hidden="1" customHeight="1" x14ac:dyDescent="0.2">
      <c r="B35" s="30"/>
      <c r="E35" s="25" t="s">
        <v>49</v>
      </c>
      <c r="F35" s="86">
        <f>ROUND((SUM(BG81:BG101)),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50</v>
      </c>
      <c r="F36" s="86">
        <f>ROUND((SUM(BH81:BH101)),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51</v>
      </c>
      <c r="F37" s="86">
        <f>ROUND((SUM(BI81:BI101)),  2)</f>
        <v>0</v>
      </c>
      <c r="I37" s="87">
        <v>0</v>
      </c>
      <c r="J37" s="86">
        <f>0</f>
        <v>0</v>
      </c>
      <c r="L37" s="30"/>
    </row>
    <row r="38" spans="2:12" s="1" customFormat="1" ht="6.95" hidden="1" customHeight="1" x14ac:dyDescent="0.2">
      <c r="B38" s="30"/>
      <c r="L38" s="30"/>
    </row>
    <row r="39" spans="2:12" s="1" customFormat="1" ht="25.35" hidden="1" customHeight="1" x14ac:dyDescent="0.2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hidden="1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hidden="1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 x14ac:dyDescent="0.2">
      <c r="B45" s="30"/>
      <c r="C45" s="19" t="s">
        <v>125</v>
      </c>
      <c r="L45" s="30"/>
    </row>
    <row r="46" spans="2:12" s="1" customFormat="1" ht="6.95" hidden="1" customHeight="1" x14ac:dyDescent="0.2">
      <c r="B46" s="30"/>
      <c r="L46" s="30"/>
    </row>
    <row r="47" spans="2:12" s="1" customFormat="1" ht="12" hidden="1" customHeight="1" x14ac:dyDescent="0.2">
      <c r="B47" s="30"/>
      <c r="C47" s="25" t="s">
        <v>16</v>
      </c>
      <c r="L47" s="30"/>
    </row>
    <row r="48" spans="2:12" s="1" customFormat="1" ht="16.5" hidden="1" customHeight="1" x14ac:dyDescent="0.2">
      <c r="B48" s="30"/>
      <c r="E48" s="205" t="str">
        <f>E7</f>
        <v>Čištění žlabových příkopů na trati Horní Dvořiště st. hranice - České Budějovice</v>
      </c>
      <c r="F48" s="206"/>
      <c r="G48" s="206"/>
      <c r="H48" s="206"/>
      <c r="L48" s="30"/>
    </row>
    <row r="49" spans="2:47" s="1" customFormat="1" ht="12" hidden="1" customHeight="1" x14ac:dyDescent="0.2">
      <c r="B49" s="30"/>
      <c r="C49" s="25" t="s">
        <v>121</v>
      </c>
      <c r="L49" s="30"/>
    </row>
    <row r="50" spans="2:47" s="1" customFormat="1" ht="16.5" hidden="1" customHeight="1" x14ac:dyDescent="0.2">
      <c r="B50" s="30"/>
      <c r="E50" s="172" t="str">
        <f>E9</f>
        <v>SO 006 - TÚ Kaplice - Velešín</v>
      </c>
      <c r="F50" s="207"/>
      <c r="G50" s="207"/>
      <c r="H50" s="207"/>
      <c r="L50" s="30"/>
    </row>
    <row r="51" spans="2:47" s="1" customFormat="1" ht="6.95" hidden="1" customHeight="1" x14ac:dyDescent="0.2">
      <c r="B51" s="30"/>
      <c r="L51" s="30"/>
    </row>
    <row r="52" spans="2:47" s="1" customFormat="1" ht="12" hidden="1" customHeight="1" x14ac:dyDescent="0.2">
      <c r="B52" s="30"/>
      <c r="C52" s="25" t="s">
        <v>22</v>
      </c>
      <c r="F52" s="23" t="str">
        <f>F12</f>
        <v>trať 196 dle JŘ, TÚ Kaplice - Velešín</v>
      </c>
      <c r="I52" s="25" t="s">
        <v>24</v>
      </c>
      <c r="J52" s="47" t="str">
        <f>IF(J12="","",J12)</f>
        <v>27. 3. 2025</v>
      </c>
      <c r="L52" s="30"/>
    </row>
    <row r="53" spans="2:47" s="1" customFormat="1" ht="6.95" hidden="1" customHeight="1" x14ac:dyDescent="0.2">
      <c r="B53" s="30"/>
      <c r="L53" s="30"/>
    </row>
    <row r="54" spans="2:47" s="1" customFormat="1" ht="15.2" hidden="1" customHeight="1" x14ac:dyDescent="0.2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 x14ac:dyDescent="0.2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 x14ac:dyDescent="0.2">
      <c r="B56" s="30"/>
      <c r="L56" s="30"/>
    </row>
    <row r="57" spans="2:47" s="1" customFormat="1" ht="29.25" hidden="1" customHeight="1" x14ac:dyDescent="0.2">
      <c r="B57" s="30"/>
      <c r="C57" s="94" t="s">
        <v>126</v>
      </c>
      <c r="D57" s="88"/>
      <c r="E57" s="88"/>
      <c r="F57" s="88"/>
      <c r="G57" s="88"/>
      <c r="H57" s="88"/>
      <c r="I57" s="88"/>
      <c r="J57" s="95" t="s">
        <v>127</v>
      </c>
      <c r="K57" s="88"/>
      <c r="L57" s="30"/>
    </row>
    <row r="58" spans="2:47" s="1" customFormat="1" ht="10.35" hidden="1" customHeight="1" x14ac:dyDescent="0.2">
      <c r="B58" s="30"/>
      <c r="L58" s="30"/>
    </row>
    <row r="59" spans="2:47" s="1" customFormat="1" ht="22.9" hidden="1" customHeight="1" x14ac:dyDescent="0.2">
      <c r="B59" s="30"/>
      <c r="C59" s="96" t="s">
        <v>74</v>
      </c>
      <c r="J59" s="61">
        <f>J81</f>
        <v>0</v>
      </c>
      <c r="L59" s="30"/>
      <c r="AU59" s="15" t="s">
        <v>128</v>
      </c>
    </row>
    <row r="60" spans="2:47" s="8" customFormat="1" ht="24.95" hidden="1" customHeight="1" x14ac:dyDescent="0.2">
      <c r="B60" s="97"/>
      <c r="D60" s="98" t="s">
        <v>129</v>
      </c>
      <c r="E60" s="99"/>
      <c r="F60" s="99"/>
      <c r="G60" s="99"/>
      <c r="H60" s="99"/>
      <c r="I60" s="99"/>
      <c r="J60" s="100">
        <f>J82</f>
        <v>0</v>
      </c>
      <c r="L60" s="97"/>
    </row>
    <row r="61" spans="2:47" s="9" customFormat="1" ht="19.899999999999999" hidden="1" customHeight="1" x14ac:dyDescent="0.2">
      <c r="B61" s="101"/>
      <c r="D61" s="102" t="s">
        <v>130</v>
      </c>
      <c r="E61" s="103"/>
      <c r="F61" s="103"/>
      <c r="G61" s="103"/>
      <c r="H61" s="103"/>
      <c r="I61" s="103"/>
      <c r="J61" s="104">
        <f>J83</f>
        <v>0</v>
      </c>
      <c r="L61" s="101"/>
    </row>
    <row r="62" spans="2:47" s="1" customFormat="1" ht="21.75" hidden="1" customHeight="1" x14ac:dyDescent="0.2">
      <c r="B62" s="30"/>
      <c r="L62" s="30"/>
    </row>
    <row r="63" spans="2:47" s="1" customFormat="1" ht="6.95" hidden="1" customHeight="1" x14ac:dyDescent="0.2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30"/>
    </row>
    <row r="64" spans="2:47" ht="11.25" hidden="1" x14ac:dyDescent="0.2"/>
    <row r="65" spans="2:20" ht="11.25" hidden="1" x14ac:dyDescent="0.2"/>
    <row r="66" spans="2:20" ht="11.25" hidden="1" x14ac:dyDescent="0.2"/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0"/>
    </row>
    <row r="68" spans="2:20" s="1" customFormat="1" ht="24.95" customHeight="1" x14ac:dyDescent="0.2">
      <c r="B68" s="30"/>
      <c r="C68" s="19" t="s">
        <v>131</v>
      </c>
      <c r="L68" s="30"/>
    </row>
    <row r="69" spans="2:20" s="1" customFormat="1" ht="6.95" customHeight="1" x14ac:dyDescent="0.2">
      <c r="B69" s="30"/>
      <c r="L69" s="30"/>
    </row>
    <row r="70" spans="2:20" s="1" customFormat="1" ht="12" customHeight="1" x14ac:dyDescent="0.2">
      <c r="B70" s="30"/>
      <c r="C70" s="25" t="s">
        <v>16</v>
      </c>
      <c r="L70" s="30"/>
    </row>
    <row r="71" spans="2:20" s="1" customFormat="1" ht="16.5" customHeight="1" x14ac:dyDescent="0.2">
      <c r="B71" s="30"/>
      <c r="E71" s="205" t="str">
        <f>E7</f>
        <v>Čištění žlabových příkopů na trati Horní Dvořiště st. hranice - České Budějovice</v>
      </c>
      <c r="F71" s="206"/>
      <c r="G71" s="206"/>
      <c r="H71" s="206"/>
      <c r="L71" s="30"/>
    </row>
    <row r="72" spans="2:20" s="1" customFormat="1" ht="12" customHeight="1" x14ac:dyDescent="0.2">
      <c r="B72" s="30"/>
      <c r="C72" s="25" t="s">
        <v>121</v>
      </c>
      <c r="L72" s="30"/>
    </row>
    <row r="73" spans="2:20" s="1" customFormat="1" ht="16.5" customHeight="1" x14ac:dyDescent="0.2">
      <c r="B73" s="30"/>
      <c r="E73" s="172" t="str">
        <f>E9</f>
        <v>SO 006 - TÚ Kaplice - Velešín</v>
      </c>
      <c r="F73" s="207"/>
      <c r="G73" s="207"/>
      <c r="H73" s="207"/>
      <c r="L73" s="30"/>
    </row>
    <row r="74" spans="2:20" s="1" customFormat="1" ht="6.95" customHeight="1" x14ac:dyDescent="0.2">
      <c r="B74" s="30"/>
      <c r="L74" s="30"/>
    </row>
    <row r="75" spans="2:20" s="1" customFormat="1" ht="12" customHeight="1" x14ac:dyDescent="0.2">
      <c r="B75" s="30"/>
      <c r="C75" s="25" t="s">
        <v>22</v>
      </c>
      <c r="F75" s="23" t="str">
        <f>F12</f>
        <v>trať 196 dle JŘ, TÚ Kaplice - Velešín</v>
      </c>
      <c r="I75" s="25" t="s">
        <v>24</v>
      </c>
      <c r="J75" s="47" t="str">
        <f>IF(J12="","",J12)</f>
        <v>27. 3. 2025</v>
      </c>
      <c r="L75" s="30"/>
    </row>
    <row r="76" spans="2:20" s="1" customFormat="1" ht="6.95" customHeight="1" x14ac:dyDescent="0.2">
      <c r="B76" s="30"/>
      <c r="L76" s="30"/>
    </row>
    <row r="77" spans="2:20" s="1" customFormat="1" ht="15.2" customHeight="1" x14ac:dyDescent="0.2">
      <c r="B77" s="30"/>
      <c r="C77" s="25" t="s">
        <v>26</v>
      </c>
      <c r="F77" s="23" t="str">
        <f>E15</f>
        <v>Správa železnic, státní organizace, OŘ Plzeň</v>
      </c>
      <c r="I77" s="25" t="s">
        <v>34</v>
      </c>
      <c r="J77" s="28" t="str">
        <f>E21</f>
        <v xml:space="preserve"> </v>
      </c>
      <c r="L77" s="30"/>
    </row>
    <row r="78" spans="2:20" s="1" customFormat="1" ht="15.2" customHeight="1" x14ac:dyDescent="0.2">
      <c r="B78" s="30"/>
      <c r="C78" s="25" t="s">
        <v>32</v>
      </c>
      <c r="F78" s="23" t="str">
        <f>IF(E18="","",E18)</f>
        <v>Vyplň údaj</v>
      </c>
      <c r="I78" s="25" t="s">
        <v>38</v>
      </c>
      <c r="J78" s="28" t="str">
        <f>E24</f>
        <v>Libor Brabenec</v>
      </c>
      <c r="L78" s="30"/>
    </row>
    <row r="79" spans="2:20" s="1" customFormat="1" ht="10.35" customHeight="1" x14ac:dyDescent="0.2">
      <c r="B79" s="30"/>
      <c r="L79" s="30"/>
    </row>
    <row r="80" spans="2:20" s="10" customFormat="1" ht="29.25" customHeight="1" x14ac:dyDescent="0.2">
      <c r="B80" s="105"/>
      <c r="C80" s="106" t="s">
        <v>132</v>
      </c>
      <c r="D80" s="107" t="s">
        <v>61</v>
      </c>
      <c r="E80" s="107" t="s">
        <v>57</v>
      </c>
      <c r="F80" s="107" t="s">
        <v>58</v>
      </c>
      <c r="G80" s="107" t="s">
        <v>133</v>
      </c>
      <c r="H80" s="107" t="s">
        <v>134</v>
      </c>
      <c r="I80" s="107" t="s">
        <v>135</v>
      </c>
      <c r="J80" s="108" t="s">
        <v>127</v>
      </c>
      <c r="K80" s="109" t="s">
        <v>136</v>
      </c>
      <c r="L80" s="105"/>
      <c r="M80" s="54" t="s">
        <v>35</v>
      </c>
      <c r="N80" s="55" t="s">
        <v>46</v>
      </c>
      <c r="O80" s="55" t="s">
        <v>137</v>
      </c>
      <c r="P80" s="55" t="s">
        <v>138</v>
      </c>
      <c r="Q80" s="55" t="s">
        <v>139</v>
      </c>
      <c r="R80" s="55" t="s">
        <v>140</v>
      </c>
      <c r="S80" s="55" t="s">
        <v>141</v>
      </c>
      <c r="T80" s="56" t="s">
        <v>142</v>
      </c>
    </row>
    <row r="81" spans="2:65" s="1" customFormat="1" ht="22.9" customHeight="1" x14ac:dyDescent="0.25">
      <c r="B81" s="30"/>
      <c r="C81" s="59" t="s">
        <v>143</v>
      </c>
      <c r="J81" s="110">
        <f>BK81</f>
        <v>0</v>
      </c>
      <c r="L81" s="30"/>
      <c r="M81" s="57"/>
      <c r="N81" s="48"/>
      <c r="O81" s="48"/>
      <c r="P81" s="111">
        <f>P82</f>
        <v>0</v>
      </c>
      <c r="Q81" s="48"/>
      <c r="R81" s="111">
        <f>R82</f>
        <v>0</v>
      </c>
      <c r="S81" s="48"/>
      <c r="T81" s="112">
        <f>T82</f>
        <v>0</v>
      </c>
      <c r="AT81" s="15" t="s">
        <v>75</v>
      </c>
      <c r="AU81" s="15" t="s">
        <v>128</v>
      </c>
      <c r="BK81" s="113">
        <f>BK82</f>
        <v>0</v>
      </c>
    </row>
    <row r="82" spans="2:65" s="11" customFormat="1" ht="25.9" customHeight="1" x14ac:dyDescent="0.2">
      <c r="B82" s="114"/>
      <c r="D82" s="115" t="s">
        <v>75</v>
      </c>
      <c r="E82" s="116" t="s">
        <v>144</v>
      </c>
      <c r="F82" s="116" t="s">
        <v>145</v>
      </c>
      <c r="I82" s="117"/>
      <c r="J82" s="118">
        <f>BK82</f>
        <v>0</v>
      </c>
      <c r="L82" s="114"/>
      <c r="M82" s="119"/>
      <c r="P82" s="120">
        <f>P83</f>
        <v>0</v>
      </c>
      <c r="R82" s="120">
        <f>R83</f>
        <v>0</v>
      </c>
      <c r="T82" s="121">
        <f>T83</f>
        <v>0</v>
      </c>
      <c r="AR82" s="115" t="s">
        <v>84</v>
      </c>
      <c r="AT82" s="122" t="s">
        <v>75</v>
      </c>
      <c r="AU82" s="122" t="s">
        <v>76</v>
      </c>
      <c r="AY82" s="115" t="s">
        <v>146</v>
      </c>
      <c r="BK82" s="123">
        <f>BK83</f>
        <v>0</v>
      </c>
    </row>
    <row r="83" spans="2:65" s="11" customFormat="1" ht="22.9" customHeight="1" x14ac:dyDescent="0.2">
      <c r="B83" s="114"/>
      <c r="D83" s="115" t="s">
        <v>75</v>
      </c>
      <c r="E83" s="124" t="s">
        <v>147</v>
      </c>
      <c r="F83" s="124" t="s">
        <v>148</v>
      </c>
      <c r="I83" s="117"/>
      <c r="J83" s="125">
        <f>BK83</f>
        <v>0</v>
      </c>
      <c r="L83" s="114"/>
      <c r="M83" s="119"/>
      <c r="P83" s="120">
        <f>SUM(P84:P101)</f>
        <v>0</v>
      </c>
      <c r="R83" s="120">
        <f>SUM(R84:R101)</f>
        <v>0</v>
      </c>
      <c r="T83" s="121">
        <f>SUM(T84:T101)</f>
        <v>0</v>
      </c>
      <c r="AR83" s="115" t="s">
        <v>84</v>
      </c>
      <c r="AT83" s="122" t="s">
        <v>75</v>
      </c>
      <c r="AU83" s="122" t="s">
        <v>84</v>
      </c>
      <c r="AY83" s="115" t="s">
        <v>146</v>
      </c>
      <c r="BK83" s="123">
        <f>SUM(BK84:BK101)</f>
        <v>0</v>
      </c>
    </row>
    <row r="84" spans="2:65" s="1" customFormat="1" ht="16.5" customHeight="1" x14ac:dyDescent="0.2">
      <c r="B84" s="30"/>
      <c r="C84" s="126" t="s">
        <v>84</v>
      </c>
      <c r="D84" s="126" t="s">
        <v>149</v>
      </c>
      <c r="E84" s="127" t="s">
        <v>150</v>
      </c>
      <c r="F84" s="128" t="s">
        <v>151</v>
      </c>
      <c r="G84" s="129" t="s">
        <v>152</v>
      </c>
      <c r="H84" s="130">
        <v>1790</v>
      </c>
      <c r="I84" s="131"/>
      <c r="J84" s="132">
        <f>ROUND(I84*H84,2)</f>
        <v>0</v>
      </c>
      <c r="K84" s="133"/>
      <c r="L84" s="30"/>
      <c r="M84" s="134" t="s">
        <v>35</v>
      </c>
      <c r="N84" s="135" t="s">
        <v>47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153</v>
      </c>
      <c r="AT84" s="138" t="s">
        <v>149</v>
      </c>
      <c r="AU84" s="138" t="s">
        <v>86</v>
      </c>
      <c r="AY84" s="15" t="s">
        <v>146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5" t="s">
        <v>84</v>
      </c>
      <c r="BK84" s="139">
        <f>ROUND(I84*H84,2)</f>
        <v>0</v>
      </c>
      <c r="BL84" s="15" t="s">
        <v>153</v>
      </c>
      <c r="BM84" s="138" t="s">
        <v>286</v>
      </c>
    </row>
    <row r="85" spans="2:65" s="1" customFormat="1" ht="19.5" x14ac:dyDescent="0.2">
      <c r="B85" s="30"/>
      <c r="D85" s="140" t="s">
        <v>155</v>
      </c>
      <c r="F85" s="141" t="s">
        <v>156</v>
      </c>
      <c r="I85" s="142"/>
      <c r="L85" s="30"/>
      <c r="M85" s="143"/>
      <c r="T85" s="51"/>
      <c r="AT85" s="15" t="s">
        <v>155</v>
      </c>
      <c r="AU85" s="15" t="s">
        <v>86</v>
      </c>
    </row>
    <row r="86" spans="2:65" s="12" customFormat="1" ht="11.25" x14ac:dyDescent="0.2">
      <c r="B86" s="144"/>
      <c r="D86" s="140" t="s">
        <v>157</v>
      </c>
      <c r="E86" s="145" t="s">
        <v>35</v>
      </c>
      <c r="F86" s="146" t="s">
        <v>287</v>
      </c>
      <c r="H86" s="147">
        <v>440</v>
      </c>
      <c r="I86" s="148"/>
      <c r="L86" s="144"/>
      <c r="M86" s="149"/>
      <c r="T86" s="150"/>
      <c r="AT86" s="145" t="s">
        <v>157</v>
      </c>
      <c r="AU86" s="145" t="s">
        <v>86</v>
      </c>
      <c r="AV86" s="12" t="s">
        <v>86</v>
      </c>
      <c r="AW86" s="12" t="s">
        <v>37</v>
      </c>
      <c r="AX86" s="12" t="s">
        <v>76</v>
      </c>
      <c r="AY86" s="145" t="s">
        <v>146</v>
      </c>
    </row>
    <row r="87" spans="2:65" s="12" customFormat="1" ht="11.25" x14ac:dyDescent="0.2">
      <c r="B87" s="144"/>
      <c r="D87" s="140" t="s">
        <v>157</v>
      </c>
      <c r="E87" s="145" t="s">
        <v>35</v>
      </c>
      <c r="F87" s="146" t="s">
        <v>288</v>
      </c>
      <c r="H87" s="147">
        <v>400</v>
      </c>
      <c r="I87" s="148"/>
      <c r="L87" s="144"/>
      <c r="M87" s="149"/>
      <c r="T87" s="150"/>
      <c r="AT87" s="145" t="s">
        <v>157</v>
      </c>
      <c r="AU87" s="145" t="s">
        <v>86</v>
      </c>
      <c r="AV87" s="12" t="s">
        <v>86</v>
      </c>
      <c r="AW87" s="12" t="s">
        <v>37</v>
      </c>
      <c r="AX87" s="12" t="s">
        <v>76</v>
      </c>
      <c r="AY87" s="145" t="s">
        <v>146</v>
      </c>
    </row>
    <row r="88" spans="2:65" s="12" customFormat="1" ht="11.25" x14ac:dyDescent="0.2">
      <c r="B88" s="144"/>
      <c r="D88" s="140" t="s">
        <v>157</v>
      </c>
      <c r="E88" s="145" t="s">
        <v>35</v>
      </c>
      <c r="F88" s="146" t="s">
        <v>289</v>
      </c>
      <c r="H88" s="147">
        <v>200</v>
      </c>
      <c r="I88" s="148"/>
      <c r="L88" s="144"/>
      <c r="M88" s="149"/>
      <c r="T88" s="150"/>
      <c r="AT88" s="145" t="s">
        <v>157</v>
      </c>
      <c r="AU88" s="145" t="s">
        <v>86</v>
      </c>
      <c r="AV88" s="12" t="s">
        <v>86</v>
      </c>
      <c r="AW88" s="12" t="s">
        <v>37</v>
      </c>
      <c r="AX88" s="12" t="s">
        <v>76</v>
      </c>
      <c r="AY88" s="145" t="s">
        <v>146</v>
      </c>
    </row>
    <row r="89" spans="2:65" s="12" customFormat="1" ht="11.25" x14ac:dyDescent="0.2">
      <c r="B89" s="144"/>
      <c r="D89" s="140" t="s">
        <v>157</v>
      </c>
      <c r="E89" s="145" t="s">
        <v>35</v>
      </c>
      <c r="F89" s="146" t="s">
        <v>290</v>
      </c>
      <c r="H89" s="147">
        <v>200</v>
      </c>
      <c r="I89" s="148"/>
      <c r="L89" s="144"/>
      <c r="M89" s="149"/>
      <c r="T89" s="150"/>
      <c r="AT89" s="145" t="s">
        <v>157</v>
      </c>
      <c r="AU89" s="145" t="s">
        <v>86</v>
      </c>
      <c r="AV89" s="12" t="s">
        <v>86</v>
      </c>
      <c r="AW89" s="12" t="s">
        <v>37</v>
      </c>
      <c r="AX89" s="12" t="s">
        <v>76</v>
      </c>
      <c r="AY89" s="145" t="s">
        <v>146</v>
      </c>
    </row>
    <row r="90" spans="2:65" s="12" customFormat="1" ht="11.25" x14ac:dyDescent="0.2">
      <c r="B90" s="144"/>
      <c r="D90" s="140" t="s">
        <v>157</v>
      </c>
      <c r="E90" s="145" t="s">
        <v>35</v>
      </c>
      <c r="F90" s="146" t="s">
        <v>291</v>
      </c>
      <c r="H90" s="147">
        <v>380</v>
      </c>
      <c r="I90" s="148"/>
      <c r="L90" s="144"/>
      <c r="M90" s="149"/>
      <c r="T90" s="150"/>
      <c r="AT90" s="145" t="s">
        <v>157</v>
      </c>
      <c r="AU90" s="145" t="s">
        <v>86</v>
      </c>
      <c r="AV90" s="12" t="s">
        <v>86</v>
      </c>
      <c r="AW90" s="12" t="s">
        <v>37</v>
      </c>
      <c r="AX90" s="12" t="s">
        <v>76</v>
      </c>
      <c r="AY90" s="145" t="s">
        <v>146</v>
      </c>
    </row>
    <row r="91" spans="2:65" s="12" customFormat="1" ht="11.25" x14ac:dyDescent="0.2">
      <c r="B91" s="144"/>
      <c r="D91" s="140" t="s">
        <v>157</v>
      </c>
      <c r="E91" s="145" t="s">
        <v>35</v>
      </c>
      <c r="F91" s="146" t="s">
        <v>292</v>
      </c>
      <c r="H91" s="147">
        <v>170</v>
      </c>
      <c r="I91" s="148"/>
      <c r="L91" s="144"/>
      <c r="M91" s="149"/>
      <c r="T91" s="150"/>
      <c r="AT91" s="145" t="s">
        <v>157</v>
      </c>
      <c r="AU91" s="145" t="s">
        <v>86</v>
      </c>
      <c r="AV91" s="12" t="s">
        <v>86</v>
      </c>
      <c r="AW91" s="12" t="s">
        <v>37</v>
      </c>
      <c r="AX91" s="12" t="s">
        <v>76</v>
      </c>
      <c r="AY91" s="145" t="s">
        <v>146</v>
      </c>
    </row>
    <row r="92" spans="2:65" s="13" customFormat="1" ht="11.25" x14ac:dyDescent="0.2">
      <c r="B92" s="151"/>
      <c r="D92" s="140" t="s">
        <v>157</v>
      </c>
      <c r="E92" s="152" t="s">
        <v>35</v>
      </c>
      <c r="F92" s="153" t="s">
        <v>161</v>
      </c>
      <c r="H92" s="154">
        <v>1790</v>
      </c>
      <c r="I92" s="155"/>
      <c r="L92" s="151"/>
      <c r="M92" s="156"/>
      <c r="T92" s="157"/>
      <c r="AT92" s="152" t="s">
        <v>157</v>
      </c>
      <c r="AU92" s="152" t="s">
        <v>86</v>
      </c>
      <c r="AV92" s="13" t="s">
        <v>153</v>
      </c>
      <c r="AW92" s="13" t="s">
        <v>37</v>
      </c>
      <c r="AX92" s="13" t="s">
        <v>84</v>
      </c>
      <c r="AY92" s="152" t="s">
        <v>146</v>
      </c>
    </row>
    <row r="93" spans="2:65" s="1" customFormat="1" ht="16.5" customHeight="1" x14ac:dyDescent="0.2">
      <c r="B93" s="30"/>
      <c r="C93" s="126" t="s">
        <v>86</v>
      </c>
      <c r="D93" s="126" t="s">
        <v>149</v>
      </c>
      <c r="E93" s="127" t="s">
        <v>162</v>
      </c>
      <c r="F93" s="128" t="s">
        <v>163</v>
      </c>
      <c r="G93" s="129" t="s">
        <v>164</v>
      </c>
      <c r="H93" s="130">
        <v>81.84</v>
      </c>
      <c r="I93" s="131"/>
      <c r="J93" s="132">
        <f>ROUND(I93*H93,2)</f>
        <v>0</v>
      </c>
      <c r="K93" s="133"/>
      <c r="L93" s="30"/>
      <c r="M93" s="134" t="s">
        <v>35</v>
      </c>
      <c r="N93" s="135" t="s">
        <v>47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153</v>
      </c>
      <c r="AT93" s="138" t="s">
        <v>149</v>
      </c>
      <c r="AU93" s="138" t="s">
        <v>86</v>
      </c>
      <c r="AY93" s="15" t="s">
        <v>146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5" t="s">
        <v>84</v>
      </c>
      <c r="BK93" s="139">
        <f>ROUND(I93*H93,2)</f>
        <v>0</v>
      </c>
      <c r="BL93" s="15" t="s">
        <v>153</v>
      </c>
      <c r="BM93" s="138" t="s">
        <v>293</v>
      </c>
    </row>
    <row r="94" spans="2:65" s="1" customFormat="1" ht="19.5" x14ac:dyDescent="0.2">
      <c r="B94" s="30"/>
      <c r="D94" s="140" t="s">
        <v>155</v>
      </c>
      <c r="F94" s="141" t="s">
        <v>166</v>
      </c>
      <c r="I94" s="142"/>
      <c r="L94" s="30"/>
      <c r="M94" s="143"/>
      <c r="T94" s="51"/>
      <c r="AT94" s="15" t="s">
        <v>155</v>
      </c>
      <c r="AU94" s="15" t="s">
        <v>86</v>
      </c>
    </row>
    <row r="95" spans="2:65" s="12" customFormat="1" ht="11.25" x14ac:dyDescent="0.2">
      <c r="B95" s="144"/>
      <c r="D95" s="140" t="s">
        <v>157</v>
      </c>
      <c r="E95" s="145" t="s">
        <v>35</v>
      </c>
      <c r="F95" s="146" t="s">
        <v>294</v>
      </c>
      <c r="H95" s="147">
        <v>15.84</v>
      </c>
      <c r="I95" s="148"/>
      <c r="L95" s="144"/>
      <c r="M95" s="149"/>
      <c r="T95" s="150"/>
      <c r="AT95" s="145" t="s">
        <v>157</v>
      </c>
      <c r="AU95" s="145" t="s">
        <v>86</v>
      </c>
      <c r="AV95" s="12" t="s">
        <v>86</v>
      </c>
      <c r="AW95" s="12" t="s">
        <v>37</v>
      </c>
      <c r="AX95" s="12" t="s">
        <v>76</v>
      </c>
      <c r="AY95" s="145" t="s">
        <v>146</v>
      </c>
    </row>
    <row r="96" spans="2:65" s="12" customFormat="1" ht="11.25" x14ac:dyDescent="0.2">
      <c r="B96" s="144"/>
      <c r="D96" s="140" t="s">
        <v>157</v>
      </c>
      <c r="E96" s="145" t="s">
        <v>35</v>
      </c>
      <c r="F96" s="146" t="s">
        <v>295</v>
      </c>
      <c r="H96" s="147">
        <v>14.4</v>
      </c>
      <c r="I96" s="148"/>
      <c r="L96" s="144"/>
      <c r="M96" s="149"/>
      <c r="T96" s="150"/>
      <c r="AT96" s="145" t="s">
        <v>157</v>
      </c>
      <c r="AU96" s="145" t="s">
        <v>86</v>
      </c>
      <c r="AV96" s="12" t="s">
        <v>86</v>
      </c>
      <c r="AW96" s="12" t="s">
        <v>37</v>
      </c>
      <c r="AX96" s="12" t="s">
        <v>76</v>
      </c>
      <c r="AY96" s="145" t="s">
        <v>146</v>
      </c>
    </row>
    <row r="97" spans="2:51" s="12" customFormat="1" ht="11.25" x14ac:dyDescent="0.2">
      <c r="B97" s="144"/>
      <c r="D97" s="140" t="s">
        <v>157</v>
      </c>
      <c r="E97" s="145" t="s">
        <v>35</v>
      </c>
      <c r="F97" s="146" t="s">
        <v>296</v>
      </c>
      <c r="H97" s="147">
        <v>7.2</v>
      </c>
      <c r="I97" s="148"/>
      <c r="L97" s="144"/>
      <c r="M97" s="149"/>
      <c r="T97" s="150"/>
      <c r="AT97" s="145" t="s">
        <v>157</v>
      </c>
      <c r="AU97" s="145" t="s">
        <v>86</v>
      </c>
      <c r="AV97" s="12" t="s">
        <v>86</v>
      </c>
      <c r="AW97" s="12" t="s">
        <v>37</v>
      </c>
      <c r="AX97" s="12" t="s">
        <v>76</v>
      </c>
      <c r="AY97" s="145" t="s">
        <v>146</v>
      </c>
    </row>
    <row r="98" spans="2:51" s="12" customFormat="1" ht="11.25" x14ac:dyDescent="0.2">
      <c r="B98" s="144"/>
      <c r="D98" s="140" t="s">
        <v>157</v>
      </c>
      <c r="E98" s="145" t="s">
        <v>35</v>
      </c>
      <c r="F98" s="146" t="s">
        <v>297</v>
      </c>
      <c r="H98" s="147">
        <v>13.2</v>
      </c>
      <c r="I98" s="148"/>
      <c r="L98" s="144"/>
      <c r="M98" s="149"/>
      <c r="T98" s="150"/>
      <c r="AT98" s="145" t="s">
        <v>157</v>
      </c>
      <c r="AU98" s="145" t="s">
        <v>86</v>
      </c>
      <c r="AV98" s="12" t="s">
        <v>86</v>
      </c>
      <c r="AW98" s="12" t="s">
        <v>37</v>
      </c>
      <c r="AX98" s="12" t="s">
        <v>76</v>
      </c>
      <c r="AY98" s="145" t="s">
        <v>146</v>
      </c>
    </row>
    <row r="99" spans="2:51" s="12" customFormat="1" ht="11.25" x14ac:dyDescent="0.2">
      <c r="B99" s="144"/>
      <c r="D99" s="140" t="s">
        <v>157</v>
      </c>
      <c r="E99" s="145" t="s">
        <v>35</v>
      </c>
      <c r="F99" s="146" t="s">
        <v>298</v>
      </c>
      <c r="H99" s="147">
        <v>25.08</v>
      </c>
      <c r="I99" s="148"/>
      <c r="L99" s="144"/>
      <c r="M99" s="149"/>
      <c r="T99" s="150"/>
      <c r="AT99" s="145" t="s">
        <v>157</v>
      </c>
      <c r="AU99" s="145" t="s">
        <v>86</v>
      </c>
      <c r="AV99" s="12" t="s">
        <v>86</v>
      </c>
      <c r="AW99" s="12" t="s">
        <v>37</v>
      </c>
      <c r="AX99" s="12" t="s">
        <v>76</v>
      </c>
      <c r="AY99" s="145" t="s">
        <v>146</v>
      </c>
    </row>
    <row r="100" spans="2:51" s="12" customFormat="1" ht="11.25" x14ac:dyDescent="0.2">
      <c r="B100" s="144"/>
      <c r="D100" s="140" t="s">
        <v>157</v>
      </c>
      <c r="E100" s="145" t="s">
        <v>35</v>
      </c>
      <c r="F100" s="146" t="s">
        <v>299</v>
      </c>
      <c r="H100" s="147">
        <v>6.12</v>
      </c>
      <c r="I100" s="148"/>
      <c r="L100" s="144"/>
      <c r="M100" s="149"/>
      <c r="T100" s="150"/>
      <c r="AT100" s="145" t="s">
        <v>157</v>
      </c>
      <c r="AU100" s="145" t="s">
        <v>86</v>
      </c>
      <c r="AV100" s="12" t="s">
        <v>86</v>
      </c>
      <c r="AW100" s="12" t="s">
        <v>37</v>
      </c>
      <c r="AX100" s="12" t="s">
        <v>76</v>
      </c>
      <c r="AY100" s="145" t="s">
        <v>146</v>
      </c>
    </row>
    <row r="101" spans="2:51" s="13" customFormat="1" ht="11.25" x14ac:dyDescent="0.2">
      <c r="B101" s="151"/>
      <c r="D101" s="140" t="s">
        <v>157</v>
      </c>
      <c r="E101" s="152" t="s">
        <v>35</v>
      </c>
      <c r="F101" s="153" t="s">
        <v>161</v>
      </c>
      <c r="H101" s="154">
        <v>81.84</v>
      </c>
      <c r="I101" s="155"/>
      <c r="L101" s="151"/>
      <c r="M101" s="158"/>
      <c r="N101" s="159"/>
      <c r="O101" s="159"/>
      <c r="P101" s="159"/>
      <c r="Q101" s="159"/>
      <c r="R101" s="159"/>
      <c r="S101" s="159"/>
      <c r="T101" s="160"/>
      <c r="AT101" s="152" t="s">
        <v>157</v>
      </c>
      <c r="AU101" s="152" t="s">
        <v>86</v>
      </c>
      <c r="AV101" s="13" t="s">
        <v>153</v>
      </c>
      <c r="AW101" s="13" t="s">
        <v>37</v>
      </c>
      <c r="AX101" s="13" t="s">
        <v>84</v>
      </c>
      <c r="AY101" s="152" t="s">
        <v>146</v>
      </c>
    </row>
    <row r="102" spans="2:51" s="1" customFormat="1" ht="6.95" customHeight="1" x14ac:dyDescent="0.2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30"/>
    </row>
  </sheetData>
  <sheetProtection algorithmName="SHA-512" hashValue="YEmmcDYrYLRW3t4Ng7QsOUzpvY/ve2fsW1iwkObAofSz+/xaf5KQlQ6hH4DercL7VZvAu/owpDKE51ICIw65/g==" saltValue="WSyFIsnf8BIRvVYJ3c5Q4eEEFfe+yVmF8GE96cEX8qt/FhpFEH3j++lPiJ0X/WfuO7zNl3lV0osPUugPRdTK/Q==" spinCount="100000" sheet="1" objects="1" scenarios="1" formatColumns="0" formatRows="0" autoFilter="0"/>
  <autoFilter ref="C80:K101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12"/>
  <sheetViews>
    <sheetView showGridLines="0" topLeftCell="A80" workbookViewId="0"/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104</v>
      </c>
    </row>
    <row r="3" spans="2:46" ht="6.95" hidden="1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 x14ac:dyDescent="0.2">
      <c r="B4" s="18"/>
      <c r="D4" s="19" t="s">
        <v>120</v>
      </c>
      <c r="L4" s="18"/>
      <c r="M4" s="83" t="s">
        <v>10</v>
      </c>
      <c r="AT4" s="15" t="s">
        <v>4</v>
      </c>
    </row>
    <row r="5" spans="2:46" ht="6.95" hidden="1" customHeight="1" x14ac:dyDescent="0.2">
      <c r="B5" s="18"/>
      <c r="L5" s="18"/>
    </row>
    <row r="6" spans="2:46" ht="12" hidden="1" customHeight="1" x14ac:dyDescent="0.2">
      <c r="B6" s="18"/>
      <c r="D6" s="25" t="s">
        <v>16</v>
      </c>
      <c r="L6" s="18"/>
    </row>
    <row r="7" spans="2:46" ht="16.5" hidden="1" customHeight="1" x14ac:dyDescent="0.2">
      <c r="B7" s="18"/>
      <c r="E7" s="205" t="str">
        <f>'Rekapitulace stavby'!K6</f>
        <v>Čištění žlabových příkopů na trati Horní Dvořiště st. hranice - České Budějovice</v>
      </c>
      <c r="F7" s="206"/>
      <c r="G7" s="206"/>
      <c r="H7" s="206"/>
      <c r="L7" s="18"/>
    </row>
    <row r="8" spans="2:46" s="1" customFormat="1" ht="12" hidden="1" customHeight="1" x14ac:dyDescent="0.2">
      <c r="B8" s="30"/>
      <c r="D8" s="25" t="s">
        <v>121</v>
      </c>
      <c r="L8" s="30"/>
    </row>
    <row r="9" spans="2:46" s="1" customFormat="1" ht="16.5" hidden="1" customHeight="1" x14ac:dyDescent="0.2">
      <c r="B9" s="30"/>
      <c r="E9" s="172" t="s">
        <v>300</v>
      </c>
      <c r="F9" s="207"/>
      <c r="G9" s="207"/>
      <c r="H9" s="207"/>
      <c r="L9" s="30"/>
    </row>
    <row r="10" spans="2:46" s="1" customFormat="1" ht="11.25" hidden="1" x14ac:dyDescent="0.2">
      <c r="B10" s="30"/>
      <c r="L10" s="30"/>
    </row>
    <row r="11" spans="2:46" s="1" customFormat="1" ht="12" hidden="1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 x14ac:dyDescent="0.2">
      <c r="B12" s="30"/>
      <c r="D12" s="25" t="s">
        <v>22</v>
      </c>
      <c r="F12" s="23" t="s">
        <v>301</v>
      </c>
      <c r="I12" s="25" t="s">
        <v>24</v>
      </c>
      <c r="J12" s="47" t="str">
        <f>'Rekapitulace stavby'!AN8</f>
        <v>27. 3. 2025</v>
      </c>
      <c r="L12" s="30"/>
    </row>
    <row r="13" spans="2:46" s="1" customFormat="1" ht="10.9" hidden="1" customHeight="1" x14ac:dyDescent="0.2">
      <c r="B13" s="30"/>
      <c r="L13" s="30"/>
    </row>
    <row r="14" spans="2:46" s="1" customFormat="1" ht="12" hidden="1" customHeight="1" x14ac:dyDescent="0.2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 x14ac:dyDescent="0.2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 x14ac:dyDescent="0.2">
      <c r="B16" s="30"/>
      <c r="L16" s="30"/>
    </row>
    <row r="17" spans="2:12" s="1" customFormat="1" ht="12" hidden="1" customHeight="1" x14ac:dyDescent="0.2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 x14ac:dyDescent="0.2">
      <c r="B18" s="30"/>
      <c r="E18" s="208" t="str">
        <f>'Rekapitulace stavby'!E14</f>
        <v>Vyplň údaj</v>
      </c>
      <c r="F18" s="178"/>
      <c r="G18" s="178"/>
      <c r="H18" s="178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 x14ac:dyDescent="0.2">
      <c r="B19" s="30"/>
      <c r="L19" s="30"/>
    </row>
    <row r="20" spans="2:12" s="1" customFormat="1" ht="12" hidden="1" customHeight="1" x14ac:dyDescent="0.2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 x14ac:dyDescent="0.2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 x14ac:dyDescent="0.2">
      <c r="B22" s="30"/>
      <c r="L22" s="30"/>
    </row>
    <row r="23" spans="2:12" s="1" customFormat="1" ht="12" hidden="1" customHeight="1" x14ac:dyDescent="0.2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 x14ac:dyDescent="0.2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 x14ac:dyDescent="0.2">
      <c r="B25" s="30"/>
      <c r="L25" s="30"/>
    </row>
    <row r="26" spans="2:12" s="1" customFormat="1" ht="12" hidden="1" customHeight="1" x14ac:dyDescent="0.2">
      <c r="B26" s="30"/>
      <c r="D26" s="25" t="s">
        <v>40</v>
      </c>
      <c r="L26" s="30"/>
    </row>
    <row r="27" spans="2:12" s="7" customFormat="1" ht="59.25" hidden="1" customHeight="1" x14ac:dyDescent="0.2">
      <c r="B27" s="84"/>
      <c r="E27" s="183" t="s">
        <v>124</v>
      </c>
      <c r="F27" s="183"/>
      <c r="G27" s="183"/>
      <c r="H27" s="183"/>
      <c r="L27" s="84"/>
    </row>
    <row r="28" spans="2:12" s="1" customFormat="1" ht="6.95" hidden="1" customHeight="1" x14ac:dyDescent="0.2">
      <c r="B28" s="30"/>
      <c r="L28" s="30"/>
    </row>
    <row r="29" spans="2:12" s="1" customFormat="1" ht="6.95" hidden="1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 x14ac:dyDescent="0.2">
      <c r="B30" s="30"/>
      <c r="D30" s="85" t="s">
        <v>42</v>
      </c>
      <c r="J30" s="61">
        <f>ROUND(J81, 2)</f>
        <v>0</v>
      </c>
      <c r="L30" s="30"/>
    </row>
    <row r="31" spans="2:12" s="1" customFormat="1" ht="6.95" hidden="1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 x14ac:dyDescent="0.2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 x14ac:dyDescent="0.2">
      <c r="B33" s="30"/>
      <c r="D33" s="50" t="s">
        <v>46</v>
      </c>
      <c r="E33" s="25" t="s">
        <v>47</v>
      </c>
      <c r="F33" s="86">
        <f>ROUND((SUM(BE81:BE111)),  2)</f>
        <v>0</v>
      </c>
      <c r="I33" s="87">
        <v>0.21</v>
      </c>
      <c r="J33" s="86">
        <f>ROUND(((SUM(BE81:BE111))*I33),  2)</f>
        <v>0</v>
      </c>
      <c r="L33" s="30"/>
    </row>
    <row r="34" spans="2:12" s="1" customFormat="1" ht="14.45" hidden="1" customHeight="1" x14ac:dyDescent="0.2">
      <c r="B34" s="30"/>
      <c r="E34" s="25" t="s">
        <v>48</v>
      </c>
      <c r="F34" s="86">
        <f>ROUND((SUM(BF81:BF111)),  2)</f>
        <v>0</v>
      </c>
      <c r="I34" s="87">
        <v>0.12</v>
      </c>
      <c r="J34" s="86">
        <f>ROUND(((SUM(BF81:BF111))*I34),  2)</f>
        <v>0</v>
      </c>
      <c r="L34" s="30"/>
    </row>
    <row r="35" spans="2:12" s="1" customFormat="1" ht="14.45" hidden="1" customHeight="1" x14ac:dyDescent="0.2">
      <c r="B35" s="30"/>
      <c r="E35" s="25" t="s">
        <v>49</v>
      </c>
      <c r="F35" s="86">
        <f>ROUND((SUM(BG81:BG111)),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50</v>
      </c>
      <c r="F36" s="86">
        <f>ROUND((SUM(BH81:BH111)),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51</v>
      </c>
      <c r="F37" s="86">
        <f>ROUND((SUM(BI81:BI111)),  2)</f>
        <v>0</v>
      </c>
      <c r="I37" s="87">
        <v>0</v>
      </c>
      <c r="J37" s="86">
        <f>0</f>
        <v>0</v>
      </c>
      <c r="L37" s="30"/>
    </row>
    <row r="38" spans="2:12" s="1" customFormat="1" ht="6.95" hidden="1" customHeight="1" x14ac:dyDescent="0.2">
      <c r="B38" s="30"/>
      <c r="L38" s="30"/>
    </row>
    <row r="39" spans="2:12" s="1" customFormat="1" ht="25.35" hidden="1" customHeight="1" x14ac:dyDescent="0.2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hidden="1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hidden="1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 x14ac:dyDescent="0.2">
      <c r="B45" s="30"/>
      <c r="C45" s="19" t="s">
        <v>125</v>
      </c>
      <c r="L45" s="30"/>
    </row>
    <row r="46" spans="2:12" s="1" customFormat="1" ht="6.95" hidden="1" customHeight="1" x14ac:dyDescent="0.2">
      <c r="B46" s="30"/>
      <c r="L46" s="30"/>
    </row>
    <row r="47" spans="2:12" s="1" customFormat="1" ht="12" hidden="1" customHeight="1" x14ac:dyDescent="0.2">
      <c r="B47" s="30"/>
      <c r="C47" s="25" t="s">
        <v>16</v>
      </c>
      <c r="L47" s="30"/>
    </row>
    <row r="48" spans="2:12" s="1" customFormat="1" ht="16.5" hidden="1" customHeight="1" x14ac:dyDescent="0.2">
      <c r="B48" s="30"/>
      <c r="E48" s="205" t="str">
        <f>E7</f>
        <v>Čištění žlabových příkopů na trati Horní Dvořiště st. hranice - České Budějovice</v>
      </c>
      <c r="F48" s="206"/>
      <c r="G48" s="206"/>
      <c r="H48" s="206"/>
      <c r="L48" s="30"/>
    </row>
    <row r="49" spans="2:47" s="1" customFormat="1" ht="12" hidden="1" customHeight="1" x14ac:dyDescent="0.2">
      <c r="B49" s="30"/>
      <c r="C49" s="25" t="s">
        <v>121</v>
      </c>
      <c r="L49" s="30"/>
    </row>
    <row r="50" spans="2:47" s="1" customFormat="1" ht="16.5" hidden="1" customHeight="1" x14ac:dyDescent="0.2">
      <c r="B50" s="30"/>
      <c r="E50" s="172" t="str">
        <f>E9</f>
        <v>SO 007 - TÚ Velešín - Holkov</v>
      </c>
      <c r="F50" s="207"/>
      <c r="G50" s="207"/>
      <c r="H50" s="207"/>
      <c r="L50" s="30"/>
    </row>
    <row r="51" spans="2:47" s="1" customFormat="1" ht="6.95" hidden="1" customHeight="1" x14ac:dyDescent="0.2">
      <c r="B51" s="30"/>
      <c r="L51" s="30"/>
    </row>
    <row r="52" spans="2:47" s="1" customFormat="1" ht="12" hidden="1" customHeight="1" x14ac:dyDescent="0.2">
      <c r="B52" s="30"/>
      <c r="C52" s="25" t="s">
        <v>22</v>
      </c>
      <c r="F52" s="23" t="str">
        <f>F12</f>
        <v>trať 196 dle JŘ, TÚ Velešín - Holkov</v>
      </c>
      <c r="I52" s="25" t="s">
        <v>24</v>
      </c>
      <c r="J52" s="47" t="str">
        <f>IF(J12="","",J12)</f>
        <v>27. 3. 2025</v>
      </c>
      <c r="L52" s="30"/>
    </row>
    <row r="53" spans="2:47" s="1" customFormat="1" ht="6.95" hidden="1" customHeight="1" x14ac:dyDescent="0.2">
      <c r="B53" s="30"/>
      <c r="L53" s="30"/>
    </row>
    <row r="54" spans="2:47" s="1" customFormat="1" ht="15.2" hidden="1" customHeight="1" x14ac:dyDescent="0.2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 x14ac:dyDescent="0.2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 x14ac:dyDescent="0.2">
      <c r="B56" s="30"/>
      <c r="L56" s="30"/>
    </row>
    <row r="57" spans="2:47" s="1" customFormat="1" ht="29.25" hidden="1" customHeight="1" x14ac:dyDescent="0.2">
      <c r="B57" s="30"/>
      <c r="C57" s="94" t="s">
        <v>126</v>
      </c>
      <c r="D57" s="88"/>
      <c r="E57" s="88"/>
      <c r="F57" s="88"/>
      <c r="G57" s="88"/>
      <c r="H57" s="88"/>
      <c r="I57" s="88"/>
      <c r="J57" s="95" t="s">
        <v>127</v>
      </c>
      <c r="K57" s="88"/>
      <c r="L57" s="30"/>
    </row>
    <row r="58" spans="2:47" s="1" customFormat="1" ht="10.35" hidden="1" customHeight="1" x14ac:dyDescent="0.2">
      <c r="B58" s="30"/>
      <c r="L58" s="30"/>
    </row>
    <row r="59" spans="2:47" s="1" customFormat="1" ht="22.9" hidden="1" customHeight="1" x14ac:dyDescent="0.2">
      <c r="B59" s="30"/>
      <c r="C59" s="96" t="s">
        <v>74</v>
      </c>
      <c r="J59" s="61">
        <f>J81</f>
        <v>0</v>
      </c>
      <c r="L59" s="30"/>
      <c r="AU59" s="15" t="s">
        <v>128</v>
      </c>
    </row>
    <row r="60" spans="2:47" s="8" customFormat="1" ht="24.95" hidden="1" customHeight="1" x14ac:dyDescent="0.2">
      <c r="B60" s="97"/>
      <c r="D60" s="98" t="s">
        <v>129</v>
      </c>
      <c r="E60" s="99"/>
      <c r="F60" s="99"/>
      <c r="G60" s="99"/>
      <c r="H60" s="99"/>
      <c r="I60" s="99"/>
      <c r="J60" s="100">
        <f>J82</f>
        <v>0</v>
      </c>
      <c r="L60" s="97"/>
    </row>
    <row r="61" spans="2:47" s="9" customFormat="1" ht="19.899999999999999" hidden="1" customHeight="1" x14ac:dyDescent="0.2">
      <c r="B61" s="101"/>
      <c r="D61" s="102" t="s">
        <v>130</v>
      </c>
      <c r="E61" s="103"/>
      <c r="F61" s="103"/>
      <c r="G61" s="103"/>
      <c r="H61" s="103"/>
      <c r="I61" s="103"/>
      <c r="J61" s="104">
        <f>J83</f>
        <v>0</v>
      </c>
      <c r="L61" s="101"/>
    </row>
    <row r="62" spans="2:47" s="1" customFormat="1" ht="21.75" hidden="1" customHeight="1" x14ac:dyDescent="0.2">
      <c r="B62" s="30"/>
      <c r="L62" s="30"/>
    </row>
    <row r="63" spans="2:47" s="1" customFormat="1" ht="6.95" hidden="1" customHeight="1" x14ac:dyDescent="0.2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30"/>
    </row>
    <row r="64" spans="2:47" ht="11.25" hidden="1" x14ac:dyDescent="0.2"/>
    <row r="65" spans="2:20" ht="11.25" hidden="1" x14ac:dyDescent="0.2"/>
    <row r="66" spans="2:20" ht="11.25" hidden="1" x14ac:dyDescent="0.2"/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0"/>
    </row>
    <row r="68" spans="2:20" s="1" customFormat="1" ht="24.95" customHeight="1" x14ac:dyDescent="0.2">
      <c r="B68" s="30"/>
      <c r="C68" s="19" t="s">
        <v>131</v>
      </c>
      <c r="L68" s="30"/>
    </row>
    <row r="69" spans="2:20" s="1" customFormat="1" ht="6.95" customHeight="1" x14ac:dyDescent="0.2">
      <c r="B69" s="30"/>
      <c r="L69" s="30"/>
    </row>
    <row r="70" spans="2:20" s="1" customFormat="1" ht="12" customHeight="1" x14ac:dyDescent="0.2">
      <c r="B70" s="30"/>
      <c r="C70" s="25" t="s">
        <v>16</v>
      </c>
      <c r="L70" s="30"/>
    </row>
    <row r="71" spans="2:20" s="1" customFormat="1" ht="16.5" customHeight="1" x14ac:dyDescent="0.2">
      <c r="B71" s="30"/>
      <c r="E71" s="205" t="str">
        <f>E7</f>
        <v>Čištění žlabových příkopů na trati Horní Dvořiště st. hranice - České Budějovice</v>
      </c>
      <c r="F71" s="206"/>
      <c r="G71" s="206"/>
      <c r="H71" s="206"/>
      <c r="L71" s="30"/>
    </row>
    <row r="72" spans="2:20" s="1" customFormat="1" ht="12" customHeight="1" x14ac:dyDescent="0.2">
      <c r="B72" s="30"/>
      <c r="C72" s="25" t="s">
        <v>121</v>
      </c>
      <c r="L72" s="30"/>
    </row>
    <row r="73" spans="2:20" s="1" customFormat="1" ht="16.5" customHeight="1" x14ac:dyDescent="0.2">
      <c r="B73" s="30"/>
      <c r="E73" s="172" t="str">
        <f>E9</f>
        <v>SO 007 - TÚ Velešín - Holkov</v>
      </c>
      <c r="F73" s="207"/>
      <c r="G73" s="207"/>
      <c r="H73" s="207"/>
      <c r="L73" s="30"/>
    </row>
    <row r="74" spans="2:20" s="1" customFormat="1" ht="6.95" customHeight="1" x14ac:dyDescent="0.2">
      <c r="B74" s="30"/>
      <c r="L74" s="30"/>
    </row>
    <row r="75" spans="2:20" s="1" customFormat="1" ht="12" customHeight="1" x14ac:dyDescent="0.2">
      <c r="B75" s="30"/>
      <c r="C75" s="25" t="s">
        <v>22</v>
      </c>
      <c r="F75" s="23" t="str">
        <f>F12</f>
        <v>trať 196 dle JŘ, TÚ Velešín - Holkov</v>
      </c>
      <c r="I75" s="25" t="s">
        <v>24</v>
      </c>
      <c r="J75" s="47" t="str">
        <f>IF(J12="","",J12)</f>
        <v>27. 3. 2025</v>
      </c>
      <c r="L75" s="30"/>
    </row>
    <row r="76" spans="2:20" s="1" customFormat="1" ht="6.95" customHeight="1" x14ac:dyDescent="0.2">
      <c r="B76" s="30"/>
      <c r="L76" s="30"/>
    </row>
    <row r="77" spans="2:20" s="1" customFormat="1" ht="15.2" customHeight="1" x14ac:dyDescent="0.2">
      <c r="B77" s="30"/>
      <c r="C77" s="25" t="s">
        <v>26</v>
      </c>
      <c r="F77" s="23" t="str">
        <f>E15</f>
        <v>Správa železnic, státní organizace, OŘ Plzeň</v>
      </c>
      <c r="I77" s="25" t="s">
        <v>34</v>
      </c>
      <c r="J77" s="28" t="str">
        <f>E21</f>
        <v xml:space="preserve"> </v>
      </c>
      <c r="L77" s="30"/>
    </row>
    <row r="78" spans="2:20" s="1" customFormat="1" ht="15.2" customHeight="1" x14ac:dyDescent="0.2">
      <c r="B78" s="30"/>
      <c r="C78" s="25" t="s">
        <v>32</v>
      </c>
      <c r="F78" s="23" t="str">
        <f>IF(E18="","",E18)</f>
        <v>Vyplň údaj</v>
      </c>
      <c r="I78" s="25" t="s">
        <v>38</v>
      </c>
      <c r="J78" s="28" t="str">
        <f>E24</f>
        <v>Libor Brabenec</v>
      </c>
      <c r="L78" s="30"/>
    </row>
    <row r="79" spans="2:20" s="1" customFormat="1" ht="10.35" customHeight="1" x14ac:dyDescent="0.2">
      <c r="B79" s="30"/>
      <c r="L79" s="30"/>
    </row>
    <row r="80" spans="2:20" s="10" customFormat="1" ht="29.25" customHeight="1" x14ac:dyDescent="0.2">
      <c r="B80" s="105"/>
      <c r="C80" s="106" t="s">
        <v>132</v>
      </c>
      <c r="D80" s="107" t="s">
        <v>61</v>
      </c>
      <c r="E80" s="107" t="s">
        <v>57</v>
      </c>
      <c r="F80" s="107" t="s">
        <v>58</v>
      </c>
      <c r="G80" s="107" t="s">
        <v>133</v>
      </c>
      <c r="H80" s="107" t="s">
        <v>134</v>
      </c>
      <c r="I80" s="107" t="s">
        <v>135</v>
      </c>
      <c r="J80" s="108" t="s">
        <v>127</v>
      </c>
      <c r="K80" s="109" t="s">
        <v>136</v>
      </c>
      <c r="L80" s="105"/>
      <c r="M80" s="54" t="s">
        <v>35</v>
      </c>
      <c r="N80" s="55" t="s">
        <v>46</v>
      </c>
      <c r="O80" s="55" t="s">
        <v>137</v>
      </c>
      <c r="P80" s="55" t="s">
        <v>138</v>
      </c>
      <c r="Q80" s="55" t="s">
        <v>139</v>
      </c>
      <c r="R80" s="55" t="s">
        <v>140</v>
      </c>
      <c r="S80" s="55" t="s">
        <v>141</v>
      </c>
      <c r="T80" s="56" t="s">
        <v>142</v>
      </c>
    </row>
    <row r="81" spans="2:65" s="1" customFormat="1" ht="22.9" customHeight="1" x14ac:dyDescent="0.25">
      <c r="B81" s="30"/>
      <c r="C81" s="59" t="s">
        <v>143</v>
      </c>
      <c r="J81" s="110">
        <f>BK81</f>
        <v>0</v>
      </c>
      <c r="L81" s="30"/>
      <c r="M81" s="57"/>
      <c r="N81" s="48"/>
      <c r="O81" s="48"/>
      <c r="P81" s="111">
        <f>P82</f>
        <v>0</v>
      </c>
      <c r="Q81" s="48"/>
      <c r="R81" s="111">
        <f>R82</f>
        <v>0</v>
      </c>
      <c r="S81" s="48"/>
      <c r="T81" s="112">
        <f>T82</f>
        <v>0</v>
      </c>
      <c r="AT81" s="15" t="s">
        <v>75</v>
      </c>
      <c r="AU81" s="15" t="s">
        <v>128</v>
      </c>
      <c r="BK81" s="113">
        <f>BK82</f>
        <v>0</v>
      </c>
    </row>
    <row r="82" spans="2:65" s="11" customFormat="1" ht="25.9" customHeight="1" x14ac:dyDescent="0.2">
      <c r="B82" s="114"/>
      <c r="D82" s="115" t="s">
        <v>75</v>
      </c>
      <c r="E82" s="116" t="s">
        <v>144</v>
      </c>
      <c r="F82" s="116" t="s">
        <v>145</v>
      </c>
      <c r="I82" s="117"/>
      <c r="J82" s="118">
        <f>BK82</f>
        <v>0</v>
      </c>
      <c r="L82" s="114"/>
      <c r="M82" s="119"/>
      <c r="P82" s="120">
        <f>P83</f>
        <v>0</v>
      </c>
      <c r="R82" s="120">
        <f>R83</f>
        <v>0</v>
      </c>
      <c r="T82" s="121">
        <f>T83</f>
        <v>0</v>
      </c>
      <c r="AR82" s="115" t="s">
        <v>84</v>
      </c>
      <c r="AT82" s="122" t="s">
        <v>75</v>
      </c>
      <c r="AU82" s="122" t="s">
        <v>76</v>
      </c>
      <c r="AY82" s="115" t="s">
        <v>146</v>
      </c>
      <c r="BK82" s="123">
        <f>BK83</f>
        <v>0</v>
      </c>
    </row>
    <row r="83" spans="2:65" s="11" customFormat="1" ht="22.9" customHeight="1" x14ac:dyDescent="0.2">
      <c r="B83" s="114"/>
      <c r="D83" s="115" t="s">
        <v>75</v>
      </c>
      <c r="E83" s="124" t="s">
        <v>147</v>
      </c>
      <c r="F83" s="124" t="s">
        <v>148</v>
      </c>
      <c r="I83" s="117"/>
      <c r="J83" s="125">
        <f>BK83</f>
        <v>0</v>
      </c>
      <c r="L83" s="114"/>
      <c r="M83" s="119"/>
      <c r="P83" s="120">
        <f>SUM(P84:P111)</f>
        <v>0</v>
      </c>
      <c r="R83" s="120">
        <f>SUM(R84:R111)</f>
        <v>0</v>
      </c>
      <c r="T83" s="121">
        <f>SUM(T84:T111)</f>
        <v>0</v>
      </c>
      <c r="AR83" s="115" t="s">
        <v>84</v>
      </c>
      <c r="AT83" s="122" t="s">
        <v>75</v>
      </c>
      <c r="AU83" s="122" t="s">
        <v>84</v>
      </c>
      <c r="AY83" s="115" t="s">
        <v>146</v>
      </c>
      <c r="BK83" s="123">
        <f>SUM(BK84:BK111)</f>
        <v>0</v>
      </c>
    </row>
    <row r="84" spans="2:65" s="1" customFormat="1" ht="16.5" customHeight="1" x14ac:dyDescent="0.2">
      <c r="B84" s="30"/>
      <c r="C84" s="126" t="s">
        <v>84</v>
      </c>
      <c r="D84" s="126" t="s">
        <v>149</v>
      </c>
      <c r="E84" s="127" t="s">
        <v>150</v>
      </c>
      <c r="F84" s="128" t="s">
        <v>151</v>
      </c>
      <c r="G84" s="129" t="s">
        <v>152</v>
      </c>
      <c r="H84" s="130">
        <v>1730</v>
      </c>
      <c r="I84" s="131"/>
      <c r="J84" s="132">
        <f>ROUND(I84*H84,2)</f>
        <v>0</v>
      </c>
      <c r="K84" s="133"/>
      <c r="L84" s="30"/>
      <c r="M84" s="134" t="s">
        <v>35</v>
      </c>
      <c r="N84" s="135" t="s">
        <v>47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153</v>
      </c>
      <c r="AT84" s="138" t="s">
        <v>149</v>
      </c>
      <c r="AU84" s="138" t="s">
        <v>86</v>
      </c>
      <c r="AY84" s="15" t="s">
        <v>146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5" t="s">
        <v>84</v>
      </c>
      <c r="BK84" s="139">
        <f>ROUND(I84*H84,2)</f>
        <v>0</v>
      </c>
      <c r="BL84" s="15" t="s">
        <v>153</v>
      </c>
      <c r="BM84" s="138" t="s">
        <v>302</v>
      </c>
    </row>
    <row r="85" spans="2:65" s="1" customFormat="1" ht="19.5" x14ac:dyDescent="0.2">
      <c r="B85" s="30"/>
      <c r="D85" s="140" t="s">
        <v>155</v>
      </c>
      <c r="F85" s="141" t="s">
        <v>156</v>
      </c>
      <c r="I85" s="142"/>
      <c r="L85" s="30"/>
      <c r="M85" s="143"/>
      <c r="T85" s="51"/>
      <c r="AT85" s="15" t="s">
        <v>155</v>
      </c>
      <c r="AU85" s="15" t="s">
        <v>86</v>
      </c>
    </row>
    <row r="86" spans="2:65" s="12" customFormat="1" ht="11.25" x14ac:dyDescent="0.2">
      <c r="B86" s="144"/>
      <c r="D86" s="140" t="s">
        <v>157</v>
      </c>
      <c r="E86" s="145" t="s">
        <v>35</v>
      </c>
      <c r="F86" s="146" t="s">
        <v>303</v>
      </c>
      <c r="H86" s="147">
        <v>150</v>
      </c>
      <c r="I86" s="148"/>
      <c r="L86" s="144"/>
      <c r="M86" s="149"/>
      <c r="T86" s="150"/>
      <c r="AT86" s="145" t="s">
        <v>157</v>
      </c>
      <c r="AU86" s="145" t="s">
        <v>86</v>
      </c>
      <c r="AV86" s="12" t="s">
        <v>86</v>
      </c>
      <c r="AW86" s="12" t="s">
        <v>37</v>
      </c>
      <c r="AX86" s="12" t="s">
        <v>76</v>
      </c>
      <c r="AY86" s="145" t="s">
        <v>146</v>
      </c>
    </row>
    <row r="87" spans="2:65" s="12" customFormat="1" ht="11.25" x14ac:dyDescent="0.2">
      <c r="B87" s="144"/>
      <c r="D87" s="140" t="s">
        <v>157</v>
      </c>
      <c r="E87" s="145" t="s">
        <v>35</v>
      </c>
      <c r="F87" s="146" t="s">
        <v>304</v>
      </c>
      <c r="H87" s="147">
        <v>150</v>
      </c>
      <c r="I87" s="148"/>
      <c r="L87" s="144"/>
      <c r="M87" s="149"/>
      <c r="T87" s="150"/>
      <c r="AT87" s="145" t="s">
        <v>157</v>
      </c>
      <c r="AU87" s="145" t="s">
        <v>86</v>
      </c>
      <c r="AV87" s="12" t="s">
        <v>86</v>
      </c>
      <c r="AW87" s="12" t="s">
        <v>37</v>
      </c>
      <c r="AX87" s="12" t="s">
        <v>76</v>
      </c>
      <c r="AY87" s="145" t="s">
        <v>146</v>
      </c>
    </row>
    <row r="88" spans="2:65" s="12" customFormat="1" ht="11.25" x14ac:dyDescent="0.2">
      <c r="B88" s="144"/>
      <c r="D88" s="140" t="s">
        <v>157</v>
      </c>
      <c r="E88" s="145" t="s">
        <v>35</v>
      </c>
      <c r="F88" s="146" t="s">
        <v>305</v>
      </c>
      <c r="H88" s="147">
        <v>70</v>
      </c>
      <c r="I88" s="148"/>
      <c r="L88" s="144"/>
      <c r="M88" s="149"/>
      <c r="T88" s="150"/>
      <c r="AT88" s="145" t="s">
        <v>157</v>
      </c>
      <c r="AU88" s="145" t="s">
        <v>86</v>
      </c>
      <c r="AV88" s="12" t="s">
        <v>86</v>
      </c>
      <c r="AW88" s="12" t="s">
        <v>37</v>
      </c>
      <c r="AX88" s="12" t="s">
        <v>76</v>
      </c>
      <c r="AY88" s="145" t="s">
        <v>146</v>
      </c>
    </row>
    <row r="89" spans="2:65" s="12" customFormat="1" ht="11.25" x14ac:dyDescent="0.2">
      <c r="B89" s="144"/>
      <c r="D89" s="140" t="s">
        <v>157</v>
      </c>
      <c r="E89" s="145" t="s">
        <v>35</v>
      </c>
      <c r="F89" s="146" t="s">
        <v>306</v>
      </c>
      <c r="H89" s="147">
        <v>150</v>
      </c>
      <c r="I89" s="148"/>
      <c r="L89" s="144"/>
      <c r="M89" s="149"/>
      <c r="T89" s="150"/>
      <c r="AT89" s="145" t="s">
        <v>157</v>
      </c>
      <c r="AU89" s="145" t="s">
        <v>86</v>
      </c>
      <c r="AV89" s="12" t="s">
        <v>86</v>
      </c>
      <c r="AW89" s="12" t="s">
        <v>37</v>
      </c>
      <c r="AX89" s="12" t="s">
        <v>76</v>
      </c>
      <c r="AY89" s="145" t="s">
        <v>146</v>
      </c>
    </row>
    <row r="90" spans="2:65" s="12" customFormat="1" ht="11.25" x14ac:dyDescent="0.2">
      <c r="B90" s="144"/>
      <c r="D90" s="140" t="s">
        <v>157</v>
      </c>
      <c r="E90" s="145" t="s">
        <v>35</v>
      </c>
      <c r="F90" s="146" t="s">
        <v>307</v>
      </c>
      <c r="H90" s="147">
        <v>150</v>
      </c>
      <c r="I90" s="148"/>
      <c r="L90" s="144"/>
      <c r="M90" s="149"/>
      <c r="T90" s="150"/>
      <c r="AT90" s="145" t="s">
        <v>157</v>
      </c>
      <c r="AU90" s="145" t="s">
        <v>86</v>
      </c>
      <c r="AV90" s="12" t="s">
        <v>86</v>
      </c>
      <c r="AW90" s="12" t="s">
        <v>37</v>
      </c>
      <c r="AX90" s="12" t="s">
        <v>76</v>
      </c>
      <c r="AY90" s="145" t="s">
        <v>146</v>
      </c>
    </row>
    <row r="91" spans="2:65" s="12" customFormat="1" ht="11.25" x14ac:dyDescent="0.2">
      <c r="B91" s="144"/>
      <c r="D91" s="140" t="s">
        <v>157</v>
      </c>
      <c r="E91" s="145" t="s">
        <v>35</v>
      </c>
      <c r="F91" s="146" t="s">
        <v>308</v>
      </c>
      <c r="H91" s="147">
        <v>170</v>
      </c>
      <c r="I91" s="148"/>
      <c r="L91" s="144"/>
      <c r="M91" s="149"/>
      <c r="T91" s="150"/>
      <c r="AT91" s="145" t="s">
        <v>157</v>
      </c>
      <c r="AU91" s="145" t="s">
        <v>86</v>
      </c>
      <c r="AV91" s="12" t="s">
        <v>86</v>
      </c>
      <c r="AW91" s="12" t="s">
        <v>37</v>
      </c>
      <c r="AX91" s="12" t="s">
        <v>76</v>
      </c>
      <c r="AY91" s="145" t="s">
        <v>146</v>
      </c>
    </row>
    <row r="92" spans="2:65" s="12" customFormat="1" ht="11.25" x14ac:dyDescent="0.2">
      <c r="B92" s="144"/>
      <c r="D92" s="140" t="s">
        <v>157</v>
      </c>
      <c r="E92" s="145" t="s">
        <v>35</v>
      </c>
      <c r="F92" s="146" t="s">
        <v>309</v>
      </c>
      <c r="H92" s="147">
        <v>490</v>
      </c>
      <c r="I92" s="148"/>
      <c r="L92" s="144"/>
      <c r="M92" s="149"/>
      <c r="T92" s="150"/>
      <c r="AT92" s="145" t="s">
        <v>157</v>
      </c>
      <c r="AU92" s="145" t="s">
        <v>86</v>
      </c>
      <c r="AV92" s="12" t="s">
        <v>86</v>
      </c>
      <c r="AW92" s="12" t="s">
        <v>37</v>
      </c>
      <c r="AX92" s="12" t="s">
        <v>76</v>
      </c>
      <c r="AY92" s="145" t="s">
        <v>146</v>
      </c>
    </row>
    <row r="93" spans="2:65" s="12" customFormat="1" ht="11.25" x14ac:dyDescent="0.2">
      <c r="B93" s="144"/>
      <c r="D93" s="140" t="s">
        <v>157</v>
      </c>
      <c r="E93" s="145" t="s">
        <v>35</v>
      </c>
      <c r="F93" s="146" t="s">
        <v>310</v>
      </c>
      <c r="H93" s="147">
        <v>100</v>
      </c>
      <c r="I93" s="148"/>
      <c r="L93" s="144"/>
      <c r="M93" s="149"/>
      <c r="T93" s="150"/>
      <c r="AT93" s="145" t="s">
        <v>157</v>
      </c>
      <c r="AU93" s="145" t="s">
        <v>86</v>
      </c>
      <c r="AV93" s="12" t="s">
        <v>86</v>
      </c>
      <c r="AW93" s="12" t="s">
        <v>37</v>
      </c>
      <c r="AX93" s="12" t="s">
        <v>76</v>
      </c>
      <c r="AY93" s="145" t="s">
        <v>146</v>
      </c>
    </row>
    <row r="94" spans="2:65" s="12" customFormat="1" ht="11.25" x14ac:dyDescent="0.2">
      <c r="B94" s="144"/>
      <c r="D94" s="140" t="s">
        <v>157</v>
      </c>
      <c r="E94" s="145" t="s">
        <v>35</v>
      </c>
      <c r="F94" s="146" t="s">
        <v>311</v>
      </c>
      <c r="H94" s="147">
        <v>250</v>
      </c>
      <c r="I94" s="148"/>
      <c r="L94" s="144"/>
      <c r="M94" s="149"/>
      <c r="T94" s="150"/>
      <c r="AT94" s="145" t="s">
        <v>157</v>
      </c>
      <c r="AU94" s="145" t="s">
        <v>86</v>
      </c>
      <c r="AV94" s="12" t="s">
        <v>86</v>
      </c>
      <c r="AW94" s="12" t="s">
        <v>37</v>
      </c>
      <c r="AX94" s="12" t="s">
        <v>76</v>
      </c>
      <c r="AY94" s="145" t="s">
        <v>146</v>
      </c>
    </row>
    <row r="95" spans="2:65" s="12" customFormat="1" ht="11.25" x14ac:dyDescent="0.2">
      <c r="B95" s="144"/>
      <c r="D95" s="140" t="s">
        <v>157</v>
      </c>
      <c r="E95" s="145" t="s">
        <v>35</v>
      </c>
      <c r="F95" s="146" t="s">
        <v>312</v>
      </c>
      <c r="H95" s="147">
        <v>50</v>
      </c>
      <c r="I95" s="148"/>
      <c r="L95" s="144"/>
      <c r="M95" s="149"/>
      <c r="T95" s="150"/>
      <c r="AT95" s="145" t="s">
        <v>157</v>
      </c>
      <c r="AU95" s="145" t="s">
        <v>86</v>
      </c>
      <c r="AV95" s="12" t="s">
        <v>86</v>
      </c>
      <c r="AW95" s="12" t="s">
        <v>37</v>
      </c>
      <c r="AX95" s="12" t="s">
        <v>76</v>
      </c>
      <c r="AY95" s="145" t="s">
        <v>146</v>
      </c>
    </row>
    <row r="96" spans="2:65" s="13" customFormat="1" ht="11.25" x14ac:dyDescent="0.2">
      <c r="B96" s="151"/>
      <c r="D96" s="140" t="s">
        <v>157</v>
      </c>
      <c r="E96" s="152" t="s">
        <v>35</v>
      </c>
      <c r="F96" s="153" t="s">
        <v>161</v>
      </c>
      <c r="H96" s="154">
        <v>1730</v>
      </c>
      <c r="I96" s="155"/>
      <c r="L96" s="151"/>
      <c r="M96" s="156"/>
      <c r="T96" s="157"/>
      <c r="AT96" s="152" t="s">
        <v>157</v>
      </c>
      <c r="AU96" s="152" t="s">
        <v>86</v>
      </c>
      <c r="AV96" s="13" t="s">
        <v>153</v>
      </c>
      <c r="AW96" s="13" t="s">
        <v>37</v>
      </c>
      <c r="AX96" s="13" t="s">
        <v>84</v>
      </c>
      <c r="AY96" s="152" t="s">
        <v>146</v>
      </c>
    </row>
    <row r="97" spans="2:65" s="1" customFormat="1" ht="16.5" customHeight="1" x14ac:dyDescent="0.2">
      <c r="B97" s="30"/>
      <c r="C97" s="126" t="s">
        <v>86</v>
      </c>
      <c r="D97" s="126" t="s">
        <v>149</v>
      </c>
      <c r="E97" s="127" t="s">
        <v>162</v>
      </c>
      <c r="F97" s="128" t="s">
        <v>163</v>
      </c>
      <c r="G97" s="129" t="s">
        <v>164</v>
      </c>
      <c r="H97" s="130">
        <v>107.221</v>
      </c>
      <c r="I97" s="131"/>
      <c r="J97" s="132">
        <f>ROUND(I97*H97,2)</f>
        <v>0</v>
      </c>
      <c r="K97" s="133"/>
      <c r="L97" s="30"/>
      <c r="M97" s="134" t="s">
        <v>35</v>
      </c>
      <c r="N97" s="135" t="s">
        <v>47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153</v>
      </c>
      <c r="AT97" s="138" t="s">
        <v>149</v>
      </c>
      <c r="AU97" s="138" t="s">
        <v>86</v>
      </c>
      <c r="AY97" s="15" t="s">
        <v>146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5" t="s">
        <v>84</v>
      </c>
      <c r="BK97" s="139">
        <f>ROUND(I97*H97,2)</f>
        <v>0</v>
      </c>
      <c r="BL97" s="15" t="s">
        <v>153</v>
      </c>
      <c r="BM97" s="138" t="s">
        <v>313</v>
      </c>
    </row>
    <row r="98" spans="2:65" s="1" customFormat="1" ht="19.5" x14ac:dyDescent="0.2">
      <c r="B98" s="30"/>
      <c r="D98" s="140" t="s">
        <v>155</v>
      </c>
      <c r="F98" s="141" t="s">
        <v>166</v>
      </c>
      <c r="I98" s="142"/>
      <c r="L98" s="30"/>
      <c r="M98" s="143"/>
      <c r="T98" s="51"/>
      <c r="AT98" s="15" t="s">
        <v>155</v>
      </c>
      <c r="AU98" s="15" t="s">
        <v>86</v>
      </c>
    </row>
    <row r="99" spans="2:65" s="12" customFormat="1" ht="11.25" x14ac:dyDescent="0.2">
      <c r="B99" s="144"/>
      <c r="D99" s="140" t="s">
        <v>157</v>
      </c>
      <c r="E99" s="145" t="s">
        <v>35</v>
      </c>
      <c r="F99" s="146" t="s">
        <v>314</v>
      </c>
      <c r="H99" s="147">
        <v>9.9</v>
      </c>
      <c r="I99" s="148"/>
      <c r="L99" s="144"/>
      <c r="M99" s="149"/>
      <c r="T99" s="150"/>
      <c r="AT99" s="145" t="s">
        <v>157</v>
      </c>
      <c r="AU99" s="145" t="s">
        <v>86</v>
      </c>
      <c r="AV99" s="12" t="s">
        <v>86</v>
      </c>
      <c r="AW99" s="12" t="s">
        <v>37</v>
      </c>
      <c r="AX99" s="12" t="s">
        <v>76</v>
      </c>
      <c r="AY99" s="145" t="s">
        <v>146</v>
      </c>
    </row>
    <row r="100" spans="2:65" s="12" customFormat="1" ht="11.25" x14ac:dyDescent="0.2">
      <c r="B100" s="144"/>
      <c r="D100" s="140" t="s">
        <v>157</v>
      </c>
      <c r="E100" s="145" t="s">
        <v>35</v>
      </c>
      <c r="F100" s="146" t="s">
        <v>315</v>
      </c>
      <c r="H100" s="147">
        <v>5.4</v>
      </c>
      <c r="I100" s="148"/>
      <c r="L100" s="144"/>
      <c r="M100" s="149"/>
      <c r="T100" s="150"/>
      <c r="AT100" s="145" t="s">
        <v>157</v>
      </c>
      <c r="AU100" s="145" t="s">
        <v>86</v>
      </c>
      <c r="AV100" s="12" t="s">
        <v>86</v>
      </c>
      <c r="AW100" s="12" t="s">
        <v>37</v>
      </c>
      <c r="AX100" s="12" t="s">
        <v>76</v>
      </c>
      <c r="AY100" s="145" t="s">
        <v>146</v>
      </c>
    </row>
    <row r="101" spans="2:65" s="12" customFormat="1" ht="11.25" x14ac:dyDescent="0.2">
      <c r="B101" s="144"/>
      <c r="D101" s="140" t="s">
        <v>157</v>
      </c>
      <c r="E101" s="145" t="s">
        <v>35</v>
      </c>
      <c r="F101" s="146" t="s">
        <v>316</v>
      </c>
      <c r="H101" s="147">
        <v>3.3759999999999999</v>
      </c>
      <c r="I101" s="148"/>
      <c r="L101" s="144"/>
      <c r="M101" s="149"/>
      <c r="T101" s="150"/>
      <c r="AT101" s="145" t="s">
        <v>157</v>
      </c>
      <c r="AU101" s="145" t="s">
        <v>86</v>
      </c>
      <c r="AV101" s="12" t="s">
        <v>86</v>
      </c>
      <c r="AW101" s="12" t="s">
        <v>37</v>
      </c>
      <c r="AX101" s="12" t="s">
        <v>76</v>
      </c>
      <c r="AY101" s="145" t="s">
        <v>146</v>
      </c>
    </row>
    <row r="102" spans="2:65" s="12" customFormat="1" ht="11.25" x14ac:dyDescent="0.2">
      <c r="B102" s="144"/>
      <c r="D102" s="140" t="s">
        <v>157</v>
      </c>
      <c r="E102" s="145" t="s">
        <v>35</v>
      </c>
      <c r="F102" s="146" t="s">
        <v>317</v>
      </c>
      <c r="H102" s="147">
        <v>3.165</v>
      </c>
      <c r="I102" s="148"/>
      <c r="L102" s="144"/>
      <c r="M102" s="149"/>
      <c r="T102" s="150"/>
      <c r="AT102" s="145" t="s">
        <v>157</v>
      </c>
      <c r="AU102" s="145" t="s">
        <v>86</v>
      </c>
      <c r="AV102" s="12" t="s">
        <v>86</v>
      </c>
      <c r="AW102" s="12" t="s">
        <v>37</v>
      </c>
      <c r="AX102" s="12" t="s">
        <v>76</v>
      </c>
      <c r="AY102" s="145" t="s">
        <v>146</v>
      </c>
    </row>
    <row r="103" spans="2:65" s="12" customFormat="1" ht="11.25" x14ac:dyDescent="0.2">
      <c r="B103" s="144"/>
      <c r="D103" s="140" t="s">
        <v>157</v>
      </c>
      <c r="E103" s="145" t="s">
        <v>35</v>
      </c>
      <c r="F103" s="146" t="s">
        <v>318</v>
      </c>
      <c r="H103" s="147">
        <v>4.62</v>
      </c>
      <c r="I103" s="148"/>
      <c r="L103" s="144"/>
      <c r="M103" s="149"/>
      <c r="T103" s="150"/>
      <c r="AT103" s="145" t="s">
        <v>157</v>
      </c>
      <c r="AU103" s="145" t="s">
        <v>86</v>
      </c>
      <c r="AV103" s="12" t="s">
        <v>86</v>
      </c>
      <c r="AW103" s="12" t="s">
        <v>37</v>
      </c>
      <c r="AX103" s="12" t="s">
        <v>76</v>
      </c>
      <c r="AY103" s="145" t="s">
        <v>146</v>
      </c>
    </row>
    <row r="104" spans="2:65" s="12" customFormat="1" ht="11.25" x14ac:dyDescent="0.2">
      <c r="B104" s="144"/>
      <c r="D104" s="140" t="s">
        <v>157</v>
      </c>
      <c r="E104" s="145" t="s">
        <v>35</v>
      </c>
      <c r="F104" s="146" t="s">
        <v>319</v>
      </c>
      <c r="H104" s="147">
        <v>5.4</v>
      </c>
      <c r="I104" s="148"/>
      <c r="L104" s="144"/>
      <c r="M104" s="149"/>
      <c r="T104" s="150"/>
      <c r="AT104" s="145" t="s">
        <v>157</v>
      </c>
      <c r="AU104" s="145" t="s">
        <v>86</v>
      </c>
      <c r="AV104" s="12" t="s">
        <v>86</v>
      </c>
      <c r="AW104" s="12" t="s">
        <v>37</v>
      </c>
      <c r="AX104" s="12" t="s">
        <v>76</v>
      </c>
      <c r="AY104" s="145" t="s">
        <v>146</v>
      </c>
    </row>
    <row r="105" spans="2:65" s="12" customFormat="1" ht="11.25" x14ac:dyDescent="0.2">
      <c r="B105" s="144"/>
      <c r="D105" s="140" t="s">
        <v>157</v>
      </c>
      <c r="E105" s="145" t="s">
        <v>35</v>
      </c>
      <c r="F105" s="146" t="s">
        <v>320</v>
      </c>
      <c r="H105" s="147">
        <v>9.9</v>
      </c>
      <c r="I105" s="148"/>
      <c r="L105" s="144"/>
      <c r="M105" s="149"/>
      <c r="T105" s="150"/>
      <c r="AT105" s="145" t="s">
        <v>157</v>
      </c>
      <c r="AU105" s="145" t="s">
        <v>86</v>
      </c>
      <c r="AV105" s="12" t="s">
        <v>86</v>
      </c>
      <c r="AW105" s="12" t="s">
        <v>37</v>
      </c>
      <c r="AX105" s="12" t="s">
        <v>76</v>
      </c>
      <c r="AY105" s="145" t="s">
        <v>146</v>
      </c>
    </row>
    <row r="106" spans="2:65" s="12" customFormat="1" ht="11.25" x14ac:dyDescent="0.2">
      <c r="B106" s="144"/>
      <c r="D106" s="140" t="s">
        <v>157</v>
      </c>
      <c r="E106" s="145" t="s">
        <v>35</v>
      </c>
      <c r="F106" s="146" t="s">
        <v>321</v>
      </c>
      <c r="H106" s="147">
        <v>11.22</v>
      </c>
      <c r="I106" s="148"/>
      <c r="L106" s="144"/>
      <c r="M106" s="149"/>
      <c r="T106" s="150"/>
      <c r="AT106" s="145" t="s">
        <v>157</v>
      </c>
      <c r="AU106" s="145" t="s">
        <v>86</v>
      </c>
      <c r="AV106" s="12" t="s">
        <v>86</v>
      </c>
      <c r="AW106" s="12" t="s">
        <v>37</v>
      </c>
      <c r="AX106" s="12" t="s">
        <v>76</v>
      </c>
      <c r="AY106" s="145" t="s">
        <v>146</v>
      </c>
    </row>
    <row r="107" spans="2:65" s="12" customFormat="1" ht="11.25" x14ac:dyDescent="0.2">
      <c r="B107" s="144"/>
      <c r="D107" s="140" t="s">
        <v>157</v>
      </c>
      <c r="E107" s="145" t="s">
        <v>35</v>
      </c>
      <c r="F107" s="146" t="s">
        <v>322</v>
      </c>
      <c r="H107" s="147">
        <v>32.340000000000003</v>
      </c>
      <c r="I107" s="148"/>
      <c r="L107" s="144"/>
      <c r="M107" s="149"/>
      <c r="T107" s="150"/>
      <c r="AT107" s="145" t="s">
        <v>157</v>
      </c>
      <c r="AU107" s="145" t="s">
        <v>86</v>
      </c>
      <c r="AV107" s="12" t="s">
        <v>86</v>
      </c>
      <c r="AW107" s="12" t="s">
        <v>37</v>
      </c>
      <c r="AX107" s="12" t="s">
        <v>76</v>
      </c>
      <c r="AY107" s="145" t="s">
        <v>146</v>
      </c>
    </row>
    <row r="108" spans="2:65" s="12" customFormat="1" ht="11.25" x14ac:dyDescent="0.2">
      <c r="B108" s="144"/>
      <c r="D108" s="140" t="s">
        <v>157</v>
      </c>
      <c r="E108" s="145" t="s">
        <v>35</v>
      </c>
      <c r="F108" s="146" t="s">
        <v>323</v>
      </c>
      <c r="H108" s="147">
        <v>3.6</v>
      </c>
      <c r="I108" s="148"/>
      <c r="L108" s="144"/>
      <c r="M108" s="149"/>
      <c r="T108" s="150"/>
      <c r="AT108" s="145" t="s">
        <v>157</v>
      </c>
      <c r="AU108" s="145" t="s">
        <v>86</v>
      </c>
      <c r="AV108" s="12" t="s">
        <v>86</v>
      </c>
      <c r="AW108" s="12" t="s">
        <v>37</v>
      </c>
      <c r="AX108" s="12" t="s">
        <v>76</v>
      </c>
      <c r="AY108" s="145" t="s">
        <v>146</v>
      </c>
    </row>
    <row r="109" spans="2:65" s="12" customFormat="1" ht="11.25" x14ac:dyDescent="0.2">
      <c r="B109" s="144"/>
      <c r="D109" s="140" t="s">
        <v>157</v>
      </c>
      <c r="E109" s="145" t="s">
        <v>35</v>
      </c>
      <c r="F109" s="146" t="s">
        <v>324</v>
      </c>
      <c r="H109" s="147">
        <v>16.5</v>
      </c>
      <c r="I109" s="148"/>
      <c r="L109" s="144"/>
      <c r="M109" s="149"/>
      <c r="T109" s="150"/>
      <c r="AT109" s="145" t="s">
        <v>157</v>
      </c>
      <c r="AU109" s="145" t="s">
        <v>86</v>
      </c>
      <c r="AV109" s="12" t="s">
        <v>86</v>
      </c>
      <c r="AW109" s="12" t="s">
        <v>37</v>
      </c>
      <c r="AX109" s="12" t="s">
        <v>76</v>
      </c>
      <c r="AY109" s="145" t="s">
        <v>146</v>
      </c>
    </row>
    <row r="110" spans="2:65" s="12" customFormat="1" ht="11.25" x14ac:dyDescent="0.2">
      <c r="B110" s="144"/>
      <c r="D110" s="140" t="s">
        <v>157</v>
      </c>
      <c r="E110" s="145" t="s">
        <v>35</v>
      </c>
      <c r="F110" s="146" t="s">
        <v>325</v>
      </c>
      <c r="H110" s="147">
        <v>1.8</v>
      </c>
      <c r="I110" s="148"/>
      <c r="L110" s="144"/>
      <c r="M110" s="149"/>
      <c r="T110" s="150"/>
      <c r="AT110" s="145" t="s">
        <v>157</v>
      </c>
      <c r="AU110" s="145" t="s">
        <v>86</v>
      </c>
      <c r="AV110" s="12" t="s">
        <v>86</v>
      </c>
      <c r="AW110" s="12" t="s">
        <v>37</v>
      </c>
      <c r="AX110" s="12" t="s">
        <v>76</v>
      </c>
      <c r="AY110" s="145" t="s">
        <v>146</v>
      </c>
    </row>
    <row r="111" spans="2:65" s="13" customFormat="1" ht="11.25" x14ac:dyDescent="0.2">
      <c r="B111" s="151"/>
      <c r="D111" s="140" t="s">
        <v>157</v>
      </c>
      <c r="E111" s="152" t="s">
        <v>35</v>
      </c>
      <c r="F111" s="153" t="s">
        <v>161</v>
      </c>
      <c r="H111" s="154">
        <v>107.221</v>
      </c>
      <c r="I111" s="155"/>
      <c r="L111" s="151"/>
      <c r="M111" s="158"/>
      <c r="N111" s="159"/>
      <c r="O111" s="159"/>
      <c r="P111" s="159"/>
      <c r="Q111" s="159"/>
      <c r="R111" s="159"/>
      <c r="S111" s="159"/>
      <c r="T111" s="160"/>
      <c r="AT111" s="152" t="s">
        <v>157</v>
      </c>
      <c r="AU111" s="152" t="s">
        <v>86</v>
      </c>
      <c r="AV111" s="13" t="s">
        <v>153</v>
      </c>
      <c r="AW111" s="13" t="s">
        <v>37</v>
      </c>
      <c r="AX111" s="13" t="s">
        <v>84</v>
      </c>
      <c r="AY111" s="152" t="s">
        <v>146</v>
      </c>
    </row>
    <row r="112" spans="2:65" s="1" customFormat="1" ht="6.95" customHeight="1" x14ac:dyDescent="0.2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30"/>
    </row>
  </sheetData>
  <sheetProtection algorithmName="SHA-512" hashValue="nK2/f6EjFu8JnDtZ9QllVWFmvIuZVK1LxNt4KzJqIRGtAXByV8+nL8PMoICf3lfhxK6+MW1TctPQr5DHAXqSEQ==" saltValue="F48SiBqEymNP9mDrKROvRdkqBpzBx5YC0PGTW43Lk+DleMAzmVLFTOuPH4nQolE7Nw28+J7VkWbLPMpSOfhJ+w==" spinCount="100000" sheet="1" objects="1" scenarios="1" formatColumns="0" formatRows="0" autoFilter="0"/>
  <autoFilter ref="C80:K111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8"/>
  <sheetViews>
    <sheetView showGridLines="0" topLeftCell="A75" workbookViewId="0">
      <selection activeCell="Y103" sqref="Y103"/>
    </sheetView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107</v>
      </c>
    </row>
    <row r="3" spans="2:46" ht="6.95" hidden="1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 x14ac:dyDescent="0.2">
      <c r="B4" s="18"/>
      <c r="D4" s="19" t="s">
        <v>120</v>
      </c>
      <c r="L4" s="18"/>
      <c r="M4" s="83" t="s">
        <v>10</v>
      </c>
      <c r="AT4" s="15" t="s">
        <v>4</v>
      </c>
    </row>
    <row r="5" spans="2:46" ht="6.95" hidden="1" customHeight="1" x14ac:dyDescent="0.2">
      <c r="B5" s="18"/>
      <c r="L5" s="18"/>
    </row>
    <row r="6" spans="2:46" ht="12" hidden="1" customHeight="1" x14ac:dyDescent="0.2">
      <c r="B6" s="18"/>
      <c r="D6" s="25" t="s">
        <v>16</v>
      </c>
      <c r="L6" s="18"/>
    </row>
    <row r="7" spans="2:46" ht="16.5" hidden="1" customHeight="1" x14ac:dyDescent="0.2">
      <c r="B7" s="18"/>
      <c r="E7" s="205" t="str">
        <f>'Rekapitulace stavby'!K6</f>
        <v>Čištění žlabových příkopů na trati Horní Dvořiště st. hranice - České Budějovice</v>
      </c>
      <c r="F7" s="206"/>
      <c r="G7" s="206"/>
      <c r="H7" s="206"/>
      <c r="L7" s="18"/>
    </row>
    <row r="8" spans="2:46" s="1" customFormat="1" ht="12" hidden="1" customHeight="1" x14ac:dyDescent="0.2">
      <c r="B8" s="30"/>
      <c r="D8" s="25" t="s">
        <v>121</v>
      </c>
      <c r="L8" s="30"/>
    </row>
    <row r="9" spans="2:46" s="1" customFormat="1" ht="16.5" hidden="1" customHeight="1" x14ac:dyDescent="0.2">
      <c r="B9" s="30"/>
      <c r="E9" s="172" t="s">
        <v>326</v>
      </c>
      <c r="F9" s="207"/>
      <c r="G9" s="207"/>
      <c r="H9" s="207"/>
      <c r="L9" s="30"/>
    </row>
    <row r="10" spans="2:46" s="1" customFormat="1" ht="11.25" hidden="1" x14ac:dyDescent="0.2">
      <c r="B10" s="30"/>
      <c r="L10" s="30"/>
    </row>
    <row r="11" spans="2:46" s="1" customFormat="1" ht="12" hidden="1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21</v>
      </c>
      <c r="L11" s="30"/>
    </row>
    <row r="12" spans="2:46" s="1" customFormat="1" ht="12" hidden="1" customHeight="1" x14ac:dyDescent="0.2">
      <c r="B12" s="30"/>
      <c r="D12" s="25" t="s">
        <v>22</v>
      </c>
      <c r="F12" s="23" t="s">
        <v>327</v>
      </c>
      <c r="I12" s="25" t="s">
        <v>24</v>
      </c>
      <c r="J12" s="47" t="str">
        <f>'Rekapitulace stavby'!AN8</f>
        <v>27. 3. 2025</v>
      </c>
      <c r="L12" s="30"/>
    </row>
    <row r="13" spans="2:46" s="1" customFormat="1" ht="10.9" hidden="1" customHeight="1" x14ac:dyDescent="0.2">
      <c r="B13" s="30"/>
      <c r="L13" s="30"/>
    </row>
    <row r="14" spans="2:46" s="1" customFormat="1" ht="12" hidden="1" customHeight="1" x14ac:dyDescent="0.2">
      <c r="B14" s="30"/>
      <c r="D14" s="25" t="s">
        <v>26</v>
      </c>
      <c r="I14" s="25" t="s">
        <v>27</v>
      </c>
      <c r="J14" s="23" t="s">
        <v>28</v>
      </c>
      <c r="L14" s="30"/>
    </row>
    <row r="15" spans="2:46" s="1" customFormat="1" ht="18" hidden="1" customHeight="1" x14ac:dyDescent="0.2">
      <c r="B15" s="30"/>
      <c r="E15" s="23" t="s">
        <v>29</v>
      </c>
      <c r="I15" s="25" t="s">
        <v>30</v>
      </c>
      <c r="J15" s="23" t="s">
        <v>31</v>
      </c>
      <c r="L15" s="30"/>
    </row>
    <row r="16" spans="2:46" s="1" customFormat="1" ht="6.95" hidden="1" customHeight="1" x14ac:dyDescent="0.2">
      <c r="B16" s="30"/>
      <c r="L16" s="30"/>
    </row>
    <row r="17" spans="2:12" s="1" customFormat="1" ht="12" hidden="1" customHeight="1" x14ac:dyDescent="0.2">
      <c r="B17" s="30"/>
      <c r="D17" s="25" t="s">
        <v>32</v>
      </c>
      <c r="I17" s="25" t="s">
        <v>27</v>
      </c>
      <c r="J17" s="26" t="str">
        <f>'Rekapitulace stavby'!AN13</f>
        <v>Vyplň údaj</v>
      </c>
      <c r="L17" s="30"/>
    </row>
    <row r="18" spans="2:12" s="1" customFormat="1" ht="18" hidden="1" customHeight="1" x14ac:dyDescent="0.2">
      <c r="B18" s="30"/>
      <c r="E18" s="208" t="str">
        <f>'Rekapitulace stavby'!E14</f>
        <v>Vyplň údaj</v>
      </c>
      <c r="F18" s="178"/>
      <c r="G18" s="178"/>
      <c r="H18" s="178"/>
      <c r="I18" s="25" t="s">
        <v>30</v>
      </c>
      <c r="J18" s="26" t="str">
        <f>'Rekapitulace stavby'!AN14</f>
        <v>Vyplň údaj</v>
      </c>
      <c r="L18" s="30"/>
    </row>
    <row r="19" spans="2:12" s="1" customFormat="1" ht="6.95" hidden="1" customHeight="1" x14ac:dyDescent="0.2">
      <c r="B19" s="30"/>
      <c r="L19" s="30"/>
    </row>
    <row r="20" spans="2:12" s="1" customFormat="1" ht="12" hidden="1" customHeight="1" x14ac:dyDescent="0.2">
      <c r="B20" s="30"/>
      <c r="D20" s="25" t="s">
        <v>34</v>
      </c>
      <c r="I20" s="25" t="s">
        <v>27</v>
      </c>
      <c r="J20" s="23" t="str">
        <f>IF('Rekapitulace stavby'!AN16="","",'Rekapitulace stavby'!AN16)</f>
        <v/>
      </c>
      <c r="L20" s="30"/>
    </row>
    <row r="21" spans="2:12" s="1" customFormat="1" ht="18" hidden="1" customHeight="1" x14ac:dyDescent="0.2">
      <c r="B21" s="30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0"/>
    </row>
    <row r="22" spans="2:12" s="1" customFormat="1" ht="6.95" hidden="1" customHeight="1" x14ac:dyDescent="0.2">
      <c r="B22" s="30"/>
      <c r="L22" s="30"/>
    </row>
    <row r="23" spans="2:12" s="1" customFormat="1" ht="12" hidden="1" customHeight="1" x14ac:dyDescent="0.2">
      <c r="B23" s="30"/>
      <c r="D23" s="25" t="s">
        <v>38</v>
      </c>
      <c r="I23" s="25" t="s">
        <v>27</v>
      </c>
      <c r="J23" s="23" t="s">
        <v>35</v>
      </c>
      <c r="L23" s="30"/>
    </row>
    <row r="24" spans="2:12" s="1" customFormat="1" ht="18" hidden="1" customHeight="1" x14ac:dyDescent="0.2">
      <c r="B24" s="30"/>
      <c r="E24" s="23" t="s">
        <v>39</v>
      </c>
      <c r="I24" s="25" t="s">
        <v>30</v>
      </c>
      <c r="J24" s="23" t="s">
        <v>35</v>
      </c>
      <c r="L24" s="30"/>
    </row>
    <row r="25" spans="2:12" s="1" customFormat="1" ht="6.95" hidden="1" customHeight="1" x14ac:dyDescent="0.2">
      <c r="B25" s="30"/>
      <c r="L25" s="30"/>
    </row>
    <row r="26" spans="2:12" s="1" customFormat="1" ht="12" hidden="1" customHeight="1" x14ac:dyDescent="0.2">
      <c r="B26" s="30"/>
      <c r="D26" s="25" t="s">
        <v>40</v>
      </c>
      <c r="L26" s="30"/>
    </row>
    <row r="27" spans="2:12" s="7" customFormat="1" ht="59.25" hidden="1" customHeight="1" x14ac:dyDescent="0.2">
      <c r="B27" s="84"/>
      <c r="E27" s="183" t="s">
        <v>124</v>
      </c>
      <c r="F27" s="183"/>
      <c r="G27" s="183"/>
      <c r="H27" s="183"/>
      <c r="L27" s="84"/>
    </row>
    <row r="28" spans="2:12" s="1" customFormat="1" ht="6.95" hidden="1" customHeight="1" x14ac:dyDescent="0.2">
      <c r="B28" s="30"/>
      <c r="L28" s="30"/>
    </row>
    <row r="29" spans="2:12" s="1" customFormat="1" ht="6.95" hidden="1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hidden="1" customHeight="1" x14ac:dyDescent="0.2">
      <c r="B30" s="30"/>
      <c r="D30" s="85" t="s">
        <v>42</v>
      </c>
      <c r="J30" s="61">
        <f>ROUND(J81, 2)</f>
        <v>0</v>
      </c>
      <c r="L30" s="30"/>
    </row>
    <row r="31" spans="2:12" s="1" customFormat="1" ht="6.95" hidden="1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hidden="1" customHeight="1" x14ac:dyDescent="0.2">
      <c r="B32" s="30"/>
      <c r="F32" s="33" t="s">
        <v>44</v>
      </c>
      <c r="I32" s="33" t="s">
        <v>43</v>
      </c>
      <c r="J32" s="33" t="s">
        <v>45</v>
      </c>
      <c r="L32" s="30"/>
    </row>
    <row r="33" spans="2:12" s="1" customFormat="1" ht="14.45" hidden="1" customHeight="1" x14ac:dyDescent="0.2">
      <c r="B33" s="30"/>
      <c r="D33" s="50" t="s">
        <v>46</v>
      </c>
      <c r="E33" s="25" t="s">
        <v>47</v>
      </c>
      <c r="F33" s="86">
        <f>ROUND((SUM(BE81:BE127)),  2)</f>
        <v>0</v>
      </c>
      <c r="I33" s="87">
        <v>0.21</v>
      </c>
      <c r="J33" s="86">
        <f>ROUND(((SUM(BE81:BE127))*I33),  2)</f>
        <v>0</v>
      </c>
      <c r="L33" s="30"/>
    </row>
    <row r="34" spans="2:12" s="1" customFormat="1" ht="14.45" hidden="1" customHeight="1" x14ac:dyDescent="0.2">
      <c r="B34" s="30"/>
      <c r="E34" s="25" t="s">
        <v>48</v>
      </c>
      <c r="F34" s="86">
        <f>ROUND((SUM(BF81:BF127)),  2)</f>
        <v>0</v>
      </c>
      <c r="I34" s="87">
        <v>0.12</v>
      </c>
      <c r="J34" s="86">
        <f>ROUND(((SUM(BF81:BF127))*I34),  2)</f>
        <v>0</v>
      </c>
      <c r="L34" s="30"/>
    </row>
    <row r="35" spans="2:12" s="1" customFormat="1" ht="14.45" hidden="1" customHeight="1" x14ac:dyDescent="0.2">
      <c r="B35" s="30"/>
      <c r="E35" s="25" t="s">
        <v>49</v>
      </c>
      <c r="F35" s="86">
        <f>ROUND((SUM(BG81:BG127)),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50</v>
      </c>
      <c r="F36" s="86">
        <f>ROUND((SUM(BH81:BH127)),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51</v>
      </c>
      <c r="F37" s="86">
        <f>ROUND((SUM(BI81:BI127)),  2)</f>
        <v>0</v>
      </c>
      <c r="I37" s="87">
        <v>0</v>
      </c>
      <c r="J37" s="86">
        <f>0</f>
        <v>0</v>
      </c>
      <c r="L37" s="30"/>
    </row>
    <row r="38" spans="2:12" s="1" customFormat="1" ht="6.95" hidden="1" customHeight="1" x14ac:dyDescent="0.2">
      <c r="B38" s="30"/>
      <c r="L38" s="30"/>
    </row>
    <row r="39" spans="2:12" s="1" customFormat="1" ht="25.35" hidden="1" customHeight="1" x14ac:dyDescent="0.2">
      <c r="B39" s="30"/>
      <c r="C39" s="88"/>
      <c r="D39" s="89" t="s">
        <v>52</v>
      </c>
      <c r="E39" s="52"/>
      <c r="F39" s="52"/>
      <c r="G39" s="90" t="s">
        <v>53</v>
      </c>
      <c r="H39" s="91" t="s">
        <v>54</v>
      </c>
      <c r="I39" s="52"/>
      <c r="J39" s="92">
        <f>SUM(J30:J37)</f>
        <v>0</v>
      </c>
      <c r="K39" s="93"/>
      <c r="L39" s="30"/>
    </row>
    <row r="40" spans="2:12" s="1" customFormat="1" ht="14.45" hidden="1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1" spans="2:12" ht="11.25" hidden="1" x14ac:dyDescent="0.2"/>
    <row r="42" spans="2:12" ht="11.25" hidden="1" x14ac:dyDescent="0.2"/>
    <row r="43" spans="2:12" ht="11.25" hidden="1" x14ac:dyDescent="0.2"/>
    <row r="44" spans="2:12" s="1" customFormat="1" ht="6.95" hidden="1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hidden="1" customHeight="1" x14ac:dyDescent="0.2">
      <c r="B45" s="30"/>
      <c r="C45" s="19" t="s">
        <v>125</v>
      </c>
      <c r="L45" s="30"/>
    </row>
    <row r="46" spans="2:12" s="1" customFormat="1" ht="6.95" hidden="1" customHeight="1" x14ac:dyDescent="0.2">
      <c r="B46" s="30"/>
      <c r="L46" s="30"/>
    </row>
    <row r="47" spans="2:12" s="1" customFormat="1" ht="12" hidden="1" customHeight="1" x14ac:dyDescent="0.2">
      <c r="B47" s="30"/>
      <c r="C47" s="25" t="s">
        <v>16</v>
      </c>
      <c r="L47" s="30"/>
    </row>
    <row r="48" spans="2:12" s="1" customFormat="1" ht="16.5" hidden="1" customHeight="1" x14ac:dyDescent="0.2">
      <c r="B48" s="30"/>
      <c r="E48" s="205" t="str">
        <f>E7</f>
        <v>Čištění žlabových příkopů na trati Horní Dvořiště st. hranice - České Budějovice</v>
      </c>
      <c r="F48" s="206"/>
      <c r="G48" s="206"/>
      <c r="H48" s="206"/>
      <c r="L48" s="30"/>
    </row>
    <row r="49" spans="2:47" s="1" customFormat="1" ht="12" hidden="1" customHeight="1" x14ac:dyDescent="0.2">
      <c r="B49" s="30"/>
      <c r="C49" s="25" t="s">
        <v>121</v>
      </c>
      <c r="L49" s="30"/>
    </row>
    <row r="50" spans="2:47" s="1" customFormat="1" ht="16.5" hidden="1" customHeight="1" x14ac:dyDescent="0.2">
      <c r="B50" s="30"/>
      <c r="E50" s="172" t="str">
        <f>E9</f>
        <v>SO 008 - TÚ Holkov - Kamenný Újezd</v>
      </c>
      <c r="F50" s="207"/>
      <c r="G50" s="207"/>
      <c r="H50" s="207"/>
      <c r="L50" s="30"/>
    </row>
    <row r="51" spans="2:47" s="1" customFormat="1" ht="6.95" hidden="1" customHeight="1" x14ac:dyDescent="0.2">
      <c r="B51" s="30"/>
      <c r="L51" s="30"/>
    </row>
    <row r="52" spans="2:47" s="1" customFormat="1" ht="12" hidden="1" customHeight="1" x14ac:dyDescent="0.2">
      <c r="B52" s="30"/>
      <c r="C52" s="25" t="s">
        <v>22</v>
      </c>
      <c r="F52" s="23" t="str">
        <f>F12</f>
        <v>trať 196 dle JŘ, TÚ Holkov - Kamenný Újezd</v>
      </c>
      <c r="I52" s="25" t="s">
        <v>24</v>
      </c>
      <c r="J52" s="47" t="str">
        <f>IF(J12="","",J12)</f>
        <v>27. 3. 2025</v>
      </c>
      <c r="L52" s="30"/>
    </row>
    <row r="53" spans="2:47" s="1" customFormat="1" ht="6.95" hidden="1" customHeight="1" x14ac:dyDescent="0.2">
      <c r="B53" s="30"/>
      <c r="L53" s="30"/>
    </row>
    <row r="54" spans="2:47" s="1" customFormat="1" ht="15.2" hidden="1" customHeight="1" x14ac:dyDescent="0.2">
      <c r="B54" s="30"/>
      <c r="C54" s="25" t="s">
        <v>26</v>
      </c>
      <c r="F54" s="23" t="str">
        <f>E15</f>
        <v>Správa železnic, státní organizace, OŘ Plzeň</v>
      </c>
      <c r="I54" s="25" t="s">
        <v>34</v>
      </c>
      <c r="J54" s="28" t="str">
        <f>E21</f>
        <v xml:space="preserve"> </v>
      </c>
      <c r="L54" s="30"/>
    </row>
    <row r="55" spans="2:47" s="1" customFormat="1" ht="15.2" hidden="1" customHeight="1" x14ac:dyDescent="0.2">
      <c r="B55" s="30"/>
      <c r="C55" s="25" t="s">
        <v>32</v>
      </c>
      <c r="F55" s="23" t="str">
        <f>IF(E18="","",E18)</f>
        <v>Vyplň údaj</v>
      </c>
      <c r="I55" s="25" t="s">
        <v>38</v>
      </c>
      <c r="J55" s="28" t="str">
        <f>E24</f>
        <v>Libor Brabenec</v>
      </c>
      <c r="L55" s="30"/>
    </row>
    <row r="56" spans="2:47" s="1" customFormat="1" ht="10.35" hidden="1" customHeight="1" x14ac:dyDescent="0.2">
      <c r="B56" s="30"/>
      <c r="L56" s="30"/>
    </row>
    <row r="57" spans="2:47" s="1" customFormat="1" ht="29.25" hidden="1" customHeight="1" x14ac:dyDescent="0.2">
      <c r="B57" s="30"/>
      <c r="C57" s="94" t="s">
        <v>126</v>
      </c>
      <c r="D57" s="88"/>
      <c r="E57" s="88"/>
      <c r="F57" s="88"/>
      <c r="G57" s="88"/>
      <c r="H57" s="88"/>
      <c r="I57" s="88"/>
      <c r="J57" s="95" t="s">
        <v>127</v>
      </c>
      <c r="K57" s="88"/>
      <c r="L57" s="30"/>
    </row>
    <row r="58" spans="2:47" s="1" customFormat="1" ht="10.35" hidden="1" customHeight="1" x14ac:dyDescent="0.2">
      <c r="B58" s="30"/>
      <c r="L58" s="30"/>
    </row>
    <row r="59" spans="2:47" s="1" customFormat="1" ht="22.9" hidden="1" customHeight="1" x14ac:dyDescent="0.2">
      <c r="B59" s="30"/>
      <c r="C59" s="96" t="s">
        <v>74</v>
      </c>
      <c r="J59" s="61">
        <f>J81</f>
        <v>0</v>
      </c>
      <c r="L59" s="30"/>
      <c r="AU59" s="15" t="s">
        <v>128</v>
      </c>
    </row>
    <row r="60" spans="2:47" s="8" customFormat="1" ht="24.95" hidden="1" customHeight="1" x14ac:dyDescent="0.2">
      <c r="B60" s="97"/>
      <c r="D60" s="98" t="s">
        <v>129</v>
      </c>
      <c r="E60" s="99"/>
      <c r="F60" s="99"/>
      <c r="G60" s="99"/>
      <c r="H60" s="99"/>
      <c r="I60" s="99"/>
      <c r="J60" s="100">
        <f>J82</f>
        <v>0</v>
      </c>
      <c r="L60" s="97"/>
    </row>
    <row r="61" spans="2:47" s="9" customFormat="1" ht="19.899999999999999" hidden="1" customHeight="1" x14ac:dyDescent="0.2">
      <c r="B61" s="101"/>
      <c r="D61" s="102" t="s">
        <v>130</v>
      </c>
      <c r="E61" s="103"/>
      <c r="F61" s="103"/>
      <c r="G61" s="103"/>
      <c r="H61" s="103"/>
      <c r="I61" s="103"/>
      <c r="J61" s="104">
        <f>J83</f>
        <v>0</v>
      </c>
      <c r="L61" s="101"/>
    </row>
    <row r="62" spans="2:47" s="1" customFormat="1" ht="21.75" hidden="1" customHeight="1" x14ac:dyDescent="0.2">
      <c r="B62" s="30"/>
      <c r="L62" s="30"/>
    </row>
    <row r="63" spans="2:47" s="1" customFormat="1" ht="6.95" hidden="1" customHeight="1" x14ac:dyDescent="0.2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30"/>
    </row>
    <row r="64" spans="2:47" ht="11.25" hidden="1" x14ac:dyDescent="0.2"/>
    <row r="65" spans="2:20" ht="11.25" hidden="1" x14ac:dyDescent="0.2"/>
    <row r="66" spans="2:20" ht="11.25" hidden="1" x14ac:dyDescent="0.2"/>
    <row r="67" spans="2:20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0"/>
    </row>
    <row r="68" spans="2:20" s="1" customFormat="1" ht="24.95" customHeight="1" x14ac:dyDescent="0.2">
      <c r="B68" s="30"/>
      <c r="C68" s="19" t="s">
        <v>131</v>
      </c>
      <c r="L68" s="30"/>
    </row>
    <row r="69" spans="2:20" s="1" customFormat="1" ht="6.95" customHeight="1" x14ac:dyDescent="0.2">
      <c r="B69" s="30"/>
      <c r="L69" s="30"/>
    </row>
    <row r="70" spans="2:20" s="1" customFormat="1" ht="12" customHeight="1" x14ac:dyDescent="0.2">
      <c r="B70" s="30"/>
      <c r="C70" s="25" t="s">
        <v>16</v>
      </c>
      <c r="L70" s="30"/>
    </row>
    <row r="71" spans="2:20" s="1" customFormat="1" ht="16.5" customHeight="1" x14ac:dyDescent="0.2">
      <c r="B71" s="30"/>
      <c r="E71" s="205" t="str">
        <f>E7</f>
        <v>Čištění žlabových příkopů na trati Horní Dvořiště st. hranice - České Budějovice</v>
      </c>
      <c r="F71" s="206"/>
      <c r="G71" s="206"/>
      <c r="H71" s="206"/>
      <c r="L71" s="30"/>
    </row>
    <row r="72" spans="2:20" s="1" customFormat="1" ht="12" customHeight="1" x14ac:dyDescent="0.2">
      <c r="B72" s="30"/>
      <c r="C72" s="25" t="s">
        <v>121</v>
      </c>
      <c r="L72" s="30"/>
    </row>
    <row r="73" spans="2:20" s="1" customFormat="1" ht="16.5" customHeight="1" x14ac:dyDescent="0.2">
      <c r="B73" s="30"/>
      <c r="E73" s="172" t="str">
        <f>E9</f>
        <v>SO 008 - TÚ Holkov - Kamenný Újezd</v>
      </c>
      <c r="F73" s="207"/>
      <c r="G73" s="207"/>
      <c r="H73" s="207"/>
      <c r="L73" s="30"/>
    </row>
    <row r="74" spans="2:20" s="1" customFormat="1" ht="6.95" customHeight="1" x14ac:dyDescent="0.2">
      <c r="B74" s="30"/>
      <c r="L74" s="30"/>
    </row>
    <row r="75" spans="2:20" s="1" customFormat="1" ht="12" customHeight="1" x14ac:dyDescent="0.2">
      <c r="B75" s="30"/>
      <c r="C75" s="25" t="s">
        <v>22</v>
      </c>
      <c r="F75" s="23" t="str">
        <f>F12</f>
        <v>trať 196 dle JŘ, TÚ Holkov - Kamenný Újezd</v>
      </c>
      <c r="I75" s="25" t="s">
        <v>24</v>
      </c>
      <c r="J75" s="47" t="str">
        <f>IF(J12="","",J12)</f>
        <v>27. 3. 2025</v>
      </c>
      <c r="L75" s="30"/>
    </row>
    <row r="76" spans="2:20" s="1" customFormat="1" ht="6.95" customHeight="1" x14ac:dyDescent="0.2">
      <c r="B76" s="30"/>
      <c r="L76" s="30"/>
    </row>
    <row r="77" spans="2:20" s="1" customFormat="1" ht="15.2" customHeight="1" x14ac:dyDescent="0.2">
      <c r="B77" s="30"/>
      <c r="C77" s="25" t="s">
        <v>26</v>
      </c>
      <c r="F77" s="23" t="str">
        <f>E15</f>
        <v>Správa železnic, státní organizace, OŘ Plzeň</v>
      </c>
      <c r="I77" s="25" t="s">
        <v>34</v>
      </c>
      <c r="J77" s="28" t="str">
        <f>E21</f>
        <v xml:space="preserve"> </v>
      </c>
      <c r="L77" s="30"/>
    </row>
    <row r="78" spans="2:20" s="1" customFormat="1" ht="15.2" customHeight="1" x14ac:dyDescent="0.2">
      <c r="B78" s="30"/>
      <c r="C78" s="25" t="s">
        <v>32</v>
      </c>
      <c r="F78" s="23" t="str">
        <f>IF(E18="","",E18)</f>
        <v>Vyplň údaj</v>
      </c>
      <c r="I78" s="25" t="s">
        <v>38</v>
      </c>
      <c r="J78" s="28" t="str">
        <f>E24</f>
        <v>Libor Brabenec</v>
      </c>
      <c r="L78" s="30"/>
    </row>
    <row r="79" spans="2:20" s="1" customFormat="1" ht="10.35" customHeight="1" x14ac:dyDescent="0.2">
      <c r="B79" s="30"/>
      <c r="L79" s="30"/>
    </row>
    <row r="80" spans="2:20" s="10" customFormat="1" ht="29.25" customHeight="1" x14ac:dyDescent="0.2">
      <c r="B80" s="105"/>
      <c r="C80" s="106" t="s">
        <v>132</v>
      </c>
      <c r="D80" s="107" t="s">
        <v>61</v>
      </c>
      <c r="E80" s="107" t="s">
        <v>57</v>
      </c>
      <c r="F80" s="107" t="s">
        <v>58</v>
      </c>
      <c r="G80" s="107" t="s">
        <v>133</v>
      </c>
      <c r="H80" s="107" t="s">
        <v>134</v>
      </c>
      <c r="I80" s="107" t="s">
        <v>135</v>
      </c>
      <c r="J80" s="108" t="s">
        <v>127</v>
      </c>
      <c r="K80" s="109" t="s">
        <v>136</v>
      </c>
      <c r="L80" s="105"/>
      <c r="M80" s="54" t="s">
        <v>35</v>
      </c>
      <c r="N80" s="55" t="s">
        <v>46</v>
      </c>
      <c r="O80" s="55" t="s">
        <v>137</v>
      </c>
      <c r="P80" s="55" t="s">
        <v>138</v>
      </c>
      <c r="Q80" s="55" t="s">
        <v>139</v>
      </c>
      <c r="R80" s="55" t="s">
        <v>140</v>
      </c>
      <c r="S80" s="55" t="s">
        <v>141</v>
      </c>
      <c r="T80" s="56" t="s">
        <v>142</v>
      </c>
    </row>
    <row r="81" spans="2:65" s="1" customFormat="1" ht="22.9" customHeight="1" x14ac:dyDescent="0.25">
      <c r="B81" s="30"/>
      <c r="C81" s="59" t="s">
        <v>143</v>
      </c>
      <c r="J81" s="110">
        <f>BK81</f>
        <v>0</v>
      </c>
      <c r="L81" s="30"/>
      <c r="M81" s="57"/>
      <c r="N81" s="48"/>
      <c r="O81" s="48"/>
      <c r="P81" s="111">
        <f>P82</f>
        <v>0</v>
      </c>
      <c r="Q81" s="48"/>
      <c r="R81" s="111">
        <f>R82</f>
        <v>0</v>
      </c>
      <c r="S81" s="48"/>
      <c r="T81" s="112">
        <f>T82</f>
        <v>0</v>
      </c>
      <c r="AT81" s="15" t="s">
        <v>75</v>
      </c>
      <c r="AU81" s="15" t="s">
        <v>128</v>
      </c>
      <c r="BK81" s="113">
        <f>BK82</f>
        <v>0</v>
      </c>
    </row>
    <row r="82" spans="2:65" s="11" customFormat="1" ht="25.9" customHeight="1" x14ac:dyDescent="0.2">
      <c r="B82" s="114"/>
      <c r="D82" s="115" t="s">
        <v>75</v>
      </c>
      <c r="E82" s="116" t="s">
        <v>144</v>
      </c>
      <c r="F82" s="116" t="s">
        <v>145</v>
      </c>
      <c r="I82" s="117"/>
      <c r="J82" s="118">
        <f>BK82</f>
        <v>0</v>
      </c>
      <c r="L82" s="114"/>
      <c r="M82" s="119"/>
      <c r="P82" s="120">
        <f>P83</f>
        <v>0</v>
      </c>
      <c r="R82" s="120">
        <f>R83</f>
        <v>0</v>
      </c>
      <c r="T82" s="121">
        <f>T83</f>
        <v>0</v>
      </c>
      <c r="AR82" s="115" t="s">
        <v>84</v>
      </c>
      <c r="AT82" s="122" t="s">
        <v>75</v>
      </c>
      <c r="AU82" s="122" t="s">
        <v>76</v>
      </c>
      <c r="AY82" s="115" t="s">
        <v>146</v>
      </c>
      <c r="BK82" s="123">
        <f>BK83</f>
        <v>0</v>
      </c>
    </row>
    <row r="83" spans="2:65" s="11" customFormat="1" ht="22.9" customHeight="1" x14ac:dyDescent="0.2">
      <c r="B83" s="114"/>
      <c r="D83" s="115" t="s">
        <v>75</v>
      </c>
      <c r="E83" s="124" t="s">
        <v>147</v>
      </c>
      <c r="F83" s="124" t="s">
        <v>148</v>
      </c>
      <c r="I83" s="117"/>
      <c r="J83" s="125">
        <f>BK83</f>
        <v>0</v>
      </c>
      <c r="L83" s="114"/>
      <c r="M83" s="119"/>
      <c r="P83" s="120">
        <f>SUM(P84:P127)</f>
        <v>0</v>
      </c>
      <c r="R83" s="120">
        <f>SUM(R84:R127)</f>
        <v>0</v>
      </c>
      <c r="T83" s="121">
        <f>SUM(T84:T127)</f>
        <v>0</v>
      </c>
      <c r="AR83" s="115" t="s">
        <v>84</v>
      </c>
      <c r="AT83" s="122" t="s">
        <v>75</v>
      </c>
      <c r="AU83" s="122" t="s">
        <v>84</v>
      </c>
      <c r="AY83" s="115" t="s">
        <v>146</v>
      </c>
      <c r="BK83" s="123">
        <f>SUM(BK84:BK127)</f>
        <v>0</v>
      </c>
    </row>
    <row r="84" spans="2:65" s="1" customFormat="1" ht="16.5" customHeight="1" x14ac:dyDescent="0.2">
      <c r="B84" s="30"/>
      <c r="C84" s="126" t="s">
        <v>84</v>
      </c>
      <c r="D84" s="126" t="s">
        <v>149</v>
      </c>
      <c r="E84" s="127" t="s">
        <v>150</v>
      </c>
      <c r="F84" s="128" t="s">
        <v>151</v>
      </c>
      <c r="G84" s="129" t="s">
        <v>152</v>
      </c>
      <c r="H84" s="130">
        <v>4970</v>
      </c>
      <c r="I84" s="131"/>
      <c r="J84" s="132">
        <f>ROUND(I84*H84,2)</f>
        <v>0</v>
      </c>
      <c r="K84" s="133"/>
      <c r="L84" s="30"/>
      <c r="M84" s="134" t="s">
        <v>35</v>
      </c>
      <c r="N84" s="135" t="s">
        <v>47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153</v>
      </c>
      <c r="AT84" s="138" t="s">
        <v>149</v>
      </c>
      <c r="AU84" s="138" t="s">
        <v>86</v>
      </c>
      <c r="AY84" s="15" t="s">
        <v>146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5" t="s">
        <v>84</v>
      </c>
      <c r="BK84" s="139">
        <f>ROUND(I84*H84,2)</f>
        <v>0</v>
      </c>
      <c r="BL84" s="15" t="s">
        <v>153</v>
      </c>
      <c r="BM84" s="138" t="s">
        <v>328</v>
      </c>
    </row>
    <row r="85" spans="2:65" s="1" customFormat="1" ht="19.5" x14ac:dyDescent="0.2">
      <c r="B85" s="30"/>
      <c r="D85" s="140" t="s">
        <v>155</v>
      </c>
      <c r="F85" s="141" t="s">
        <v>156</v>
      </c>
      <c r="I85" s="142"/>
      <c r="L85" s="30"/>
      <c r="M85" s="143"/>
      <c r="T85" s="51"/>
      <c r="AT85" s="15" t="s">
        <v>155</v>
      </c>
      <c r="AU85" s="15" t="s">
        <v>86</v>
      </c>
    </row>
    <row r="86" spans="2:65" s="12" customFormat="1" ht="11.25" x14ac:dyDescent="0.2">
      <c r="B86" s="144"/>
      <c r="D86" s="140" t="s">
        <v>157</v>
      </c>
      <c r="E86" s="145" t="s">
        <v>35</v>
      </c>
      <c r="F86" s="146" t="s">
        <v>329</v>
      </c>
      <c r="H86" s="147">
        <v>630</v>
      </c>
      <c r="I86" s="148"/>
      <c r="L86" s="144"/>
      <c r="M86" s="149"/>
      <c r="T86" s="150"/>
      <c r="AT86" s="145" t="s">
        <v>157</v>
      </c>
      <c r="AU86" s="145" t="s">
        <v>86</v>
      </c>
      <c r="AV86" s="12" t="s">
        <v>86</v>
      </c>
      <c r="AW86" s="12" t="s">
        <v>37</v>
      </c>
      <c r="AX86" s="12" t="s">
        <v>76</v>
      </c>
      <c r="AY86" s="145" t="s">
        <v>146</v>
      </c>
    </row>
    <row r="87" spans="2:65" s="12" customFormat="1" ht="11.25" x14ac:dyDescent="0.2">
      <c r="B87" s="144"/>
      <c r="D87" s="140" t="s">
        <v>157</v>
      </c>
      <c r="E87" s="145" t="s">
        <v>35</v>
      </c>
      <c r="F87" s="146" t="s">
        <v>330</v>
      </c>
      <c r="H87" s="147">
        <v>590</v>
      </c>
      <c r="I87" s="148"/>
      <c r="L87" s="144"/>
      <c r="M87" s="149"/>
      <c r="T87" s="150"/>
      <c r="AT87" s="145" t="s">
        <v>157</v>
      </c>
      <c r="AU87" s="145" t="s">
        <v>86</v>
      </c>
      <c r="AV87" s="12" t="s">
        <v>86</v>
      </c>
      <c r="AW87" s="12" t="s">
        <v>37</v>
      </c>
      <c r="AX87" s="12" t="s">
        <v>76</v>
      </c>
      <c r="AY87" s="145" t="s">
        <v>146</v>
      </c>
    </row>
    <row r="88" spans="2:65" s="12" customFormat="1" ht="11.25" x14ac:dyDescent="0.2">
      <c r="B88" s="144"/>
      <c r="D88" s="140" t="s">
        <v>157</v>
      </c>
      <c r="E88" s="145" t="s">
        <v>35</v>
      </c>
      <c r="F88" s="146" t="s">
        <v>331</v>
      </c>
      <c r="H88" s="147">
        <v>300</v>
      </c>
      <c r="I88" s="148"/>
      <c r="L88" s="144"/>
      <c r="M88" s="149"/>
      <c r="T88" s="150"/>
      <c r="AT88" s="145" t="s">
        <v>157</v>
      </c>
      <c r="AU88" s="145" t="s">
        <v>86</v>
      </c>
      <c r="AV88" s="12" t="s">
        <v>86</v>
      </c>
      <c r="AW88" s="12" t="s">
        <v>37</v>
      </c>
      <c r="AX88" s="12" t="s">
        <v>76</v>
      </c>
      <c r="AY88" s="145" t="s">
        <v>146</v>
      </c>
    </row>
    <row r="89" spans="2:65" s="12" customFormat="1" ht="11.25" x14ac:dyDescent="0.2">
      <c r="B89" s="144"/>
      <c r="D89" s="140" t="s">
        <v>157</v>
      </c>
      <c r="E89" s="145" t="s">
        <v>35</v>
      </c>
      <c r="F89" s="146" t="s">
        <v>332</v>
      </c>
      <c r="H89" s="147">
        <v>300</v>
      </c>
      <c r="I89" s="148"/>
      <c r="L89" s="144"/>
      <c r="M89" s="149"/>
      <c r="T89" s="150"/>
      <c r="AT89" s="145" t="s">
        <v>157</v>
      </c>
      <c r="AU89" s="145" t="s">
        <v>86</v>
      </c>
      <c r="AV89" s="12" t="s">
        <v>86</v>
      </c>
      <c r="AW89" s="12" t="s">
        <v>37</v>
      </c>
      <c r="AX89" s="12" t="s">
        <v>76</v>
      </c>
      <c r="AY89" s="145" t="s">
        <v>146</v>
      </c>
    </row>
    <row r="90" spans="2:65" s="12" customFormat="1" ht="11.25" x14ac:dyDescent="0.2">
      <c r="B90" s="144"/>
      <c r="D90" s="140" t="s">
        <v>157</v>
      </c>
      <c r="E90" s="145" t="s">
        <v>35</v>
      </c>
      <c r="F90" s="146" t="s">
        <v>333</v>
      </c>
      <c r="H90" s="147">
        <v>100</v>
      </c>
      <c r="I90" s="148"/>
      <c r="L90" s="144"/>
      <c r="M90" s="149"/>
      <c r="T90" s="150"/>
      <c r="AT90" s="145" t="s">
        <v>157</v>
      </c>
      <c r="AU90" s="145" t="s">
        <v>86</v>
      </c>
      <c r="AV90" s="12" t="s">
        <v>86</v>
      </c>
      <c r="AW90" s="12" t="s">
        <v>37</v>
      </c>
      <c r="AX90" s="12" t="s">
        <v>76</v>
      </c>
      <c r="AY90" s="145" t="s">
        <v>146</v>
      </c>
    </row>
    <row r="91" spans="2:65" s="12" customFormat="1" ht="11.25" x14ac:dyDescent="0.2">
      <c r="B91" s="144"/>
      <c r="D91" s="140" t="s">
        <v>157</v>
      </c>
      <c r="E91" s="145" t="s">
        <v>35</v>
      </c>
      <c r="F91" s="146" t="s">
        <v>334</v>
      </c>
      <c r="H91" s="147">
        <v>100</v>
      </c>
      <c r="I91" s="148"/>
      <c r="L91" s="144"/>
      <c r="M91" s="149"/>
      <c r="T91" s="150"/>
      <c r="AT91" s="145" t="s">
        <v>157</v>
      </c>
      <c r="AU91" s="145" t="s">
        <v>86</v>
      </c>
      <c r="AV91" s="12" t="s">
        <v>86</v>
      </c>
      <c r="AW91" s="12" t="s">
        <v>37</v>
      </c>
      <c r="AX91" s="12" t="s">
        <v>76</v>
      </c>
      <c r="AY91" s="145" t="s">
        <v>146</v>
      </c>
    </row>
    <row r="92" spans="2:65" s="12" customFormat="1" ht="11.25" x14ac:dyDescent="0.2">
      <c r="B92" s="144"/>
      <c r="D92" s="140" t="s">
        <v>157</v>
      </c>
      <c r="E92" s="145" t="s">
        <v>35</v>
      </c>
      <c r="F92" s="146" t="s">
        <v>335</v>
      </c>
      <c r="H92" s="147">
        <v>100</v>
      </c>
      <c r="I92" s="148"/>
      <c r="L92" s="144"/>
      <c r="M92" s="149"/>
      <c r="T92" s="150"/>
      <c r="AT92" s="145" t="s">
        <v>157</v>
      </c>
      <c r="AU92" s="145" t="s">
        <v>86</v>
      </c>
      <c r="AV92" s="12" t="s">
        <v>86</v>
      </c>
      <c r="AW92" s="12" t="s">
        <v>37</v>
      </c>
      <c r="AX92" s="12" t="s">
        <v>76</v>
      </c>
      <c r="AY92" s="145" t="s">
        <v>146</v>
      </c>
    </row>
    <row r="93" spans="2:65" s="12" customFormat="1" ht="11.25" x14ac:dyDescent="0.2">
      <c r="B93" s="144"/>
      <c r="D93" s="140" t="s">
        <v>157</v>
      </c>
      <c r="E93" s="145" t="s">
        <v>35</v>
      </c>
      <c r="F93" s="146" t="s">
        <v>336</v>
      </c>
      <c r="H93" s="147">
        <v>150</v>
      </c>
      <c r="I93" s="148"/>
      <c r="L93" s="144"/>
      <c r="M93" s="149"/>
      <c r="T93" s="150"/>
      <c r="AT93" s="145" t="s">
        <v>157</v>
      </c>
      <c r="AU93" s="145" t="s">
        <v>86</v>
      </c>
      <c r="AV93" s="12" t="s">
        <v>86</v>
      </c>
      <c r="AW93" s="12" t="s">
        <v>37</v>
      </c>
      <c r="AX93" s="12" t="s">
        <v>76</v>
      </c>
      <c r="AY93" s="145" t="s">
        <v>146</v>
      </c>
    </row>
    <row r="94" spans="2:65" s="12" customFormat="1" ht="11.25" x14ac:dyDescent="0.2">
      <c r="B94" s="144"/>
      <c r="D94" s="140" t="s">
        <v>157</v>
      </c>
      <c r="E94" s="145" t="s">
        <v>35</v>
      </c>
      <c r="F94" s="146" t="s">
        <v>337</v>
      </c>
      <c r="H94" s="147">
        <v>150</v>
      </c>
      <c r="I94" s="148"/>
      <c r="L94" s="144"/>
      <c r="M94" s="149"/>
      <c r="T94" s="150"/>
      <c r="AT94" s="145" t="s">
        <v>157</v>
      </c>
      <c r="AU94" s="145" t="s">
        <v>86</v>
      </c>
      <c r="AV94" s="12" t="s">
        <v>86</v>
      </c>
      <c r="AW94" s="12" t="s">
        <v>37</v>
      </c>
      <c r="AX94" s="12" t="s">
        <v>76</v>
      </c>
      <c r="AY94" s="145" t="s">
        <v>146</v>
      </c>
    </row>
    <row r="95" spans="2:65" s="12" customFormat="1" ht="11.25" x14ac:dyDescent="0.2">
      <c r="B95" s="144"/>
      <c r="D95" s="140" t="s">
        <v>157</v>
      </c>
      <c r="E95" s="145" t="s">
        <v>35</v>
      </c>
      <c r="F95" s="146" t="s">
        <v>338</v>
      </c>
      <c r="H95" s="147">
        <v>250</v>
      </c>
      <c r="I95" s="148"/>
      <c r="L95" s="144"/>
      <c r="M95" s="149"/>
      <c r="T95" s="150"/>
      <c r="AT95" s="145" t="s">
        <v>157</v>
      </c>
      <c r="AU95" s="145" t="s">
        <v>86</v>
      </c>
      <c r="AV95" s="12" t="s">
        <v>86</v>
      </c>
      <c r="AW95" s="12" t="s">
        <v>37</v>
      </c>
      <c r="AX95" s="12" t="s">
        <v>76</v>
      </c>
      <c r="AY95" s="145" t="s">
        <v>146</v>
      </c>
    </row>
    <row r="96" spans="2:65" s="12" customFormat="1" ht="11.25" x14ac:dyDescent="0.2">
      <c r="B96" s="144"/>
      <c r="D96" s="140" t="s">
        <v>157</v>
      </c>
      <c r="E96" s="145" t="s">
        <v>35</v>
      </c>
      <c r="F96" s="146" t="s">
        <v>339</v>
      </c>
      <c r="H96" s="147">
        <v>200</v>
      </c>
      <c r="I96" s="148"/>
      <c r="L96" s="144"/>
      <c r="M96" s="149"/>
      <c r="T96" s="150"/>
      <c r="AT96" s="145" t="s">
        <v>157</v>
      </c>
      <c r="AU96" s="145" t="s">
        <v>86</v>
      </c>
      <c r="AV96" s="12" t="s">
        <v>86</v>
      </c>
      <c r="AW96" s="12" t="s">
        <v>37</v>
      </c>
      <c r="AX96" s="12" t="s">
        <v>76</v>
      </c>
      <c r="AY96" s="145" t="s">
        <v>146</v>
      </c>
    </row>
    <row r="97" spans="2:65" s="12" customFormat="1" ht="11.25" x14ac:dyDescent="0.2">
      <c r="B97" s="144"/>
      <c r="D97" s="140" t="s">
        <v>157</v>
      </c>
      <c r="E97" s="145" t="s">
        <v>35</v>
      </c>
      <c r="F97" s="146" t="s">
        <v>340</v>
      </c>
      <c r="H97" s="147">
        <v>150</v>
      </c>
      <c r="I97" s="148"/>
      <c r="L97" s="144"/>
      <c r="M97" s="149"/>
      <c r="T97" s="150"/>
      <c r="AT97" s="145" t="s">
        <v>157</v>
      </c>
      <c r="AU97" s="145" t="s">
        <v>86</v>
      </c>
      <c r="AV97" s="12" t="s">
        <v>86</v>
      </c>
      <c r="AW97" s="12" t="s">
        <v>37</v>
      </c>
      <c r="AX97" s="12" t="s">
        <v>76</v>
      </c>
      <c r="AY97" s="145" t="s">
        <v>146</v>
      </c>
    </row>
    <row r="98" spans="2:65" s="12" customFormat="1" ht="11.25" x14ac:dyDescent="0.2">
      <c r="B98" s="144"/>
      <c r="D98" s="140" t="s">
        <v>157</v>
      </c>
      <c r="E98" s="145" t="s">
        <v>35</v>
      </c>
      <c r="F98" s="146" t="s">
        <v>341</v>
      </c>
      <c r="H98" s="147">
        <v>200</v>
      </c>
      <c r="I98" s="148"/>
      <c r="L98" s="144"/>
      <c r="M98" s="149"/>
      <c r="T98" s="150"/>
      <c r="AT98" s="145" t="s">
        <v>157</v>
      </c>
      <c r="AU98" s="145" t="s">
        <v>86</v>
      </c>
      <c r="AV98" s="12" t="s">
        <v>86</v>
      </c>
      <c r="AW98" s="12" t="s">
        <v>37</v>
      </c>
      <c r="AX98" s="12" t="s">
        <v>76</v>
      </c>
      <c r="AY98" s="145" t="s">
        <v>146</v>
      </c>
    </row>
    <row r="99" spans="2:65" s="12" customFormat="1" ht="11.25" x14ac:dyDescent="0.2">
      <c r="B99" s="144"/>
      <c r="D99" s="140" t="s">
        <v>157</v>
      </c>
      <c r="E99" s="145" t="s">
        <v>35</v>
      </c>
      <c r="F99" s="146" t="s">
        <v>342</v>
      </c>
      <c r="H99" s="147">
        <v>450</v>
      </c>
      <c r="I99" s="148"/>
      <c r="L99" s="144"/>
      <c r="M99" s="149"/>
      <c r="T99" s="150"/>
      <c r="AT99" s="145" t="s">
        <v>157</v>
      </c>
      <c r="AU99" s="145" t="s">
        <v>86</v>
      </c>
      <c r="AV99" s="12" t="s">
        <v>86</v>
      </c>
      <c r="AW99" s="12" t="s">
        <v>37</v>
      </c>
      <c r="AX99" s="12" t="s">
        <v>76</v>
      </c>
      <c r="AY99" s="145" t="s">
        <v>146</v>
      </c>
    </row>
    <row r="100" spans="2:65" s="12" customFormat="1" ht="11.25" x14ac:dyDescent="0.2">
      <c r="B100" s="144"/>
      <c r="D100" s="140" t="s">
        <v>157</v>
      </c>
      <c r="E100" s="145" t="s">
        <v>35</v>
      </c>
      <c r="F100" s="146" t="s">
        <v>343</v>
      </c>
      <c r="H100" s="147">
        <v>200</v>
      </c>
      <c r="I100" s="148"/>
      <c r="L100" s="144"/>
      <c r="M100" s="149"/>
      <c r="T100" s="150"/>
      <c r="AT100" s="145" t="s">
        <v>157</v>
      </c>
      <c r="AU100" s="145" t="s">
        <v>86</v>
      </c>
      <c r="AV100" s="12" t="s">
        <v>86</v>
      </c>
      <c r="AW100" s="12" t="s">
        <v>37</v>
      </c>
      <c r="AX100" s="12" t="s">
        <v>76</v>
      </c>
      <c r="AY100" s="145" t="s">
        <v>146</v>
      </c>
    </row>
    <row r="101" spans="2:65" s="12" customFormat="1" ht="11.25" x14ac:dyDescent="0.2">
      <c r="B101" s="144"/>
      <c r="D101" s="140" t="s">
        <v>157</v>
      </c>
      <c r="E101" s="145" t="s">
        <v>35</v>
      </c>
      <c r="F101" s="146" t="s">
        <v>344</v>
      </c>
      <c r="H101" s="147">
        <v>400</v>
      </c>
      <c r="I101" s="148"/>
      <c r="L101" s="144"/>
      <c r="M101" s="149"/>
      <c r="T101" s="150"/>
      <c r="AT101" s="145" t="s">
        <v>157</v>
      </c>
      <c r="AU101" s="145" t="s">
        <v>86</v>
      </c>
      <c r="AV101" s="12" t="s">
        <v>86</v>
      </c>
      <c r="AW101" s="12" t="s">
        <v>37</v>
      </c>
      <c r="AX101" s="12" t="s">
        <v>76</v>
      </c>
      <c r="AY101" s="145" t="s">
        <v>146</v>
      </c>
    </row>
    <row r="102" spans="2:65" s="12" customFormat="1" ht="11.25" x14ac:dyDescent="0.2">
      <c r="B102" s="144"/>
      <c r="D102" s="140" t="s">
        <v>157</v>
      </c>
      <c r="E102" s="145" t="s">
        <v>35</v>
      </c>
      <c r="F102" s="146" t="s">
        <v>345</v>
      </c>
      <c r="H102" s="147">
        <v>350</v>
      </c>
      <c r="I102" s="148"/>
      <c r="L102" s="144"/>
      <c r="M102" s="149"/>
      <c r="T102" s="150"/>
      <c r="AT102" s="145" t="s">
        <v>157</v>
      </c>
      <c r="AU102" s="145" t="s">
        <v>86</v>
      </c>
      <c r="AV102" s="12" t="s">
        <v>86</v>
      </c>
      <c r="AW102" s="12" t="s">
        <v>37</v>
      </c>
      <c r="AX102" s="12" t="s">
        <v>76</v>
      </c>
      <c r="AY102" s="145" t="s">
        <v>146</v>
      </c>
    </row>
    <row r="103" spans="2:65" s="12" customFormat="1" ht="11.25" x14ac:dyDescent="0.2">
      <c r="B103" s="144"/>
      <c r="D103" s="140" t="s">
        <v>157</v>
      </c>
      <c r="E103" s="145" t="s">
        <v>35</v>
      </c>
      <c r="F103" s="146" t="s">
        <v>346</v>
      </c>
      <c r="H103" s="147">
        <v>250</v>
      </c>
      <c r="I103" s="148"/>
      <c r="L103" s="144"/>
      <c r="M103" s="149"/>
      <c r="T103" s="150"/>
      <c r="AT103" s="145" t="s">
        <v>157</v>
      </c>
      <c r="AU103" s="145" t="s">
        <v>86</v>
      </c>
      <c r="AV103" s="12" t="s">
        <v>86</v>
      </c>
      <c r="AW103" s="12" t="s">
        <v>37</v>
      </c>
      <c r="AX103" s="12" t="s">
        <v>76</v>
      </c>
      <c r="AY103" s="145" t="s">
        <v>146</v>
      </c>
    </row>
    <row r="104" spans="2:65" s="12" customFormat="1" ht="11.25" x14ac:dyDescent="0.2">
      <c r="B104" s="144"/>
      <c r="D104" s="140" t="s">
        <v>157</v>
      </c>
      <c r="E104" s="145" t="s">
        <v>35</v>
      </c>
      <c r="F104" s="146" t="s">
        <v>347</v>
      </c>
      <c r="H104" s="147">
        <v>100</v>
      </c>
      <c r="I104" s="148"/>
      <c r="L104" s="144"/>
      <c r="M104" s="149"/>
      <c r="T104" s="150"/>
      <c r="AT104" s="145" t="s">
        <v>157</v>
      </c>
      <c r="AU104" s="145" t="s">
        <v>86</v>
      </c>
      <c r="AV104" s="12" t="s">
        <v>86</v>
      </c>
      <c r="AW104" s="12" t="s">
        <v>37</v>
      </c>
      <c r="AX104" s="12" t="s">
        <v>76</v>
      </c>
      <c r="AY104" s="145" t="s">
        <v>146</v>
      </c>
    </row>
    <row r="105" spans="2:65" s="13" customFormat="1" ht="11.25" x14ac:dyDescent="0.2">
      <c r="B105" s="151"/>
      <c r="D105" s="140" t="s">
        <v>157</v>
      </c>
      <c r="E105" s="152" t="s">
        <v>35</v>
      </c>
      <c r="F105" s="153" t="s">
        <v>161</v>
      </c>
      <c r="H105" s="154">
        <v>4970</v>
      </c>
      <c r="I105" s="155"/>
      <c r="L105" s="151"/>
      <c r="M105" s="156"/>
      <c r="T105" s="157"/>
      <c r="AT105" s="152" t="s">
        <v>157</v>
      </c>
      <c r="AU105" s="152" t="s">
        <v>86</v>
      </c>
      <c r="AV105" s="13" t="s">
        <v>153</v>
      </c>
      <c r="AW105" s="13" t="s">
        <v>37</v>
      </c>
      <c r="AX105" s="13" t="s">
        <v>84</v>
      </c>
      <c r="AY105" s="152" t="s">
        <v>146</v>
      </c>
    </row>
    <row r="106" spans="2:65" s="1" customFormat="1" ht="16.5" customHeight="1" x14ac:dyDescent="0.2">
      <c r="B106" s="30"/>
      <c r="C106" s="126" t="s">
        <v>86</v>
      </c>
      <c r="D106" s="126" t="s">
        <v>149</v>
      </c>
      <c r="E106" s="127" t="s">
        <v>162</v>
      </c>
      <c r="F106" s="128" t="s">
        <v>163</v>
      </c>
      <c r="G106" s="129" t="s">
        <v>164</v>
      </c>
      <c r="H106" s="130">
        <v>301.02</v>
      </c>
      <c r="I106" s="131"/>
      <c r="J106" s="132">
        <f>ROUND(I106*H106,2)</f>
        <v>0</v>
      </c>
      <c r="K106" s="133"/>
      <c r="L106" s="30"/>
      <c r="M106" s="134" t="s">
        <v>35</v>
      </c>
      <c r="N106" s="135" t="s">
        <v>47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153</v>
      </c>
      <c r="AT106" s="138" t="s">
        <v>149</v>
      </c>
      <c r="AU106" s="138" t="s">
        <v>86</v>
      </c>
      <c r="AY106" s="15" t="s">
        <v>146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5" t="s">
        <v>84</v>
      </c>
      <c r="BK106" s="139">
        <f>ROUND(I106*H106,2)</f>
        <v>0</v>
      </c>
      <c r="BL106" s="15" t="s">
        <v>153</v>
      </c>
      <c r="BM106" s="138" t="s">
        <v>348</v>
      </c>
    </row>
    <row r="107" spans="2:65" s="1" customFormat="1" ht="19.5" x14ac:dyDescent="0.2">
      <c r="B107" s="30"/>
      <c r="D107" s="140" t="s">
        <v>155</v>
      </c>
      <c r="F107" s="141" t="s">
        <v>166</v>
      </c>
      <c r="I107" s="142"/>
      <c r="L107" s="30"/>
      <c r="M107" s="143"/>
      <c r="T107" s="51"/>
      <c r="AT107" s="15" t="s">
        <v>155</v>
      </c>
      <c r="AU107" s="15" t="s">
        <v>86</v>
      </c>
    </row>
    <row r="108" spans="2:65" s="12" customFormat="1" ht="11.25" x14ac:dyDescent="0.2">
      <c r="B108" s="144"/>
      <c r="D108" s="140" t="s">
        <v>157</v>
      </c>
      <c r="E108" s="145" t="s">
        <v>35</v>
      </c>
      <c r="F108" s="146" t="s">
        <v>349</v>
      </c>
      <c r="H108" s="147">
        <v>41.58</v>
      </c>
      <c r="I108" s="148"/>
      <c r="L108" s="144"/>
      <c r="M108" s="149"/>
      <c r="T108" s="150"/>
      <c r="AT108" s="145" t="s">
        <v>157</v>
      </c>
      <c r="AU108" s="145" t="s">
        <v>86</v>
      </c>
      <c r="AV108" s="12" t="s">
        <v>86</v>
      </c>
      <c r="AW108" s="12" t="s">
        <v>37</v>
      </c>
      <c r="AX108" s="12" t="s">
        <v>76</v>
      </c>
      <c r="AY108" s="145" t="s">
        <v>146</v>
      </c>
    </row>
    <row r="109" spans="2:65" s="12" customFormat="1" ht="11.25" x14ac:dyDescent="0.2">
      <c r="B109" s="144"/>
      <c r="D109" s="140" t="s">
        <v>157</v>
      </c>
      <c r="E109" s="145" t="s">
        <v>35</v>
      </c>
      <c r="F109" s="146" t="s">
        <v>350</v>
      </c>
      <c r="H109" s="147">
        <v>38.94</v>
      </c>
      <c r="I109" s="148"/>
      <c r="L109" s="144"/>
      <c r="M109" s="149"/>
      <c r="T109" s="150"/>
      <c r="AT109" s="145" t="s">
        <v>157</v>
      </c>
      <c r="AU109" s="145" t="s">
        <v>86</v>
      </c>
      <c r="AV109" s="12" t="s">
        <v>86</v>
      </c>
      <c r="AW109" s="12" t="s">
        <v>37</v>
      </c>
      <c r="AX109" s="12" t="s">
        <v>76</v>
      </c>
      <c r="AY109" s="145" t="s">
        <v>146</v>
      </c>
    </row>
    <row r="110" spans="2:65" s="12" customFormat="1" ht="11.25" x14ac:dyDescent="0.2">
      <c r="B110" s="144"/>
      <c r="D110" s="140" t="s">
        <v>157</v>
      </c>
      <c r="E110" s="145" t="s">
        <v>35</v>
      </c>
      <c r="F110" s="146" t="s">
        <v>351</v>
      </c>
      <c r="H110" s="147">
        <v>10.8</v>
      </c>
      <c r="I110" s="148"/>
      <c r="L110" s="144"/>
      <c r="M110" s="149"/>
      <c r="T110" s="150"/>
      <c r="AT110" s="145" t="s">
        <v>157</v>
      </c>
      <c r="AU110" s="145" t="s">
        <v>86</v>
      </c>
      <c r="AV110" s="12" t="s">
        <v>86</v>
      </c>
      <c r="AW110" s="12" t="s">
        <v>37</v>
      </c>
      <c r="AX110" s="12" t="s">
        <v>76</v>
      </c>
      <c r="AY110" s="145" t="s">
        <v>146</v>
      </c>
    </row>
    <row r="111" spans="2:65" s="12" customFormat="1" ht="11.25" x14ac:dyDescent="0.2">
      <c r="B111" s="144"/>
      <c r="D111" s="140" t="s">
        <v>157</v>
      </c>
      <c r="E111" s="145" t="s">
        <v>35</v>
      </c>
      <c r="F111" s="146" t="s">
        <v>352</v>
      </c>
      <c r="H111" s="147">
        <v>19.8</v>
      </c>
      <c r="I111" s="148"/>
      <c r="L111" s="144"/>
      <c r="M111" s="149"/>
      <c r="T111" s="150"/>
      <c r="AT111" s="145" t="s">
        <v>157</v>
      </c>
      <c r="AU111" s="145" t="s">
        <v>86</v>
      </c>
      <c r="AV111" s="12" t="s">
        <v>86</v>
      </c>
      <c r="AW111" s="12" t="s">
        <v>37</v>
      </c>
      <c r="AX111" s="12" t="s">
        <v>76</v>
      </c>
      <c r="AY111" s="145" t="s">
        <v>146</v>
      </c>
    </row>
    <row r="112" spans="2:65" s="12" customFormat="1" ht="11.25" x14ac:dyDescent="0.2">
      <c r="B112" s="144"/>
      <c r="D112" s="140" t="s">
        <v>157</v>
      </c>
      <c r="E112" s="145" t="s">
        <v>35</v>
      </c>
      <c r="F112" s="146" t="s">
        <v>353</v>
      </c>
      <c r="H112" s="147">
        <v>6.6</v>
      </c>
      <c r="I112" s="148"/>
      <c r="L112" s="144"/>
      <c r="M112" s="149"/>
      <c r="T112" s="150"/>
      <c r="AT112" s="145" t="s">
        <v>157</v>
      </c>
      <c r="AU112" s="145" t="s">
        <v>86</v>
      </c>
      <c r="AV112" s="12" t="s">
        <v>86</v>
      </c>
      <c r="AW112" s="12" t="s">
        <v>37</v>
      </c>
      <c r="AX112" s="12" t="s">
        <v>76</v>
      </c>
      <c r="AY112" s="145" t="s">
        <v>146</v>
      </c>
    </row>
    <row r="113" spans="2:51" s="12" customFormat="1" ht="11.25" x14ac:dyDescent="0.2">
      <c r="B113" s="144"/>
      <c r="D113" s="140" t="s">
        <v>157</v>
      </c>
      <c r="E113" s="145" t="s">
        <v>35</v>
      </c>
      <c r="F113" s="146" t="s">
        <v>354</v>
      </c>
      <c r="H113" s="147">
        <v>6.6</v>
      </c>
      <c r="I113" s="148"/>
      <c r="L113" s="144"/>
      <c r="M113" s="149"/>
      <c r="T113" s="150"/>
      <c r="AT113" s="145" t="s">
        <v>157</v>
      </c>
      <c r="AU113" s="145" t="s">
        <v>86</v>
      </c>
      <c r="AV113" s="12" t="s">
        <v>86</v>
      </c>
      <c r="AW113" s="12" t="s">
        <v>37</v>
      </c>
      <c r="AX113" s="12" t="s">
        <v>76</v>
      </c>
      <c r="AY113" s="145" t="s">
        <v>146</v>
      </c>
    </row>
    <row r="114" spans="2:51" s="12" customFormat="1" ht="11.25" x14ac:dyDescent="0.2">
      <c r="B114" s="144"/>
      <c r="D114" s="140" t="s">
        <v>157</v>
      </c>
      <c r="E114" s="145" t="s">
        <v>35</v>
      </c>
      <c r="F114" s="146" t="s">
        <v>355</v>
      </c>
      <c r="H114" s="147">
        <v>3.6</v>
      </c>
      <c r="I114" s="148"/>
      <c r="L114" s="144"/>
      <c r="M114" s="149"/>
      <c r="T114" s="150"/>
      <c r="AT114" s="145" t="s">
        <v>157</v>
      </c>
      <c r="AU114" s="145" t="s">
        <v>86</v>
      </c>
      <c r="AV114" s="12" t="s">
        <v>86</v>
      </c>
      <c r="AW114" s="12" t="s">
        <v>37</v>
      </c>
      <c r="AX114" s="12" t="s">
        <v>76</v>
      </c>
      <c r="AY114" s="145" t="s">
        <v>146</v>
      </c>
    </row>
    <row r="115" spans="2:51" s="12" customFormat="1" ht="11.25" x14ac:dyDescent="0.2">
      <c r="B115" s="144"/>
      <c r="D115" s="140" t="s">
        <v>157</v>
      </c>
      <c r="E115" s="145" t="s">
        <v>35</v>
      </c>
      <c r="F115" s="146" t="s">
        <v>356</v>
      </c>
      <c r="H115" s="147">
        <v>9.9</v>
      </c>
      <c r="I115" s="148"/>
      <c r="L115" s="144"/>
      <c r="M115" s="149"/>
      <c r="T115" s="150"/>
      <c r="AT115" s="145" t="s">
        <v>157</v>
      </c>
      <c r="AU115" s="145" t="s">
        <v>86</v>
      </c>
      <c r="AV115" s="12" t="s">
        <v>86</v>
      </c>
      <c r="AW115" s="12" t="s">
        <v>37</v>
      </c>
      <c r="AX115" s="12" t="s">
        <v>76</v>
      </c>
      <c r="AY115" s="145" t="s">
        <v>146</v>
      </c>
    </row>
    <row r="116" spans="2:51" s="12" customFormat="1" ht="11.25" x14ac:dyDescent="0.2">
      <c r="B116" s="144"/>
      <c r="D116" s="140" t="s">
        <v>157</v>
      </c>
      <c r="E116" s="145" t="s">
        <v>35</v>
      </c>
      <c r="F116" s="146" t="s">
        <v>357</v>
      </c>
      <c r="H116" s="147">
        <v>9.9</v>
      </c>
      <c r="I116" s="148"/>
      <c r="L116" s="144"/>
      <c r="M116" s="149"/>
      <c r="T116" s="150"/>
      <c r="AT116" s="145" t="s">
        <v>157</v>
      </c>
      <c r="AU116" s="145" t="s">
        <v>86</v>
      </c>
      <c r="AV116" s="12" t="s">
        <v>86</v>
      </c>
      <c r="AW116" s="12" t="s">
        <v>37</v>
      </c>
      <c r="AX116" s="12" t="s">
        <v>76</v>
      </c>
      <c r="AY116" s="145" t="s">
        <v>146</v>
      </c>
    </row>
    <row r="117" spans="2:51" s="12" customFormat="1" ht="11.25" x14ac:dyDescent="0.2">
      <c r="B117" s="144"/>
      <c r="D117" s="140" t="s">
        <v>157</v>
      </c>
      <c r="E117" s="145" t="s">
        <v>35</v>
      </c>
      <c r="F117" s="146" t="s">
        <v>358</v>
      </c>
      <c r="H117" s="147">
        <v>16.5</v>
      </c>
      <c r="I117" s="148"/>
      <c r="L117" s="144"/>
      <c r="M117" s="149"/>
      <c r="T117" s="150"/>
      <c r="AT117" s="145" t="s">
        <v>157</v>
      </c>
      <c r="AU117" s="145" t="s">
        <v>86</v>
      </c>
      <c r="AV117" s="12" t="s">
        <v>86</v>
      </c>
      <c r="AW117" s="12" t="s">
        <v>37</v>
      </c>
      <c r="AX117" s="12" t="s">
        <v>76</v>
      </c>
      <c r="AY117" s="145" t="s">
        <v>146</v>
      </c>
    </row>
    <row r="118" spans="2:51" s="12" customFormat="1" ht="11.25" x14ac:dyDescent="0.2">
      <c r="B118" s="144"/>
      <c r="D118" s="140" t="s">
        <v>157</v>
      </c>
      <c r="E118" s="145" t="s">
        <v>35</v>
      </c>
      <c r="F118" s="146" t="s">
        <v>359</v>
      </c>
      <c r="H118" s="147">
        <v>13.2</v>
      </c>
      <c r="I118" s="148"/>
      <c r="L118" s="144"/>
      <c r="M118" s="149"/>
      <c r="T118" s="150"/>
      <c r="AT118" s="145" t="s">
        <v>157</v>
      </c>
      <c r="AU118" s="145" t="s">
        <v>86</v>
      </c>
      <c r="AV118" s="12" t="s">
        <v>86</v>
      </c>
      <c r="AW118" s="12" t="s">
        <v>37</v>
      </c>
      <c r="AX118" s="12" t="s">
        <v>76</v>
      </c>
      <c r="AY118" s="145" t="s">
        <v>146</v>
      </c>
    </row>
    <row r="119" spans="2:51" s="12" customFormat="1" ht="11.25" x14ac:dyDescent="0.2">
      <c r="B119" s="144"/>
      <c r="D119" s="140" t="s">
        <v>157</v>
      </c>
      <c r="E119" s="145" t="s">
        <v>35</v>
      </c>
      <c r="F119" s="146" t="s">
        <v>360</v>
      </c>
      <c r="H119" s="147">
        <v>5.4</v>
      </c>
      <c r="I119" s="148"/>
      <c r="L119" s="144"/>
      <c r="M119" s="149"/>
      <c r="T119" s="150"/>
      <c r="AT119" s="145" t="s">
        <v>157</v>
      </c>
      <c r="AU119" s="145" t="s">
        <v>86</v>
      </c>
      <c r="AV119" s="12" t="s">
        <v>86</v>
      </c>
      <c r="AW119" s="12" t="s">
        <v>37</v>
      </c>
      <c r="AX119" s="12" t="s">
        <v>76</v>
      </c>
      <c r="AY119" s="145" t="s">
        <v>146</v>
      </c>
    </row>
    <row r="120" spans="2:51" s="12" customFormat="1" ht="11.25" x14ac:dyDescent="0.2">
      <c r="B120" s="144"/>
      <c r="D120" s="140" t="s">
        <v>157</v>
      </c>
      <c r="E120" s="145" t="s">
        <v>35</v>
      </c>
      <c r="F120" s="146" t="s">
        <v>361</v>
      </c>
      <c r="H120" s="147">
        <v>13.2</v>
      </c>
      <c r="I120" s="148"/>
      <c r="L120" s="144"/>
      <c r="M120" s="149"/>
      <c r="T120" s="150"/>
      <c r="AT120" s="145" t="s">
        <v>157</v>
      </c>
      <c r="AU120" s="145" t="s">
        <v>86</v>
      </c>
      <c r="AV120" s="12" t="s">
        <v>86</v>
      </c>
      <c r="AW120" s="12" t="s">
        <v>37</v>
      </c>
      <c r="AX120" s="12" t="s">
        <v>76</v>
      </c>
      <c r="AY120" s="145" t="s">
        <v>146</v>
      </c>
    </row>
    <row r="121" spans="2:51" s="12" customFormat="1" ht="11.25" x14ac:dyDescent="0.2">
      <c r="B121" s="144"/>
      <c r="D121" s="140" t="s">
        <v>157</v>
      </c>
      <c r="E121" s="145" t="s">
        <v>35</v>
      </c>
      <c r="F121" s="146" t="s">
        <v>362</v>
      </c>
      <c r="H121" s="147">
        <v>29.7</v>
      </c>
      <c r="I121" s="148"/>
      <c r="L121" s="144"/>
      <c r="M121" s="149"/>
      <c r="T121" s="150"/>
      <c r="AT121" s="145" t="s">
        <v>157</v>
      </c>
      <c r="AU121" s="145" t="s">
        <v>86</v>
      </c>
      <c r="AV121" s="12" t="s">
        <v>86</v>
      </c>
      <c r="AW121" s="12" t="s">
        <v>37</v>
      </c>
      <c r="AX121" s="12" t="s">
        <v>76</v>
      </c>
      <c r="AY121" s="145" t="s">
        <v>146</v>
      </c>
    </row>
    <row r="122" spans="2:51" s="12" customFormat="1" ht="11.25" x14ac:dyDescent="0.2">
      <c r="B122" s="144"/>
      <c r="D122" s="140" t="s">
        <v>157</v>
      </c>
      <c r="E122" s="145" t="s">
        <v>35</v>
      </c>
      <c r="F122" s="146" t="s">
        <v>363</v>
      </c>
      <c r="H122" s="147">
        <v>13.2</v>
      </c>
      <c r="I122" s="148"/>
      <c r="L122" s="144"/>
      <c r="M122" s="149"/>
      <c r="T122" s="150"/>
      <c r="AT122" s="145" t="s">
        <v>157</v>
      </c>
      <c r="AU122" s="145" t="s">
        <v>86</v>
      </c>
      <c r="AV122" s="12" t="s">
        <v>86</v>
      </c>
      <c r="AW122" s="12" t="s">
        <v>37</v>
      </c>
      <c r="AX122" s="12" t="s">
        <v>76</v>
      </c>
      <c r="AY122" s="145" t="s">
        <v>146</v>
      </c>
    </row>
    <row r="123" spans="2:51" s="12" customFormat="1" ht="11.25" x14ac:dyDescent="0.2">
      <c r="B123" s="144"/>
      <c r="D123" s="140" t="s">
        <v>157</v>
      </c>
      <c r="E123" s="145" t="s">
        <v>35</v>
      </c>
      <c r="F123" s="146" t="s">
        <v>364</v>
      </c>
      <c r="H123" s="147">
        <v>26.4</v>
      </c>
      <c r="I123" s="148"/>
      <c r="L123" s="144"/>
      <c r="M123" s="149"/>
      <c r="T123" s="150"/>
      <c r="AT123" s="145" t="s">
        <v>157</v>
      </c>
      <c r="AU123" s="145" t="s">
        <v>86</v>
      </c>
      <c r="AV123" s="12" t="s">
        <v>86</v>
      </c>
      <c r="AW123" s="12" t="s">
        <v>37</v>
      </c>
      <c r="AX123" s="12" t="s">
        <v>76</v>
      </c>
      <c r="AY123" s="145" t="s">
        <v>146</v>
      </c>
    </row>
    <row r="124" spans="2:51" s="12" customFormat="1" ht="11.25" x14ac:dyDescent="0.2">
      <c r="B124" s="144"/>
      <c r="D124" s="140" t="s">
        <v>157</v>
      </c>
      <c r="E124" s="145" t="s">
        <v>35</v>
      </c>
      <c r="F124" s="146" t="s">
        <v>365</v>
      </c>
      <c r="H124" s="147">
        <v>23.1</v>
      </c>
      <c r="I124" s="148"/>
      <c r="L124" s="144"/>
      <c r="M124" s="149"/>
      <c r="T124" s="150"/>
      <c r="AT124" s="145" t="s">
        <v>157</v>
      </c>
      <c r="AU124" s="145" t="s">
        <v>86</v>
      </c>
      <c r="AV124" s="12" t="s">
        <v>86</v>
      </c>
      <c r="AW124" s="12" t="s">
        <v>37</v>
      </c>
      <c r="AX124" s="12" t="s">
        <v>76</v>
      </c>
      <c r="AY124" s="145" t="s">
        <v>146</v>
      </c>
    </row>
    <row r="125" spans="2:51" s="12" customFormat="1" ht="11.25" x14ac:dyDescent="0.2">
      <c r="B125" s="144"/>
      <c r="D125" s="140" t="s">
        <v>157</v>
      </c>
      <c r="E125" s="145" t="s">
        <v>35</v>
      </c>
      <c r="F125" s="146" t="s">
        <v>366</v>
      </c>
      <c r="H125" s="147">
        <v>9</v>
      </c>
      <c r="I125" s="148"/>
      <c r="L125" s="144"/>
      <c r="M125" s="149"/>
      <c r="T125" s="150"/>
      <c r="AT125" s="145" t="s">
        <v>157</v>
      </c>
      <c r="AU125" s="145" t="s">
        <v>86</v>
      </c>
      <c r="AV125" s="12" t="s">
        <v>86</v>
      </c>
      <c r="AW125" s="12" t="s">
        <v>37</v>
      </c>
      <c r="AX125" s="12" t="s">
        <v>76</v>
      </c>
      <c r="AY125" s="145" t="s">
        <v>146</v>
      </c>
    </row>
    <row r="126" spans="2:51" s="12" customFormat="1" ht="11.25" x14ac:dyDescent="0.2">
      <c r="B126" s="144"/>
      <c r="D126" s="140" t="s">
        <v>157</v>
      </c>
      <c r="E126" s="145" t="s">
        <v>35</v>
      </c>
      <c r="F126" s="146" t="s">
        <v>367</v>
      </c>
      <c r="H126" s="147">
        <v>3.6</v>
      </c>
      <c r="I126" s="148"/>
      <c r="L126" s="144"/>
      <c r="M126" s="149"/>
      <c r="T126" s="150"/>
      <c r="AT126" s="145" t="s">
        <v>157</v>
      </c>
      <c r="AU126" s="145" t="s">
        <v>86</v>
      </c>
      <c r="AV126" s="12" t="s">
        <v>86</v>
      </c>
      <c r="AW126" s="12" t="s">
        <v>37</v>
      </c>
      <c r="AX126" s="12" t="s">
        <v>76</v>
      </c>
      <c r="AY126" s="145" t="s">
        <v>146</v>
      </c>
    </row>
    <row r="127" spans="2:51" s="13" customFormat="1" ht="11.25" x14ac:dyDescent="0.2">
      <c r="B127" s="151"/>
      <c r="D127" s="140" t="s">
        <v>157</v>
      </c>
      <c r="E127" s="152" t="s">
        <v>35</v>
      </c>
      <c r="F127" s="153" t="s">
        <v>161</v>
      </c>
      <c r="H127" s="154">
        <v>301.02</v>
      </c>
      <c r="I127" s="155"/>
      <c r="L127" s="151"/>
      <c r="M127" s="158"/>
      <c r="N127" s="159"/>
      <c r="O127" s="159"/>
      <c r="P127" s="159"/>
      <c r="Q127" s="159"/>
      <c r="R127" s="159"/>
      <c r="S127" s="159"/>
      <c r="T127" s="160"/>
      <c r="AT127" s="152" t="s">
        <v>157</v>
      </c>
      <c r="AU127" s="152" t="s">
        <v>86</v>
      </c>
      <c r="AV127" s="13" t="s">
        <v>153</v>
      </c>
      <c r="AW127" s="13" t="s">
        <v>37</v>
      </c>
      <c r="AX127" s="13" t="s">
        <v>84</v>
      </c>
      <c r="AY127" s="152" t="s">
        <v>146</v>
      </c>
    </row>
    <row r="128" spans="2:51" s="1" customFormat="1" ht="6.95" customHeight="1" x14ac:dyDescent="0.2"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30"/>
    </row>
  </sheetData>
  <sheetProtection algorithmName="SHA-512" hashValue="wX3exwry3d8c0PMl4o+JmcTnw21UppvFL8idOhEhT22wxE86fI+Nb3p8Bp0NNlVkGPOBv0rywww5WF74Jogeqg==" saltValue="mhrgfBoZA106QP6T3AlcPAvUvMgkjUfdeYm37HZ5DlYCXWKxavswJZmPiuTe7UwvWKHGiadGlwrusqZnqXrulg==" spinCount="100000" sheet="1" objects="1" scenarios="1" formatColumns="0" formatRows="0" autoFilter="0"/>
  <autoFilter ref="C80:K127" xr:uid="{00000000-0009-0000-0000-000008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SO 001 - TÚ Horní Dvořišt...</vt:lpstr>
      <vt:lpstr>SO 002 - Žst. Horní Dvořiště</vt:lpstr>
      <vt:lpstr>SO 003 - TÚ Horní Dvořišt...</vt:lpstr>
      <vt:lpstr>SO 004 - TÚ Rybník - Omle...</vt:lpstr>
      <vt:lpstr>SO 005 - TÚ Omlenice - Ka...</vt:lpstr>
      <vt:lpstr>SO 006 - TÚ Kaplice - Vel...</vt:lpstr>
      <vt:lpstr>SO 007 - TÚ Velešín - Holkov</vt:lpstr>
      <vt:lpstr>SO 008 - TÚ Holkov - Kame...</vt:lpstr>
      <vt:lpstr>SO 009 - Žst. Kamenný Újezd</vt:lpstr>
      <vt:lpstr>SO 010 - TÚ Kamenný Újezd...</vt:lpstr>
      <vt:lpstr>SO 011 - Žst. Včelná</vt:lpstr>
      <vt:lpstr>SO 012 - TÚ Včelná - Č. B...</vt:lpstr>
      <vt:lpstr>Seznam figur</vt:lpstr>
      <vt:lpstr>'Rekapitulace stavby'!Názvy_tisku</vt:lpstr>
      <vt:lpstr>'Seznam figur'!Názvy_tisku</vt:lpstr>
      <vt:lpstr>'SO 001 - TÚ Horní Dvořišt...'!Názvy_tisku</vt:lpstr>
      <vt:lpstr>'SO 002 - Žst. Horní Dvořiště'!Názvy_tisku</vt:lpstr>
      <vt:lpstr>'SO 003 - TÚ Horní Dvořišt...'!Názvy_tisku</vt:lpstr>
      <vt:lpstr>'SO 004 - TÚ Rybník - Omle...'!Názvy_tisku</vt:lpstr>
      <vt:lpstr>'SO 005 - TÚ Omlenice - Ka...'!Názvy_tisku</vt:lpstr>
      <vt:lpstr>'SO 006 - TÚ Kaplice - Vel...'!Názvy_tisku</vt:lpstr>
      <vt:lpstr>'SO 007 - TÚ Velešín - Holkov'!Názvy_tisku</vt:lpstr>
      <vt:lpstr>'SO 008 - TÚ Holkov - Kame...'!Názvy_tisku</vt:lpstr>
      <vt:lpstr>'SO 009 - Žst. Kamenný Újezd'!Názvy_tisku</vt:lpstr>
      <vt:lpstr>'SO 010 - TÚ Kamenný Újezd...'!Názvy_tisku</vt:lpstr>
      <vt:lpstr>'SO 011 - Žst. Včelná'!Názvy_tisku</vt:lpstr>
      <vt:lpstr>'SO 012 - TÚ Včelná - Č. B...'!Názvy_tisku</vt:lpstr>
      <vt:lpstr>'Rekapitulace stavby'!Oblast_tisku</vt:lpstr>
      <vt:lpstr>'Seznam figur'!Oblast_tisku</vt:lpstr>
      <vt:lpstr>'SO 001 - TÚ Horní Dvořišt...'!Oblast_tisku</vt:lpstr>
      <vt:lpstr>'SO 002 - Žst. Horní Dvořiště'!Oblast_tisku</vt:lpstr>
      <vt:lpstr>'SO 003 - TÚ Horní Dvořišt...'!Oblast_tisku</vt:lpstr>
      <vt:lpstr>'SO 004 - TÚ Rybník - Omle...'!Oblast_tisku</vt:lpstr>
      <vt:lpstr>'SO 005 - TÚ Omlenice - Ka...'!Oblast_tisku</vt:lpstr>
      <vt:lpstr>'SO 006 - TÚ Kaplice - Vel...'!Oblast_tisku</vt:lpstr>
      <vt:lpstr>'SO 007 - TÚ Velešín - Holkov'!Oblast_tisku</vt:lpstr>
      <vt:lpstr>'SO 008 - TÚ Holkov - Kame...'!Oblast_tisku</vt:lpstr>
      <vt:lpstr>'SO 009 - Žst. Kamenný Újezd'!Oblast_tisku</vt:lpstr>
      <vt:lpstr>'SO 010 - TÚ Kamenný Újezd...'!Oblast_tisku</vt:lpstr>
      <vt:lpstr>'SO 011 - Žst. Včelná'!Oblast_tisku</vt:lpstr>
      <vt:lpstr>'SO 012 - TÚ Včelná - Č. B...'!Oblast_tisku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2025-03-27T14:52:07Z</dcterms:created>
  <dcterms:modified xsi:type="dcterms:W3CDTF">2025-03-27T14:58:48Z</dcterms:modified>
</cp:coreProperties>
</file>