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Raska\Documents\SDC\DOPIS\Výzvy\2025\Oprava osvětlení ŽST Mohelnice\"/>
    </mc:Choice>
  </mc:AlternateContent>
  <xr:revisionPtr revIDLastSave="0" documentId="8_{AA0F91F8-28B3-4AD6-979F-BF97AE4C41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-01 - Oprava osvětlení ..." sheetId="2" r:id="rId2"/>
    <sheet name="VON - VON" sheetId="3" r:id="rId3"/>
  </sheets>
  <definedNames>
    <definedName name="_xlnm._FilterDatabase" localSheetId="1" hidden="1">'SO-01 - Oprava osvětlení ...'!$C$119:$K$692</definedName>
    <definedName name="_xlnm._FilterDatabase" localSheetId="2" hidden="1">'VON - VON'!$C$116:$K$150</definedName>
    <definedName name="_xlnm.Print_Titles" localSheetId="0">'Rekapitulace stavby'!$92:$92</definedName>
    <definedName name="_xlnm.Print_Titles" localSheetId="1">'SO-01 - Oprava osvětlení ...'!$119:$119</definedName>
    <definedName name="_xlnm.Print_Titles" localSheetId="2">'VON - VON'!$116:$116</definedName>
    <definedName name="_xlnm.Print_Area" localSheetId="0">'Rekapitulace stavby'!$D$4:$AO$76,'Rekapitulace stavby'!$C$82:$AQ$97</definedName>
    <definedName name="_xlnm.Print_Area" localSheetId="1">'SO-01 - Oprava osvětlení ...'!$C$4:$J$76,'SO-01 - Oprava osvětlení ...'!$C$107:$K$692</definedName>
    <definedName name="_xlnm.Print_Area" localSheetId="2">'VON - VON'!$C$4:$J$76,'VON - VON'!$C$104:$K$150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/>
  <c r="J23" i="3"/>
  <c r="J21" i="3"/>
  <c r="E21" i="3"/>
  <c r="J113" i="3" s="1"/>
  <c r="J20" i="3"/>
  <c r="J18" i="3"/>
  <c r="E18" i="3"/>
  <c r="F114" i="3"/>
  <c r="J17" i="3"/>
  <c r="J15" i="3"/>
  <c r="E15" i="3"/>
  <c r="F113" i="3" s="1"/>
  <c r="J14" i="3"/>
  <c r="J12" i="3"/>
  <c r="J111" i="3" s="1"/>
  <c r="E7" i="3"/>
  <c r="E85" i="3"/>
  <c r="AY95" i="1"/>
  <c r="J37" i="2"/>
  <c r="J36" i="2"/>
  <c r="J35" i="2"/>
  <c r="AX95" i="1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5" i="2"/>
  <c r="BH685" i="2"/>
  <c r="BG685" i="2"/>
  <c r="BF685" i="2"/>
  <c r="T685" i="2"/>
  <c r="R685" i="2"/>
  <c r="P685" i="2"/>
  <c r="BI674" i="2"/>
  <c r="BH674" i="2"/>
  <c r="BG674" i="2"/>
  <c r="BF674" i="2"/>
  <c r="T674" i="2"/>
  <c r="R674" i="2"/>
  <c r="P674" i="2"/>
  <c r="BI672" i="2"/>
  <c r="BH672" i="2"/>
  <c r="BG672" i="2"/>
  <c r="BF672" i="2"/>
  <c r="T672" i="2"/>
  <c r="R672" i="2"/>
  <c r="P672" i="2"/>
  <c r="BI670" i="2"/>
  <c r="BH670" i="2"/>
  <c r="BG670" i="2"/>
  <c r="BF670" i="2"/>
  <c r="T670" i="2"/>
  <c r="R670" i="2"/>
  <c r="P670" i="2"/>
  <c r="BI668" i="2"/>
  <c r="BH668" i="2"/>
  <c r="BG668" i="2"/>
  <c r="BF668" i="2"/>
  <c r="T668" i="2"/>
  <c r="R668" i="2"/>
  <c r="P668" i="2"/>
  <c r="BI666" i="2"/>
  <c r="BH666" i="2"/>
  <c r="BG666" i="2"/>
  <c r="BF666" i="2"/>
  <c r="T666" i="2"/>
  <c r="R666" i="2"/>
  <c r="P666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6" i="2"/>
  <c r="BH656" i="2"/>
  <c r="BG656" i="2"/>
  <c r="BF656" i="2"/>
  <c r="T656" i="2"/>
  <c r="R656" i="2"/>
  <c r="P656" i="2"/>
  <c r="BI653" i="2"/>
  <c r="BH653" i="2"/>
  <c r="BG653" i="2"/>
  <c r="BF653" i="2"/>
  <c r="T653" i="2"/>
  <c r="R653" i="2"/>
  <c r="P653" i="2"/>
  <c r="BI651" i="2"/>
  <c r="BH651" i="2"/>
  <c r="BG651" i="2"/>
  <c r="BF651" i="2"/>
  <c r="T651" i="2"/>
  <c r="R651" i="2"/>
  <c r="P651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5" i="2"/>
  <c r="BH635" i="2"/>
  <c r="BG635" i="2"/>
  <c r="BF635" i="2"/>
  <c r="T635" i="2"/>
  <c r="R635" i="2"/>
  <c r="P635" i="2"/>
  <c r="BI632" i="2"/>
  <c r="BH632" i="2"/>
  <c r="BG632" i="2"/>
  <c r="BF632" i="2"/>
  <c r="T632" i="2"/>
  <c r="R632" i="2"/>
  <c r="P632" i="2"/>
  <c r="BI629" i="2"/>
  <c r="BH629" i="2"/>
  <c r="BG629" i="2"/>
  <c r="BF629" i="2"/>
  <c r="T629" i="2"/>
  <c r="R629" i="2"/>
  <c r="P629" i="2"/>
  <c r="BI622" i="2"/>
  <c r="BH622" i="2"/>
  <c r="BG622" i="2"/>
  <c r="BF622" i="2"/>
  <c r="T622" i="2"/>
  <c r="R622" i="2"/>
  <c r="P622" i="2"/>
  <c r="BI616" i="2"/>
  <c r="BH616" i="2"/>
  <c r="BG616" i="2"/>
  <c r="BF616" i="2"/>
  <c r="T616" i="2"/>
  <c r="R616" i="2"/>
  <c r="P616" i="2"/>
  <c r="BI611" i="2"/>
  <c r="BH611" i="2"/>
  <c r="BG611" i="2"/>
  <c r="BF611" i="2"/>
  <c r="T611" i="2"/>
  <c r="R611" i="2"/>
  <c r="P611" i="2"/>
  <c r="BI604" i="2"/>
  <c r="BH604" i="2"/>
  <c r="BG604" i="2"/>
  <c r="BF604" i="2"/>
  <c r="T604" i="2"/>
  <c r="R604" i="2"/>
  <c r="P604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3" i="2"/>
  <c r="BH593" i="2"/>
  <c r="BG593" i="2"/>
  <c r="BF593" i="2"/>
  <c r="T593" i="2"/>
  <c r="R593" i="2"/>
  <c r="P593" i="2"/>
  <c r="BI591" i="2"/>
  <c r="BH591" i="2"/>
  <c r="BG591" i="2"/>
  <c r="BF591" i="2"/>
  <c r="T591" i="2"/>
  <c r="R591" i="2"/>
  <c r="P591" i="2"/>
  <c r="BI588" i="2"/>
  <c r="BH588" i="2"/>
  <c r="BG588" i="2"/>
  <c r="BF588" i="2"/>
  <c r="T588" i="2"/>
  <c r="R588" i="2"/>
  <c r="P588" i="2"/>
  <c r="BI582" i="2"/>
  <c r="BH582" i="2"/>
  <c r="BG582" i="2"/>
  <c r="BF582" i="2"/>
  <c r="T582" i="2"/>
  <c r="R582" i="2"/>
  <c r="P582" i="2"/>
  <c r="BI570" i="2"/>
  <c r="BH570" i="2"/>
  <c r="BG570" i="2"/>
  <c r="BF570" i="2"/>
  <c r="T570" i="2"/>
  <c r="R570" i="2"/>
  <c r="P570" i="2"/>
  <c r="BI557" i="2"/>
  <c r="BH557" i="2"/>
  <c r="BG557" i="2"/>
  <c r="BF557" i="2"/>
  <c r="T557" i="2"/>
  <c r="R557" i="2"/>
  <c r="P557" i="2"/>
  <c r="BI488" i="2"/>
  <c r="BH488" i="2"/>
  <c r="BG488" i="2"/>
  <c r="BF488" i="2"/>
  <c r="T488" i="2"/>
  <c r="R488" i="2"/>
  <c r="P488" i="2"/>
  <c r="BI482" i="2"/>
  <c r="BH482" i="2"/>
  <c r="BG482" i="2"/>
  <c r="BF482" i="2"/>
  <c r="T482" i="2"/>
  <c r="R482" i="2"/>
  <c r="P482" i="2"/>
  <c r="BI476" i="2"/>
  <c r="BH476" i="2"/>
  <c r="BG476" i="2"/>
  <c r="BF476" i="2"/>
  <c r="T476" i="2"/>
  <c r="R476" i="2"/>
  <c r="P476" i="2"/>
  <c r="BI473" i="2"/>
  <c r="BH473" i="2"/>
  <c r="BG473" i="2"/>
  <c r="BF473" i="2"/>
  <c r="T473" i="2"/>
  <c r="R473" i="2"/>
  <c r="P473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4" i="2"/>
  <c r="BH364" i="2"/>
  <c r="BG364" i="2"/>
  <c r="BF364" i="2"/>
  <c r="T364" i="2"/>
  <c r="R364" i="2"/>
  <c r="P364" i="2"/>
  <c r="BI361" i="2"/>
  <c r="BH361" i="2"/>
  <c r="BG361" i="2"/>
  <c r="BF361" i="2"/>
  <c r="T361" i="2"/>
  <c r="R361" i="2"/>
  <c r="P361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20" i="2"/>
  <c r="BH320" i="2"/>
  <c r="BG320" i="2"/>
  <c r="BF320" i="2"/>
  <c r="T320" i="2"/>
  <c r="R320" i="2"/>
  <c r="P320" i="2"/>
  <c r="BI254" i="2"/>
  <c r="BH254" i="2"/>
  <c r="BG254" i="2"/>
  <c r="BF254" i="2"/>
  <c r="T254" i="2"/>
  <c r="R254" i="2"/>
  <c r="P254" i="2"/>
  <c r="BI186" i="2"/>
  <c r="BH186" i="2"/>
  <c r="BG186" i="2"/>
  <c r="BF186" i="2"/>
  <c r="T186" i="2"/>
  <c r="R186" i="2"/>
  <c r="P186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4" i="2"/>
  <c r="BH164" i="2"/>
  <c r="BG164" i="2"/>
  <c r="BF164" i="2"/>
  <c r="T164" i="2"/>
  <c r="R164" i="2"/>
  <c r="P164" i="2"/>
  <c r="BI157" i="2"/>
  <c r="BH157" i="2"/>
  <c r="BG157" i="2"/>
  <c r="BF157" i="2"/>
  <c r="T157" i="2"/>
  <c r="R157" i="2"/>
  <c r="P157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36" i="2"/>
  <c r="F37" i="2" s="1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F36" i="2" s="1"/>
  <c r="BG130" i="2"/>
  <c r="BF130" i="2"/>
  <c r="T130" i="2"/>
  <c r="R130" i="2"/>
  <c r="P130" i="2"/>
  <c r="BI123" i="2"/>
  <c r="BH123" i="2"/>
  <c r="BG123" i="2"/>
  <c r="F35" i="2" s="1"/>
  <c r="BF123" i="2"/>
  <c r="J34" i="2" s="1"/>
  <c r="T123" i="2"/>
  <c r="R123" i="2"/>
  <c r="P123" i="2"/>
  <c r="F114" i="2"/>
  <c r="E112" i="2"/>
  <c r="F89" i="2"/>
  <c r="E87" i="2"/>
  <c r="J24" i="2"/>
  <c r="E24" i="2"/>
  <c r="J92" i="2"/>
  <c r="J23" i="2"/>
  <c r="J21" i="2"/>
  <c r="E21" i="2"/>
  <c r="J91" i="2" s="1"/>
  <c r="J20" i="2"/>
  <c r="J18" i="2"/>
  <c r="E18" i="2"/>
  <c r="F92" i="2"/>
  <c r="J17" i="2"/>
  <c r="J15" i="2"/>
  <c r="E15" i="2"/>
  <c r="F116" i="2" s="1"/>
  <c r="J14" i="2"/>
  <c r="J12" i="2"/>
  <c r="J114" i="2" s="1"/>
  <c r="E7" i="2"/>
  <c r="E110" i="2" s="1"/>
  <c r="L90" i="1"/>
  <c r="AM90" i="1"/>
  <c r="AM89" i="1"/>
  <c r="L89" i="1"/>
  <c r="AM87" i="1"/>
  <c r="L87" i="1"/>
  <c r="L85" i="1"/>
  <c r="L84" i="1"/>
  <c r="J664" i="2"/>
  <c r="BK468" i="2"/>
  <c r="BK588" i="2"/>
  <c r="BK164" i="2"/>
  <c r="BK632" i="2"/>
  <c r="J463" i="2"/>
  <c r="J341" i="2"/>
  <c r="J629" i="2"/>
  <c r="J361" i="2"/>
  <c r="BK596" i="2"/>
  <c r="BK341" i="2"/>
  <c r="J591" i="2"/>
  <c r="BK136" i="2"/>
  <c r="J588" i="2"/>
  <c r="BK371" i="2"/>
  <c r="J343" i="2"/>
  <c r="J144" i="2"/>
  <c r="BK664" i="2"/>
  <c r="BK651" i="2"/>
  <c r="J339" i="2"/>
  <c r="BK122" i="3"/>
  <c r="J670" i="2"/>
  <c r="BK646" i="2"/>
  <c r="BK254" i="2"/>
  <c r="BK557" i="2"/>
  <c r="J653" i="2"/>
  <c r="J391" i="2"/>
  <c r="J641" i="2"/>
  <c r="BK381" i="2"/>
  <c r="BK598" i="2"/>
  <c r="BK391" i="2"/>
  <c r="J638" i="2"/>
  <c r="BK674" i="2"/>
  <c r="J376" i="2"/>
  <c r="J468" i="2"/>
  <c r="J616" i="2"/>
  <c r="BK379" i="2"/>
  <c r="BK339" i="2"/>
  <c r="BK670" i="2"/>
  <c r="J333" i="2"/>
  <c r="BK148" i="3"/>
  <c r="BK125" i="3"/>
  <c r="J482" i="2"/>
  <c r="BK635" i="2"/>
  <c r="BK157" i="2"/>
  <c r="BK456" i="2"/>
  <c r="J632" i="2"/>
  <c r="BK123" i="2"/>
  <c r="J461" i="2"/>
  <c r="J347" i="2"/>
  <c r="J689" i="2"/>
  <c r="J658" i="2"/>
  <c r="J136" i="2"/>
  <c r="BK129" i="3"/>
  <c r="BK119" i="3"/>
  <c r="J133" i="2"/>
  <c r="BK186" i="2"/>
  <c r="BK638" i="2"/>
  <c r="J164" i="2"/>
  <c r="BK668" i="2"/>
  <c r="BK488" i="2"/>
  <c r="BK320" i="2"/>
  <c r="J144" i="3"/>
  <c r="BK148" i="2"/>
  <c r="J651" i="2"/>
  <c r="J389" i="2"/>
  <c r="J371" i="2"/>
  <c r="BK641" i="2"/>
  <c r="J466" i="2"/>
  <c r="J649" i="2"/>
  <c r="BK343" i="2"/>
  <c r="BK454" i="2"/>
  <c r="BK570" i="2"/>
  <c r="J668" i="2"/>
  <c r="J644" i="2"/>
  <c r="J173" i="2"/>
  <c r="BK345" i="2"/>
  <c r="J557" i="2"/>
  <c r="BK146" i="3"/>
  <c r="J148" i="3"/>
  <c r="BK616" i="2"/>
  <c r="J345" i="2"/>
  <c r="J570" i="2"/>
  <c r="J622" i="2"/>
  <c r="BK691" i="2"/>
  <c r="J456" i="2"/>
  <c r="J666" i="2"/>
  <c r="BK461" i="2"/>
  <c r="BK349" i="2"/>
  <c r="BK644" i="2"/>
  <c r="J582" i="2"/>
  <c r="J662" i="2"/>
  <c r="J470" i="2"/>
  <c r="BK150" i="2"/>
  <c r="J125" i="3"/>
  <c r="BK127" i="3"/>
  <c r="BK660" i="2"/>
  <c r="BK336" i="2"/>
  <c r="J685" i="2"/>
  <c r="BK685" i="2"/>
  <c r="J598" i="2"/>
  <c r="BK361" i="2"/>
  <c r="BK611" i="2"/>
  <c r="J146" i="2"/>
  <c r="J386" i="2"/>
  <c r="BK629" i="2"/>
  <c r="J320" i="2"/>
  <c r="J611" i="2"/>
  <c r="BK389" i="2"/>
  <c r="BK355" i="2"/>
  <c r="BK333" i="2"/>
  <c r="J123" i="2"/>
  <c r="BK666" i="2"/>
  <c r="BK466" i="2"/>
  <c r="BK133" i="2"/>
  <c r="J129" i="3"/>
  <c r="BK144" i="3"/>
  <c r="J150" i="2"/>
  <c r="BK662" i="2"/>
  <c r="BK476" i="2"/>
  <c r="BK146" i="2"/>
  <c r="J358" i="2"/>
  <c r="BK658" i="2"/>
  <c r="J635" i="2"/>
  <c r="BK473" i="2"/>
  <c r="J186" i="2"/>
  <c r="BK604" i="2"/>
  <c r="BK689" i="2"/>
  <c r="J473" i="2"/>
  <c r="BK144" i="2"/>
  <c r="BK347" i="2"/>
  <c r="BK649" i="2"/>
  <c r="BK591" i="2"/>
  <c r="J336" i="2"/>
  <c r="J355" i="2"/>
  <c r="J379" i="2"/>
  <c r="BK593" i="2"/>
  <c r="AS94" i="1"/>
  <c r="J178" i="2"/>
  <c r="J687" i="2"/>
  <c r="BK656" i="2"/>
  <c r="BK386" i="2"/>
  <c r="J127" i="3"/>
  <c r="J122" i="3"/>
  <c r="J674" i="2"/>
  <c r="BK653" i="2"/>
  <c r="BK364" i="2"/>
  <c r="J373" i="2"/>
  <c r="J656" i="2"/>
  <c r="J596" i="2"/>
  <c r="BK376" i="2"/>
  <c r="J476" i="2"/>
  <c r="J593" i="2"/>
  <c r="BK622" i="2"/>
  <c r="BK358" i="2"/>
  <c r="BK582" i="2"/>
  <c r="J364" i="2"/>
  <c r="BK173" i="2"/>
  <c r="BK687" i="2"/>
  <c r="BK482" i="2"/>
  <c r="BK178" i="2"/>
  <c r="J146" i="3"/>
  <c r="BK672" i="2"/>
  <c r="BK470" i="2"/>
  <c r="J691" i="2"/>
  <c r="J157" i="2"/>
  <c r="J488" i="2"/>
  <c r="J254" i="2"/>
  <c r="BK373" i="2"/>
  <c r="BK463" i="2"/>
  <c r="J646" i="2"/>
  <c r="BK130" i="2"/>
  <c r="J604" i="2"/>
  <c r="J381" i="2"/>
  <c r="J349" i="2"/>
  <c r="J148" i="2"/>
  <c r="J672" i="2"/>
  <c r="J660" i="2"/>
  <c r="J454" i="2"/>
  <c r="J130" i="2"/>
  <c r="J119" i="3"/>
  <c r="F34" i="2" l="1"/>
  <c r="BK122" i="2"/>
  <c r="BK121" i="2"/>
  <c r="J121" i="2"/>
  <c r="J97" i="2" s="1"/>
  <c r="P122" i="2"/>
  <c r="P121" i="2" s="1"/>
  <c r="R156" i="2"/>
  <c r="R155" i="2" s="1"/>
  <c r="P156" i="2"/>
  <c r="P155" i="2" s="1"/>
  <c r="T122" i="2"/>
  <c r="T121" i="2" s="1"/>
  <c r="T120" i="2" s="1"/>
  <c r="BK156" i="2"/>
  <c r="J156" i="2" s="1"/>
  <c r="J100" i="2" s="1"/>
  <c r="BK118" i="3"/>
  <c r="BK117" i="3"/>
  <c r="J117" i="3" s="1"/>
  <c r="J96" i="3" s="1"/>
  <c r="R122" i="2"/>
  <c r="R121" i="2"/>
  <c r="R118" i="3"/>
  <c r="R117" i="3"/>
  <c r="T156" i="2"/>
  <c r="T155" i="2"/>
  <c r="P118" i="3"/>
  <c r="P117" i="3" s="1"/>
  <c r="AU96" i="1" s="1"/>
  <c r="T118" i="3"/>
  <c r="T117" i="3"/>
  <c r="J122" i="2"/>
  <c r="J98" i="2"/>
  <c r="F92" i="3"/>
  <c r="F91" i="3"/>
  <c r="E107" i="3"/>
  <c r="BE125" i="3"/>
  <c r="BE129" i="3"/>
  <c r="J91" i="3"/>
  <c r="J92" i="3"/>
  <c r="BE122" i="3"/>
  <c r="BE127" i="3"/>
  <c r="BE144" i="3"/>
  <c r="BE148" i="3"/>
  <c r="J89" i="3"/>
  <c r="BE119" i="3"/>
  <c r="BE146" i="3"/>
  <c r="E85" i="2"/>
  <c r="J116" i="2"/>
  <c r="BE349" i="2"/>
  <c r="BE355" i="2"/>
  <c r="BE373" i="2"/>
  <c r="BE381" i="2"/>
  <c r="BE461" i="2"/>
  <c r="BE646" i="2"/>
  <c r="BE649" i="2"/>
  <c r="BE656" i="2"/>
  <c r="BE662" i="2"/>
  <c r="BE664" i="2"/>
  <c r="BE666" i="2"/>
  <c r="BE668" i="2"/>
  <c r="BE670" i="2"/>
  <c r="BE687" i="2"/>
  <c r="BE689" i="2"/>
  <c r="BC95" i="1"/>
  <c r="F91" i="2"/>
  <c r="BE136" i="2"/>
  <c r="BE476" i="2"/>
  <c r="BE598" i="2"/>
  <c r="BB95" i="1"/>
  <c r="BE144" i="2"/>
  <c r="BE148" i="2"/>
  <c r="BE345" i="2"/>
  <c r="BE361" i="2"/>
  <c r="BE371" i="2"/>
  <c r="BE391" i="2"/>
  <c r="BE473" i="2"/>
  <c r="BE641" i="2"/>
  <c r="BE644" i="2"/>
  <c r="F117" i="2"/>
  <c r="BE130" i="2"/>
  <c r="BE164" i="2"/>
  <c r="BE178" i="2"/>
  <c r="BE347" i="2"/>
  <c r="BE468" i="2"/>
  <c r="BE470" i="2"/>
  <c r="BE557" i="2"/>
  <c r="BE570" i="2"/>
  <c r="BE588" i="2"/>
  <c r="BE604" i="2"/>
  <c r="BE611" i="2"/>
  <c r="BE616" i="2"/>
  <c r="J117" i="2"/>
  <c r="BE133" i="2"/>
  <c r="BE173" i="2"/>
  <c r="BE186" i="2"/>
  <c r="BE320" i="2"/>
  <c r="BE376" i="2"/>
  <c r="BE389" i="2"/>
  <c r="BE456" i="2"/>
  <c r="BE463" i="2"/>
  <c r="BE466" i="2"/>
  <c r="BE582" i="2"/>
  <c r="BE593" i="2"/>
  <c r="BE632" i="2"/>
  <c r="BE638" i="2"/>
  <c r="BE653" i="2"/>
  <c r="BE674" i="2"/>
  <c r="J89" i="2"/>
  <c r="BE146" i="2"/>
  <c r="BE150" i="2"/>
  <c r="BE364" i="2"/>
  <c r="BE379" i="2"/>
  <c r="BE591" i="2"/>
  <c r="BE596" i="2"/>
  <c r="BE622" i="2"/>
  <c r="BE629" i="2"/>
  <c r="BE635" i="2"/>
  <c r="BE651" i="2"/>
  <c r="BE685" i="2"/>
  <c r="BE691" i="2"/>
  <c r="BA95" i="1"/>
  <c r="BE254" i="2"/>
  <c r="BE333" i="2"/>
  <c r="BE336" i="2"/>
  <c r="BE339" i="2"/>
  <c r="BE386" i="2"/>
  <c r="BE482" i="2"/>
  <c r="AW95" i="1"/>
  <c r="BE341" i="2"/>
  <c r="BE343" i="2"/>
  <c r="BE358" i="2"/>
  <c r="BE454" i="2"/>
  <c r="BE488" i="2"/>
  <c r="BE658" i="2"/>
  <c r="BE660" i="2"/>
  <c r="BE672" i="2"/>
  <c r="BE123" i="2"/>
  <c r="BE157" i="2"/>
  <c r="BD95" i="1"/>
  <c r="F36" i="3"/>
  <c r="BC96" i="1" s="1"/>
  <c r="BC94" i="1" s="1"/>
  <c r="AY94" i="1" s="1"/>
  <c r="J34" i="3"/>
  <c r="AW96" i="1" s="1"/>
  <c r="F37" i="3"/>
  <c r="BD96" i="1" s="1"/>
  <c r="BD94" i="1" s="1"/>
  <c r="W33" i="1" s="1"/>
  <c r="F34" i="3"/>
  <c r="BA96" i="1" s="1"/>
  <c r="F35" i="3"/>
  <c r="BB96" i="1"/>
  <c r="BB94" i="1" s="1"/>
  <c r="AX94" i="1" s="1"/>
  <c r="BA94" i="1" l="1"/>
  <c r="AW94" i="1" s="1"/>
  <c r="AK30" i="1" s="1"/>
  <c r="P120" i="2"/>
  <c r="AU95" i="1" s="1"/>
  <c r="R120" i="2"/>
  <c r="BK155" i="2"/>
  <c r="BK120" i="2" s="1"/>
  <c r="J120" i="2" s="1"/>
  <c r="J30" i="2" s="1"/>
  <c r="AG95" i="1" s="1"/>
  <c r="AG94" i="1" s="1"/>
  <c r="AK26" i="1" s="1"/>
  <c r="J118" i="3"/>
  <c r="J97" i="3"/>
  <c r="J30" i="3"/>
  <c r="AG96" i="1" s="1"/>
  <c r="AN96" i="1" s="1"/>
  <c r="AU94" i="1"/>
  <c r="W30" i="1"/>
  <c r="W31" i="1"/>
  <c r="W32" i="1"/>
  <c r="J33" i="3"/>
  <c r="AV96" i="1"/>
  <c r="AT96" i="1" s="1"/>
  <c r="F33" i="2"/>
  <c r="AZ95" i="1" s="1"/>
  <c r="F33" i="3"/>
  <c r="AZ96" i="1" s="1"/>
  <c r="J33" i="2"/>
  <c r="AV95" i="1" s="1"/>
  <c r="AT95" i="1" s="1"/>
  <c r="J155" i="2" l="1"/>
  <c r="J99" i="2" s="1"/>
  <c r="AN95" i="1"/>
  <c r="J96" i="2"/>
  <c r="J39" i="3"/>
  <c r="J39" i="2"/>
  <c r="AZ94" i="1"/>
  <c r="AV94" i="1" s="1"/>
  <c r="AK29" i="1" s="1"/>
  <c r="AK35" i="1" s="1"/>
  <c r="W29" i="1" l="1"/>
  <c r="AT94" i="1"/>
  <c r="AN94" i="1" l="1"/>
</calcChain>
</file>

<file path=xl/sharedStrings.xml><?xml version="1.0" encoding="utf-8"?>
<sst xmlns="http://schemas.openxmlformats.org/spreadsheetml/2006/main" count="5836" uniqueCount="622">
  <si>
    <t>Export Komplet</t>
  </si>
  <si>
    <t/>
  </si>
  <si>
    <t>2.0</t>
  </si>
  <si>
    <t>ZAMOK</t>
  </si>
  <si>
    <t>False</t>
  </si>
  <si>
    <t>{f69bde08-232b-4ef1-8616-92ad34c765a8}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</si>
  <si>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</si>
  <si>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</si>
  <si>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</si>
  <si>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</si>
  <si>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</si>
  <si>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</si>
  <si>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</si>
  <si>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</si>
  <si>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2025-3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</si>
  <si>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</si>
  <si>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</si>
  <si>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osvětlení v žst. Mohelnice</t>
  </si>
  <si>
    <t>KSO:</t>
  </si>
  <si>
    <t>CC-CZ:</t>
  </si>
  <si>
    <t>Místo:</t>
  </si>
  <si>
    <t xml:space="preserve"> </t>
  </si>
  <si>
    <t>Datum:</t>
  </si>
  <si>
    <t>21. 2. 2025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</si>
  <si>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</si>
  <si>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</si>
  <si>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</si>
  <si>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</si>
  <si>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</si>
  <si>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</si>
  <si>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</si>
  <si>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</si>
  <si>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</si>
  <si>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</si>
  <si>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</si>
  <si>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</si>
  <si>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</si>
  <si>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</si>
  <si>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</si>
  <si>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</si>
  <si>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</si>
  <si>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</si>
  <si>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</si>
  <si>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</si>
  <si>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</si>
  <si>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</si>
  <si>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</si>
  <si>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</si>
  <si>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</si>
  <si>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</si>
  <si>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</si>
  <si>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</si>
  <si>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</si>
  <si>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</si>
  <si>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</si>
  <si>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</si>
  <si>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</si>
  <si>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</si>
  <si>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</si>
  <si>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</si>
  <si>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</si>
  <si>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</si>
  <si>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</si>
  <si>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</si>
  <si>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</si>
  <si>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</si>
  <si>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</si>
  <si>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</si>
  <si>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</si>
  <si>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</si>
  <si>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</si>
  <si>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</si>
  <si>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</si>
  <si>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</si>
  <si>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</si>
  <si>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</si>
  <si>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</si>
  <si>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</si>
  <si>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</si>
  <si>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Oprava osvětlení - SOUŽI</t>
  </si>
  <si>
    <t>STA</t>
  </si>
  <si>
    <t>1</t>
  </si>
  <si>
    <t>{8975e9e8-ca30-4425-9c2e-a86bd6281763}</t>
  </si>
  <si>
    <t>2</t>
  </si>
  <si>
    <t>VON</t>
  </si>
  <si>
    <t>{cc0b51b9-87d9-4ad7-9453-470dac4c456b}</t>
  </si>
  <si>
    <t>KRYCÍ LIST SOUPISU PRACÍ</t>
  </si>
  <si>
    <t>Objekt:</t>
  </si>
  <si>
    <t>SO-01 - Oprava osvětlení - SOUŽI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</si>
  <si>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</si>
  <si>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</si>
  <si>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</si>
  <si>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</si>
  <si>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</si>
  <si>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</si>
  <si>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</si>
  <si>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</si>
  <si>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</si>
  <si>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</si>
  <si>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</si>
  <si>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</si>
  <si>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</si>
  <si>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</si>
  <si>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</si>
  <si>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</si>
  <si>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</si>
  <si>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</si>
  <si>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</si>
  <si>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</si>
  <si>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</si>
  <si>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</si>
  <si>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</si>
  <si>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</si>
  <si>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</si>
  <si>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</si>
  <si>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</si>
  <si>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77</t>
  </si>
  <si>
    <t>K</t>
  </si>
  <si>
    <t>5915005030</t>
  </si>
  <si>
    <t>Hloubení rýh nebo jam ručně na železničním spodku třídy těžitelnosti I skupiny 3</t>
  </si>
  <si>
    <t>m3</t>
  </si>
  <si>
    <t>Sborník UOŽI 01 2025</t>
  </si>
  <si>
    <t>4</t>
  </si>
  <si>
    <t>-1013013826</t>
  </si>
  <si>
    <t>PP</t>
  </si>
  <si>
    <t>Hloubení rýh nebo jam ručně na železničním spodku třídy těžitelnosti I skupiny 3 Poznámka: 1. V cenách jsou započteny náklady na hloubení a uložení výzisku na terén nebo naložení na dopravní prostředek a uložení na úložišti.</t>
  </si>
  <si>
    <t>VV</t>
  </si>
  <si>
    <t>Hloubení kabelových rýh ručně š 35 cm hl 40 cm</t>
  </si>
  <si>
    <t>6*0,35*0,4</t>
  </si>
  <si>
    <t>Hloubení jam ručně š 100x100 cm hl 80 cm</t>
  </si>
  <si>
    <t>1*1*0,8</t>
  </si>
  <si>
    <t>Součet</t>
  </si>
  <si>
    <t>67</t>
  </si>
  <si>
    <t>5913280035</t>
  </si>
  <si>
    <t>Demontáž dílů komunikace ze zámkové dlažby uložení v podsypu</t>
  </si>
  <si>
    <t>m2</t>
  </si>
  <si>
    <t>64</t>
  </si>
  <si>
    <t>610642792</t>
  </si>
  <si>
    <t>Demontáž dílů komunikace ze zámkové dlažby uložení v podsypu Poznámka: 1. V cenách jsou započteny náklady na odstranění dlažby nebo obrubníku a naložení na dopravní prostředek.</t>
  </si>
  <si>
    <t>P</t>
  </si>
  <si>
    <t>Poznámka k položce:_x000D_
Poznámka k položce: rozebrání dlažby na ON</t>
  </si>
  <si>
    <t>68</t>
  </si>
  <si>
    <t>5913285035</t>
  </si>
  <si>
    <t>Montáž dílů komunikace ze zámkové dlažby uložení v podsypu</t>
  </si>
  <si>
    <t>489528645</t>
  </si>
  <si>
    <t>Montáž dílů komunikace ze zámkové dlažby uložení v podsypu Poznámka: 1. V cenách jsou započteny náklady na osazení dlažby nebo obrubníku. 2. V cenách nejsou obsaženy náklady na dodávku materiálu.</t>
  </si>
  <si>
    <t>Poznámka k položce:_x000D_
Poznámka k položce: zpětná skladba dlažby</t>
  </si>
  <si>
    <t>69</t>
  </si>
  <si>
    <t>5915007020</t>
  </si>
  <si>
    <t>Zásyp jam nebo rýh sypaninou na železničním spodku se zhutněním</t>
  </si>
  <si>
    <t>-70035812</t>
  </si>
  <si>
    <t>Zásyp jam nebo rýh sypaninou na železničním spodku se zhutněním Poznámka: 1. Ceny zásypu jam a rýh se zhutněním jsou určeny pro jakoukoliv míru zhutnění.</t>
  </si>
  <si>
    <t>Poznámka k položce:_x000D_
Poznámka k položce: zásyp rýhy</t>
  </si>
  <si>
    <t>Zásyp kabelových rýh ručně š 35 cm hl 40 cm</t>
  </si>
  <si>
    <t>Zásyp jam ručně š 100x100 cm hl 80 cm</t>
  </si>
  <si>
    <t>70</t>
  </si>
  <si>
    <t>7593505150</t>
  </si>
  <si>
    <t>Pokládka výstražné fólie do výkopu</t>
  </si>
  <si>
    <t>m</t>
  </si>
  <si>
    <t>-1865972857</t>
  </si>
  <si>
    <t>73</t>
  </si>
  <si>
    <t>M</t>
  </si>
  <si>
    <t>7593500606</t>
  </si>
  <si>
    <t>Trasy kabelového vedení Kabelové krycí desky a pásy Fólie výstražná červená š. 20cm (HM0673909992020)</t>
  </si>
  <si>
    <t>256</t>
  </si>
  <si>
    <t>2109224906</t>
  </si>
  <si>
    <t>71</t>
  </si>
  <si>
    <t>7593505280</t>
  </si>
  <si>
    <t>Položení jedné ochranné trubky 110 mm do kabelového lože</t>
  </si>
  <si>
    <t>1730057554</t>
  </si>
  <si>
    <t>72</t>
  </si>
  <si>
    <t>7491100160</t>
  </si>
  <si>
    <t>Trubková vedení Ohebné elektroinstalační trubky 1225 pr.25 750N SUPERFLEX</t>
  </si>
  <si>
    <t>-316098394</t>
  </si>
  <si>
    <t>přístřešek na ON</t>
  </si>
  <si>
    <t>20</t>
  </si>
  <si>
    <t>PSV</t>
  </si>
  <si>
    <t>Práce a dodávky PSV</t>
  </si>
  <si>
    <t>741</t>
  </si>
  <si>
    <t>Elektroinstalace - silnoproud</t>
  </si>
  <si>
    <t>7493174015</t>
  </si>
  <si>
    <t>Demontáž svítidel z osvětlovacího stožáru, osvětlovací věže nebo brány trakčního vedení</t>
  </si>
  <si>
    <t>kus</t>
  </si>
  <si>
    <t>stožáry TV</t>
  </si>
  <si>
    <t>78</t>
  </si>
  <si>
    <t xml:space="preserve">stožáry OS </t>
  </si>
  <si>
    <t>7493174010</t>
  </si>
  <si>
    <t>Demontáž svítidel nástěnných, stropních nebo závěsných</t>
  </si>
  <si>
    <t>podchod + schodiště</t>
  </si>
  <si>
    <t>10</t>
  </si>
  <si>
    <t>výtah</t>
  </si>
  <si>
    <t>výpravní budova</t>
  </si>
  <si>
    <t>6</t>
  </si>
  <si>
    <t>3</t>
  </si>
  <si>
    <t>7493173010</t>
  </si>
  <si>
    <t>Demontáž elektrovýzbroje osvětlovacích stožárů do výšky 14 m</t>
  </si>
  <si>
    <t>Demontáž elektrovýzbroje osvětlovacích stožárů do výšky 14 m - svítidlo, kabely, rozvodnice</t>
  </si>
  <si>
    <t>"ze stožárů TV" 49</t>
  </si>
  <si>
    <t>"ze stožárů POS" 13</t>
  </si>
  <si>
    <t>7493152010-R</t>
  </si>
  <si>
    <t>Demontáž ocelových výložníků pro osvětlovací stožáry na sloup nebo stěnu výšky do 6 m jednoramenných - včetně veškerého příslušenství a výstroje</t>
  </si>
  <si>
    <t>8</t>
  </si>
  <si>
    <t>Poznámka k položce:_x000D_
Poznámka k položce: výložníky na VB</t>
  </si>
  <si>
    <t>schodiště podchodu</t>
  </si>
  <si>
    <t>7492471010</t>
  </si>
  <si>
    <t>Demontáže kabelových vedení nn</t>
  </si>
  <si>
    <t>Demontáže kabelových vedení nn - demontáž ze zemní kynety, roštu, rozvaděče, trubky, chráničky apod.</t>
  </si>
  <si>
    <t>TP č.:  OS1, 4, OS2, 8, 12, 13, 17, 19, 23, 25.1, 25.2, 27.1, 27.2, 29.1, 29.2, 31.1, 31.2, 33.1, 33.2, OS3.1, OS3.2,  37, 40.1, 40.2, 42.1, 42</t>
  </si>
  <si>
    <t>44.1, 44.2, 46.1, 46.2, 48.1, 48.2, 50, 52, 54, 59, 63, OS5, 67, OS6</t>
  </si>
  <si>
    <t>40*10</t>
  </si>
  <si>
    <t>TP č.: 9</t>
  </si>
  <si>
    <t>22</t>
  </si>
  <si>
    <t>TP č.: 16</t>
  </si>
  <si>
    <t>TP č.: 20</t>
  </si>
  <si>
    <t>38</t>
  </si>
  <si>
    <t>TP č.: 21 (21NB)</t>
  </si>
  <si>
    <t>TP č.: 21-22 (22.1+22.2)</t>
  </si>
  <si>
    <t>42+42</t>
  </si>
  <si>
    <t>TP č.: 23-24 (24.1+24.2)</t>
  </si>
  <si>
    <t>TP č.:  25-26 (26.1+26.2)</t>
  </si>
  <si>
    <t>40+40</t>
  </si>
  <si>
    <t>TP č.: 27-28 (28.1+28.2)</t>
  </si>
  <si>
    <t>TP č.: 29-30 (30.1+30.2)</t>
  </si>
  <si>
    <t>TP č.: 31-32 (32.1+32.2)</t>
  </si>
  <si>
    <t>TP č.:  33-34 (34.1+34.2)</t>
  </si>
  <si>
    <t>TP č.: 35-36 (36.1+36.2)</t>
  </si>
  <si>
    <t>TP č.: 37-38 (38.1+38.2)</t>
  </si>
  <si>
    <t>TP č.: 39-40 (39)</t>
  </si>
  <si>
    <t>44</t>
  </si>
  <si>
    <t>TP č.: 39-40 (39NB)</t>
  </si>
  <si>
    <t>28</t>
  </si>
  <si>
    <t>TP č.: 41-42 (41)</t>
  </si>
  <si>
    <t>TP č.: 41-42 (41NB)</t>
  </si>
  <si>
    <t>TP č.: 43-44 (43)</t>
  </si>
  <si>
    <t>TP č.: 43-44 (43NB)</t>
  </si>
  <si>
    <t>TP č.: 45-46 (45)</t>
  </si>
  <si>
    <t>40</t>
  </si>
  <si>
    <t>TP č.: 45-46 (45NB)</t>
  </si>
  <si>
    <t>TP č.: 47-48 (47)</t>
  </si>
  <si>
    <t>42</t>
  </si>
  <si>
    <t>TP č.: 47-48 (47NB)</t>
  </si>
  <si>
    <t>30</t>
  </si>
  <si>
    <t>TP č.: 49-50 (49)</t>
  </si>
  <si>
    <t>TP č.: 51-52 (51NB)</t>
  </si>
  <si>
    <t>TP č.: 53-54 (53)</t>
  </si>
  <si>
    <t>34</t>
  </si>
  <si>
    <t>TP č.: 55-56 (55)</t>
  </si>
  <si>
    <t>29</t>
  </si>
  <si>
    <t>TP č.: 57-58 (58)</t>
  </si>
  <si>
    <t>TP č.: 61-62 (62)</t>
  </si>
  <si>
    <t>25</t>
  </si>
  <si>
    <t>POS</t>
  </si>
  <si>
    <t>13*5</t>
  </si>
  <si>
    <t>podchod (2x schodiště + tubus)</t>
  </si>
  <si>
    <t>80</t>
  </si>
  <si>
    <t>7491171010</t>
  </si>
  <si>
    <t>Demontáže elektroinstalace stávajících trubkových rozvodů</t>
  </si>
  <si>
    <t>7</t>
  </si>
  <si>
    <t>7491371010</t>
  </si>
  <si>
    <t>Demontáže elektroinstalace ocelové nosné konstrukce</t>
  </si>
  <si>
    <t>kg</t>
  </si>
  <si>
    <t>14</t>
  </si>
  <si>
    <t>Poznámka k položce:_x000D_
Poznámka k položce: rohové zákrytové plechové díly svítidel</t>
  </si>
  <si>
    <t>vzorec: 3x0,44x0,002= 0,00264,3m3 =&gt; 0,00264x7800=20,592kg ~21kg</t>
  </si>
  <si>
    <t>3m</t>
  </si>
  <si>
    <t>rohový zákryt podchod (3m, 21kg)</t>
  </si>
  <si>
    <t>4*21</t>
  </si>
  <si>
    <t>nástěnný zákryt schodiště (1,5m, 10,5kg)</t>
  </si>
  <si>
    <t>10,5</t>
  </si>
  <si>
    <t>stropní zákryt podchod (1,5m, 10,5kg)</t>
  </si>
  <si>
    <t>3*10,5</t>
  </si>
  <si>
    <t>7493173015</t>
  </si>
  <si>
    <t>Demontáž elektrovýzbroje osvětlovacích stožárů nosných konstrukcí pro osvětlení</t>
  </si>
  <si>
    <t>16</t>
  </si>
  <si>
    <t>Poznámka k položce:_x000D_
Poznámka k položce: domontáž sestav z TP č. 1, 4, 5</t>
  </si>
  <si>
    <t>74</t>
  </si>
  <si>
    <t>7493171012</t>
  </si>
  <si>
    <t>Demontáž osvětlovacích stožárů výšky přes 6 do 14 m</t>
  </si>
  <si>
    <t>512</t>
  </si>
  <si>
    <t>1847668507</t>
  </si>
  <si>
    <t>Demontáž osvětlovacích stožárů výšky přes 6 do 14 m - včetně veškeré elektrovýzbroje (svítidla, kabely, rozvodnice)</t>
  </si>
  <si>
    <t>Poznámka k položce:_x000D_
dem. JŽ, bez náhrady</t>
  </si>
  <si>
    <t>75</t>
  </si>
  <si>
    <t>7492752012</t>
  </si>
  <si>
    <t>Montáž ukončení kabelů nn kabelovou spojkou 3/4/5 - žílové kabely s plastovou izolací do 35 mm2</t>
  </si>
  <si>
    <t>177845796</t>
  </si>
  <si>
    <t>Montáž ukončení kabelů nn kabelovou spojkou 3/4/5 - žílové kabely s plastovou izolací do 35 mm2 - včetně odizolování pláště a izolace žil kabelu, včetně ukončení žil a stínění - oko</t>
  </si>
  <si>
    <t>76</t>
  </si>
  <si>
    <t>7492103230</t>
  </si>
  <si>
    <t>Spojovací vedení, podpěrné izolátory Spojky, ukončení pasu, ostatní Spojka SVCZC 16 AL smršťovací</t>
  </si>
  <si>
    <t>515165514</t>
  </si>
  <si>
    <t>9</t>
  </si>
  <si>
    <t>7493156510-R</t>
  </si>
  <si>
    <t>Demontáž prosvětleného nápisu označení stanice max. 6 m jednostranného</t>
  </si>
  <si>
    <t>18</t>
  </si>
  <si>
    <t>7493156510</t>
  </si>
  <si>
    <t>Montáž prosvětleného nápisu označení stanice max. 6 m jednostranného</t>
  </si>
  <si>
    <t>11</t>
  </si>
  <si>
    <t>7493100780</t>
  </si>
  <si>
    <t>Venkovní osvětlení Piktogramy Prosvětlený nápis označení stanice do 4m (jednostranný)</t>
  </si>
  <si>
    <t>7493155530</t>
  </si>
  <si>
    <t>Montáž stožárových rozvodnic na stožár trakčního vedení s jedním až dvěmi jistícími prvky</t>
  </si>
  <si>
    <t>24</t>
  </si>
  <si>
    <t>Montáž stožárových rozvodnic na stožár trakčního vedení s jedním až dvěmi jistícími prvky - včetně veškerého příslušenství (průchodky apod.)</t>
  </si>
  <si>
    <t>Poznámka k položce:_x000D_
Poznámka k položce: Připojovací skříňky PS</t>
  </si>
  <si>
    <t>"1x pojistka" 20</t>
  </si>
  <si>
    <t>"2x pojistka" 29</t>
  </si>
  <si>
    <t>13</t>
  </si>
  <si>
    <t>7493102080</t>
  </si>
  <si>
    <t>Venkovní osvětlení Elektrovýzbroje stožárů a stožárové rozvodnice Stožárová rozvodnice pro montáž na stožár TV pro přechod ze zemního na závěsný kabel.</t>
  </si>
  <si>
    <t>26</t>
  </si>
  <si>
    <t>Poznámka k položce:_x000D_
Poznámka k položce: SP 41 1326 Pouzdro plastové nástěnné – Bals 6128 (460x180x154mm) 1x pojistka E27 6A Přívod: dole kanálkem Vývod: 1x PG16 nahoře 4-násobná připojovací svorkovnice 3P+N Krytí IP44  SP 41 1327 K.02 Pouzdro plastové nástěnné – Bals 6128 (460x180x154mm) 2x pojistka E27 6A Přívod: dole kanálkem Vývod: 2x PG16 nahoře 4-násobná připojovací svorkovnice 3P+N Krytí IP44  SP 41 1328 K.02 Pouzdro plastové nástěnné – Bals 6128 (460x180x154mm)   3x pojistka E27 6A Přívod: dole kanálkem Vývod: 3x PG16 nahoře 4-násobná připojovací svorkovnice 3P+N Krytí IP44</t>
  </si>
  <si>
    <t>7493155510</t>
  </si>
  <si>
    <t>Montáž stožárových rozvodnic s jedním až dvěmi jistícími prvky</t>
  </si>
  <si>
    <t>Poznámka k položce:_x000D_
Poznámka k položce: 13x stávající stožáry na ON</t>
  </si>
  <si>
    <t>15</t>
  </si>
  <si>
    <t>7493102000</t>
  </si>
  <si>
    <t>Venkovní osvětlení Elektrovýzbroje stožárů a stožárové rozvodnice Elektrovýzbroj stožáru pro 1 - 2 okruhy</t>
  </si>
  <si>
    <t>Poznámka k položce:_x000D_
Poznámka k položce: připojovací skříňkly pro stožáry na ON</t>
  </si>
  <si>
    <t>7494452010</t>
  </si>
  <si>
    <t>Montáž pojistek nn do 25 A</t>
  </si>
  <si>
    <t>32</t>
  </si>
  <si>
    <t>stožáry ON + přístřešek</t>
  </si>
  <si>
    <t>PS na TP</t>
  </si>
  <si>
    <t>17</t>
  </si>
  <si>
    <t>7494008204</t>
  </si>
  <si>
    <t>Pojistkové systémy Výkonové pojistkové vložky Válcové pojistkové vložky In 6A, Un AC 500 V / DC 250 V, velikost 10x38, gG - charakteristika pro všeobecné použití, Cd/Pb free</t>
  </si>
  <si>
    <t>7497451035</t>
  </si>
  <si>
    <t>Montáž osvětlení trakčního vedení vedení kabelů do výše 8 m na stožár T, P, BP 1 až 2</t>
  </si>
  <si>
    <t>36</t>
  </si>
  <si>
    <t>Poznámka k položce:_x000D_
Poznámka k položce: montáž příchytek pro kabely</t>
  </si>
  <si>
    <t>19</t>
  </si>
  <si>
    <t>7497400060</t>
  </si>
  <si>
    <t>Osvětlení  na trakčním vedení_K sestava  Materiál sestavy Vedení 1-2 kabelů do výše 8m na stož.T,P,BP</t>
  </si>
  <si>
    <t>Poznámka k položce:_x000D_
Poznámka k položce: Tp č.: OS1, 4, OS2, 8, 9-10, 12, 13, 15-16, 17, 19, 20, 22, 24, 26, 28, 30, 32, 34, 36, 38, 39, 41, 43, 45, 47, 49, 50, 52, 53, 54, 55, 58, 59, 62, 63, OS5, 67, OS6</t>
  </si>
  <si>
    <t>7497451037</t>
  </si>
  <si>
    <t>Montáž osvětlení trakčního vedení vedení kabelů do výše 8 m na stožár T, P, BP 3 až 4</t>
  </si>
  <si>
    <t>7497400070</t>
  </si>
  <si>
    <t>Osvětlení  na trakčním vedení_K sestava  Materiál sestavy Vedení 3-4 kabelů do výše 8m na stož.T,P,BP</t>
  </si>
  <si>
    <t>Poznámka k položce:_x000D_
Poznámka k položce: TP č: 21, 23, 25, 27, 29, 31, 33, 37, 40, 42, 44, 46, 48</t>
  </si>
  <si>
    <t>7497451055</t>
  </si>
  <si>
    <t>Montáž osvětlení trakčního vedení vedení kabelů přes překážku na konstrukci TV 1 až 2</t>
  </si>
  <si>
    <t>Poznámka k položce:_x000D_
Poznámka k položce: ochr trubka přes překážku</t>
  </si>
  <si>
    <t>23</t>
  </si>
  <si>
    <t>7497400120</t>
  </si>
  <si>
    <t>Osvětlení  na trakčním vedení_K sestava  Materiál sestavy Vedení 1 a 2 kabelu přes překážku na konstr. TV</t>
  </si>
  <si>
    <t>46</t>
  </si>
  <si>
    <t>7497451045</t>
  </si>
  <si>
    <t>Montáž osvětlení trakčního vedení uchycení kabelu v ochranné trubce na břevnu</t>
  </si>
  <si>
    <t>48</t>
  </si>
  <si>
    <t>34+34</t>
  </si>
  <si>
    <t>32+32</t>
  </si>
  <si>
    <t>26+26</t>
  </si>
  <si>
    <t>36+36</t>
  </si>
  <si>
    <t>rezerva 3%</t>
  </si>
  <si>
    <t>7497400090</t>
  </si>
  <si>
    <t>Osvětlení  na trakčním vedení_K sestava  Materiál sestavy Uchycení kabelu v ochranné trubce na břevnu</t>
  </si>
  <si>
    <t>50</t>
  </si>
  <si>
    <t>7497451047</t>
  </si>
  <si>
    <t>Montáž osvětlení trakčního vedení uchycení kabelu mezi nosnou bránou a svítidlem na stožáru T, P, BP, DS</t>
  </si>
  <si>
    <t>52</t>
  </si>
  <si>
    <t>Poznámka k položce:_x000D_
Poznámka k položce: montáž příchytka kabelu</t>
  </si>
  <si>
    <t>6*4</t>
  </si>
  <si>
    <t>27</t>
  </si>
  <si>
    <t>7497400100</t>
  </si>
  <si>
    <t>Osvětlení  na trakčním vedení_K sestava  Materiál sestavy Uchycení kabelu mezi nosnou bránou a svítidlem na stožáru T,P,BP,DS</t>
  </si>
  <si>
    <t>54</t>
  </si>
  <si>
    <t>7497451040</t>
  </si>
  <si>
    <t>Montáž osvětlení trakčního vedení montáž svodu kabelu do země na stožáru T, P, BP, DS</t>
  </si>
  <si>
    <t>56</t>
  </si>
  <si>
    <t>Poznámka k položce:_x000D_
Poznámka k položce: TP č.56</t>
  </si>
  <si>
    <t>7497400080</t>
  </si>
  <si>
    <t>Osvětlení  na trakčním vedení_K sestava  Materiál sestavy Svod kabelu do země na stožáru T,P,BP,DS</t>
  </si>
  <si>
    <t>58</t>
  </si>
  <si>
    <t>7492553010</t>
  </si>
  <si>
    <t>Montáž kabelů 2- a 3-žílových Cu do 16 mm2</t>
  </si>
  <si>
    <t>60</t>
  </si>
  <si>
    <t>Montáž kabelů 2- a 3-žílových Cu do 16 mm2 - uložení do země, chráničky, na rošty, pod omítku apod.</t>
  </si>
  <si>
    <t>31</t>
  </si>
  <si>
    <t>7492501690</t>
  </si>
  <si>
    <t>Kabely, vodiče, šňůry Cu - nn Kabel silový 2 a 3-žílový Cu, plastová izolace CYKY 2O1,5 (2Dx1,5)</t>
  </si>
  <si>
    <t>62</t>
  </si>
  <si>
    <t>Poznámka k položce:_x000D_
Poznámka k položce: osvětlení nad schodišti podchodu</t>
  </si>
  <si>
    <t>7492501750</t>
  </si>
  <si>
    <t>Kabely, vodiče, šňůry Cu - nn Kabel silový 2 a 3-žílový Cu, plastová izolace CYKY 3O2,5 (3Ax2,5)</t>
  </si>
  <si>
    <t>Poznámka k položce:_x000D_
Poznámka k položce: osvětlení v podchodu</t>
  </si>
  <si>
    <t>33</t>
  </si>
  <si>
    <t>7492501710</t>
  </si>
  <si>
    <t>Kabely, vodiče, šňůry Cu - nn Kabel silový 2 a 3-žílový Cu, plastová izolace CYKY 2O4 (2Dx4)</t>
  </si>
  <si>
    <t>66</t>
  </si>
  <si>
    <t>Poznámka k položce:_x000D_
Poznámka k položce: kabel ve výkopu od POS k přístřešku a po přístřešku</t>
  </si>
  <si>
    <t>z POS8 na ON ke krytému přístřešku a nápájení svítidel</t>
  </si>
  <si>
    <t>35</t>
  </si>
  <si>
    <t>7492501650</t>
  </si>
  <si>
    <t>Kabely, vodiče, šňůry Cu - nn Kabel silový Cu pro pohyblivé přívody, izolace pryžová H05RR-F 2x2,5 (2Dx2,5 CGSG)</t>
  </si>
  <si>
    <t>Poznámka k položce:_x000D_
Poznámka k položce: kabel propojovací ve stožáru mezi svorkovnicí v OS a svítidlem</t>
  </si>
  <si>
    <t>13*7</t>
  </si>
  <si>
    <t>7492501700</t>
  </si>
  <si>
    <t>Kabely, vodiče, šňůry Cu - nn Kabel silový 2 a 3-žílový Cu, plastová izolace CYKY 2O2,5 (2Dx2,5)</t>
  </si>
  <si>
    <t>Poznámka k položce:_x000D_
Poznámka k položce: kabel pro napájení svítidel na TP a branách TV</t>
  </si>
  <si>
    <t>TP č.:  OS1, 4, OS2, 8, 12, 13, 17, 19, 23, 25.2, 27.2, 29.2, 31.2, 33.2, OS3.2,  37, 40.1, 40.2, 42.1, 42</t>
  </si>
  <si>
    <t>34*10</t>
  </si>
  <si>
    <t>rezerva 10%</t>
  </si>
  <si>
    <t>1846*0,1</t>
  </si>
  <si>
    <t>7492751020</t>
  </si>
  <si>
    <t>Montáž ukončení kabelů nn v rozvaděči nebo na přístroji izolovaných s označením 2 - 5-ti žílových do 2,5 mm2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</si>
  <si>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</si>
  <si>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 xml:space="preserve">ukončení kabelů pro svítidla na TP a branách </t>
  </si>
  <si>
    <t>158</t>
  </si>
  <si>
    <t>ukončení kabelů pro svítidla v podchodu a nad schodišti</t>
  </si>
  <si>
    <t>ukončení kabelů u výtahů</t>
  </si>
  <si>
    <t>ukončení kabelů na VB vč. piktogramu</t>
  </si>
  <si>
    <t>ukončení kabelů přístřešek</t>
  </si>
  <si>
    <t>37</t>
  </si>
  <si>
    <t>7493154020</t>
  </si>
  <si>
    <t>Montáž venkovních svítidel na strop nebo stěnu zářivkových</t>
  </si>
  <si>
    <t>Montáž venkovních svítidel na strop nebo stěnu zářivkových - kompletace a montáž včetně světelného zdroje a připojovacího kabelu</t>
  </si>
  <si>
    <t>Poznámka k položce:_x000D_
Poznámka k položce: podchod, přístřešky, výtahy</t>
  </si>
  <si>
    <t>schodiště a výtah</t>
  </si>
  <si>
    <t>výtahy venk.</t>
  </si>
  <si>
    <t>podchod</t>
  </si>
  <si>
    <t>39</t>
  </si>
  <si>
    <t>7493152520</t>
  </si>
  <si>
    <t>Montáž svítidla pro železnici na pevný stožár výšky do 6 m</t>
  </si>
  <si>
    <t>Montáž svítidla pro železnici na pevný stožár výšky do 6 m - kompletace a montáž včetně "superlife" světelného zdroje, elektronického předřadníku a připojení kabelu</t>
  </si>
  <si>
    <t>Poznámka k položce:_x000D_
Poznámka k položce: POS1 - POS13</t>
  </si>
  <si>
    <t>13 "per. stožárek"</t>
  </si>
  <si>
    <t>6 "fasáda VB"</t>
  </si>
  <si>
    <t>41</t>
  </si>
  <si>
    <t>7497451015</t>
  </si>
  <si>
    <t>Montáž osvětlení trakčního vedení připevnění svítidla na stožár 2 TB,2 TBS</t>
  </si>
  <si>
    <t>82</t>
  </si>
  <si>
    <t>Poznámka k položce:_x000D_
Poznámka k položce: montáž na TP č: 19, 22, 25, 27, 34, 40, 45, 49, 50</t>
  </si>
  <si>
    <t>7497400020</t>
  </si>
  <si>
    <t>Osvětlení  na trakčním vedení_K sestava  Materiál sestavy Připevnění svítidla na stož. 2TB,2TBS</t>
  </si>
  <si>
    <t>84</t>
  </si>
  <si>
    <t>43</t>
  </si>
  <si>
    <t>7497451010</t>
  </si>
  <si>
    <t>Montáž osvětlení trakčního vedení připevnění svítidla na stožár T, P,TB,TS,TBS, BP, DS, břevnu</t>
  </si>
  <si>
    <t>86</t>
  </si>
  <si>
    <t>Poznámka k položce:_x000D_
Poznámka k položce: montáž na TP č: OS1, 4, OS2, 8, 9, 12, 13, 16, 17, 20, 23, 24, 26, 28, 29, 30, 31, 32, 33, OS3, 36, 37, 38, 39, 41, 42, 43, 44, 46, 47, 48, 52, 53, 54, 55, 58, 59, 60, 63, OS5, 67, OS6</t>
  </si>
  <si>
    <t>7497400010</t>
  </si>
  <si>
    <t>Osvětlení  na trakčním vedení_K sestava  Materiál sestavy Připevnění svítidla na stož.T,P,TB,TS,TBS, BP, DS, břevnu</t>
  </si>
  <si>
    <t>88</t>
  </si>
  <si>
    <t>45</t>
  </si>
  <si>
    <t>749310064-R</t>
  </si>
  <si>
    <t>Venkovní osvětlení Svítidla pro železnici LED svítidlo o příkonu do 25 W určené pro osvětlení venkovních prostor veřejnosti přístupných (nástupiště, přechody kolejiště) na ŽDC, difuzor z plochého tvrzeného skla IK 6 a vyšší</t>
  </si>
  <si>
    <t>90</t>
  </si>
  <si>
    <t xml:space="preserve">Poznámka k položce:_x000D_
Cena svítidla byla snížena dle aktuální nabídky, která byla ověřena u dodavatele. </t>
  </si>
  <si>
    <t>"OLAV066_4 TOLEDA AV N 1M5 2500lm 16W" 3</t>
  </si>
  <si>
    <t>"TUD181_102 TuneLED AV °2400lm 25W" 2</t>
  </si>
  <si>
    <t>7493100650-R</t>
  </si>
  <si>
    <t>Venkovní osvětlení Svítidla pro železnici LED svítidlo o příkonu 26 - 35 W určené pro osvětlení venkovních prostor veřejnosti přístupných (nástupiště, přechody kolejiště) na ŽDC, difuzor z plochého tvrzeného skla IK 6 a vyšší</t>
  </si>
  <si>
    <t>92</t>
  </si>
  <si>
    <t>"PRE50283_14AK5 PRELED °4000lm 29W" 10</t>
  </si>
  <si>
    <t>"PRE50581_140AK5 PRELED °4860lm 35W" 14</t>
  </si>
  <si>
    <t>"TUD167_102 TuneLED AV °2700lm 27W" 11</t>
  </si>
  <si>
    <t>47</t>
  </si>
  <si>
    <t>7493100660-R</t>
  </si>
  <si>
    <t>Venkovní osvětlení Svítidla pro železnici LED svítidlo o příkonu 36 - 55 W určené pro osvětlení venkovních prostor veřejnosti přístupných (nástupiště, přechody kolejiště) na ŽDC, difuzor z plochého tvrzeného skla IK 6 a vyšší</t>
  </si>
  <si>
    <t>94</t>
  </si>
  <si>
    <t>"OLAV093_4 TOLEDA AV N 2M5 6000lm 40W" 5</t>
  </si>
  <si>
    <t>7493100670-R</t>
  </si>
  <si>
    <t>Venkovní osvětlení Svítidla pro železnici LED svítidlo o příkonu 56 - 100 W určené pro osvětlení venkovních prostor veřejnosti přístupných (nástupiště, přechody kolejiště) na ŽDC, difuzor z plochého tvrzeného skla IK 6 a vyšší</t>
  </si>
  <si>
    <t>96</t>
  </si>
  <si>
    <t>"PRE50573_14AK5 PRELED °9500lm 68W" 4</t>
  </si>
  <si>
    <t>"PRE5B0134_14A5 PRELED °14400lm 99W" 34</t>
  </si>
  <si>
    <t>49</t>
  </si>
  <si>
    <t>7493100680-R</t>
  </si>
  <si>
    <t>Venkovní osvětlení Svítidla pro železnici LED svítidlo o příkonu 101 - 200 W určené pro osvětlení venkovních prostor veřejnosti přístupných (nástupiště, přechody kolejiště) na ŽDC, difuzor z plochého tvrzeného skla IK 6 a vyšší</t>
  </si>
  <si>
    <t>98</t>
  </si>
  <si>
    <t>"PRE5B0246_192A5 PRELED °21500lm 153W" 10</t>
  </si>
  <si>
    <t>"PRE5B0297_14A5 PRELED °24000lm 165W" 2</t>
  </si>
  <si>
    <t>"PRE5B0203_14A5 PRELED °18600000lm 127W" 17</t>
  </si>
  <si>
    <t>7491351020</t>
  </si>
  <si>
    <t>Montáž ocelových profilů plechů</t>
  </si>
  <si>
    <t>100</t>
  </si>
  <si>
    <t>Poznámka k položce:_x000D_
Poznámka k položce: nové SS plechy pro rohové, nástěnné a stropní zákryty v podchodu</t>
  </si>
  <si>
    <t>51</t>
  </si>
  <si>
    <t>7497300010</t>
  </si>
  <si>
    <t>Vodiče trakčního vedení  Ocelové konstrukce nestandartní</t>
  </si>
  <si>
    <t>102</t>
  </si>
  <si>
    <t>Poznámka k položce:_x000D_
Poznámka k položce: rohové zákrytové plechové díly svítidel v podchodu</t>
  </si>
  <si>
    <t>7493152010</t>
  </si>
  <si>
    <t>Montáž ocelových výložníků pro osvětlovací stožáry na sloup nebo stěnu výšky do 6 m jednoramenných</t>
  </si>
  <si>
    <t>104</t>
  </si>
  <si>
    <t>Montáž ocelových výložníků pro osvětlovací stožáry na sloup nebo stěnu výšky do 6 m jednoramenných - včetně veškerého příslušenství a výstroje</t>
  </si>
  <si>
    <t>Poznámka k položce:_x000D_
Poznámka k položce: 3ks výložník rovný na VB 1ks výložník na bránu pro svítidlo č. S8 (u TP č. 24)</t>
  </si>
  <si>
    <t>53</t>
  </si>
  <si>
    <t>7493100530</t>
  </si>
  <si>
    <t>Venkovní osvětlení Výložníky pro osvětlovací stožáry PR02 -05/S Příruba na sloup RLS6 prům. 60 mm</t>
  </si>
  <si>
    <t>106</t>
  </si>
  <si>
    <t>Poznámka k položce:_x000D_
Poznámka k položce: 6ks výložník rovný na VB</t>
  </si>
  <si>
    <t>7491152011</t>
  </si>
  <si>
    <t>Montáž trubek pevných elektroinstalačních tuhých z PVC uložených pevně na povrchu, volně nebo pod omítkou průměru do 40 mm</t>
  </si>
  <si>
    <t>108</t>
  </si>
  <si>
    <t>Montáž trubek pevných elektroinstalačních tuhých z PVC uložených pevně na povrchu, volně nebo pod omítkou průměru do 40 mm - včetně naznačení trasy, rozměření, řezání trubek, kladení, osazení, zajištění a upevnění</t>
  </si>
  <si>
    <t>Poznámka k položce:_x000D_
Poznámka k položce: ochranná trubka kabelu pod přístřeškem</t>
  </si>
  <si>
    <t>55</t>
  </si>
  <si>
    <t>7491100320</t>
  </si>
  <si>
    <t>Trubková vedení Pevné elektroinstalační trubky 8032 pr.32 1250N PVC černá</t>
  </si>
  <si>
    <t>110</t>
  </si>
  <si>
    <t>7491252020</t>
  </si>
  <si>
    <t>Montáž krabic elektroinstalačních, rozvodek - bez zapojení krabice odbočné s víčkem a svorkovnicí</t>
  </si>
  <si>
    <t>112</t>
  </si>
  <si>
    <t>Montáž krabic elektroinstalačních, rozvodek - bez zapojení krabice odbočné s víčkem a svorkovnicí - včetně zhotovení otvoru</t>
  </si>
  <si>
    <t>Poznámka k položce:_x000D_
Poznámka k položce: el.instalační rozbočovací krabice do podchodu</t>
  </si>
  <si>
    <t>57</t>
  </si>
  <si>
    <t>7491201450</t>
  </si>
  <si>
    <t>Elektroinstalační materiál Elektroinstalační krabice a rozvodky Bez zapojení Krabice 8117</t>
  </si>
  <si>
    <t>114</t>
  </si>
  <si>
    <t>7493600830</t>
  </si>
  <si>
    <t>Kabelové a zásuvkové skříně, elektroměrové rozvaděče Skříně elektroměrové pro přímé měření Rozváděč pro jednosazbový třífázový elektroměr 40A až 80A kompaktní pilíř včetně základu, PUR lak</t>
  </si>
  <si>
    <t>-292362275</t>
  </si>
  <si>
    <t>79</t>
  </si>
  <si>
    <t>7493655015</t>
  </si>
  <si>
    <t>Montáž skříní elektroměrových venkovních pro přímé měření do 80 A pro připojení kabelů do 16 mm2 jednosazbové, včetně jističe do 80 A kompaktní pilíř</t>
  </si>
  <si>
    <t>-746096067</t>
  </si>
  <si>
    <t>Montáž skříní elektroměrových venkovních pro přímé měření do 80 A pro připojení kabelů do 16 mm2 jednosazbové, včetně jističe do 80 A kompaktní pilíř - včetně elektrovýzbroje, neobsahuje cenu za zemní práce</t>
  </si>
  <si>
    <t>Poznámka k položce:_x000D_
neobsahuje cenu za zemní práce</t>
  </si>
  <si>
    <t>7492501990</t>
  </si>
  <si>
    <t>Kabely, vodiče, šňůry Cu - nn Kabel silový 4 a 5-žílový Cu, plastová izolace CYKY 5J16 (5Cx16)</t>
  </si>
  <si>
    <t>-20286021</t>
  </si>
  <si>
    <t>7492554010</t>
  </si>
  <si>
    <t>Montáž kabelů 4- a 5-žílových Cu do 16 mm2</t>
  </si>
  <si>
    <t>-319161030</t>
  </si>
  <si>
    <t>Montáž kabelů 4- a 5-žílových Cu do 16 mm2 - uložení do země, chráničky, na rošty, pod omítku apod.</t>
  </si>
  <si>
    <t>83</t>
  </si>
  <si>
    <t>7492751022</t>
  </si>
  <si>
    <t>Montáž ukončení kabelů nn v rozvaděči nebo na přístroji izolovaných s označením 2 - 5-ti žílových do 25 mm2</t>
  </si>
  <si>
    <t>-1837960515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</si>
  <si>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</si>
  <si>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85</t>
  </si>
  <si>
    <t>7491403270</t>
  </si>
  <si>
    <t>Kabelové rošty a žlaby Kabelové žlaby drátěné, pozinkované MERKUR 100/50 M2 galv.zinek</t>
  </si>
  <si>
    <t>118322494</t>
  </si>
  <si>
    <t>7491454012</t>
  </si>
  <si>
    <t>Montáž drátěných kabelových roštů výšky 60 mm, šířky 120 mm</t>
  </si>
  <si>
    <t>1964975415</t>
  </si>
  <si>
    <t>Montáž drátěných kabelových roštů výšky 60 mm, šířky 120 mm - včetně rozměření, usazení, vyvážení, upevnění, sváření, elektrického pospojování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</si>
  <si>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</si>
  <si>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</si>
  <si>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hod</t>
  </si>
  <si>
    <t>ÚOŽI 2024 01</t>
  </si>
  <si>
    <t>116</t>
  </si>
  <si>
    <t>59</t>
  </si>
  <si>
    <t>7499151050</t>
  </si>
  <si>
    <t>Dokončovací práce manipulace na zařízeních prováděné provozovatelem - manipulace nutné pro další práce zhotovitele na technologickém souboru</t>
  </si>
  <si>
    <t>118</t>
  </si>
  <si>
    <t>7499151030</t>
  </si>
  <si>
    <t>Dokončovací práce zkušební provoz - včetně prokázání technických a kvalitativních parametrů zařízení</t>
  </si>
  <si>
    <t>120</t>
  </si>
  <si>
    <t>61</t>
  </si>
  <si>
    <t>7499151040</t>
  </si>
  <si>
    <t>Dokončovací práce zaškolení obsluhy - seznámení obsluhy s funkcemi zařízení včetně odevzdání dokumentace skutečného provedení</t>
  </si>
  <si>
    <t>122</t>
  </si>
  <si>
    <t>7498154010</t>
  </si>
  <si>
    <t>Měření intenzity osvětlení venkovních železničních prostranství - měření intenzity umělého osvětlení v rozsahu tohoto SO dle ČSN EN 12464-1/2 včetně vyhotovení protokolu. Měrná jednotka je kus - tj. měření v místě rozpětí svítidel</t>
  </si>
  <si>
    <t>124</t>
  </si>
  <si>
    <t>svítidla na TP a NB</t>
  </si>
  <si>
    <t>svítidla na ON + přístřešek na ON + schodiště</t>
  </si>
  <si>
    <t>svítidla v podchodu a u výtahu</t>
  </si>
  <si>
    <t>svítidla VB</t>
  </si>
  <si>
    <t>63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</si>
  <si>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</si>
  <si>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</si>
  <si>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126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</si>
  <si>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</si>
  <si>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7498150525</t>
  </si>
  <si>
    <t>Vyhotovení výchozí revizní zprávy příplatek za každých dalších i započatých 500 000 Kč přes 1 000 000 Kč</t>
  </si>
  <si>
    <t>128</t>
  </si>
  <si>
    <t>65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</si>
  <si>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</si>
  <si>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</t>
  </si>
  <si>
    <t>130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</si>
  <si>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</si>
  <si>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</si>
  <si>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</si>
  <si>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132</t>
  </si>
  <si>
    <t>VON - VON</t>
  </si>
  <si>
    <t>VRN - Vedlejší rozpočtové náklady</t>
  </si>
  <si>
    <t>VRN</t>
  </si>
  <si>
    <t>Vedlejší rozpočtové náklady</t>
  </si>
  <si>
    <t>023121011</t>
  </si>
  <si>
    <t>Projektové práce Projektová dokumentace - přípravné práce Zjednodušený projekt opravy zabezpečovacích, sdělovacích, elektrických zařízení</t>
  </si>
  <si>
    <t>%</t>
  </si>
  <si>
    <t>1080316672</t>
  </si>
  <si>
    <t>Projektové práce Projektová dokumentace - přípravné práce Zjednodušený projekt opravy zabezpečovacích, sdělovacích, elektrických zařízení - V sazbě jsou započteny náklady na vyhotovení projektové dokumentace podle požadavku objednatele v rozsahu pro ohlášení stavby podle požadavku objednatele.</t>
  </si>
  <si>
    <t>Poznámka k položce:_x000D_
dotčené práce</t>
  </si>
  <si>
    <t>023131011</t>
  </si>
  <si>
    <t>Projektové práce Dokumentace skutečného provedení zabezpečovacích, sdělovacích, elektrických zařízení</t>
  </si>
  <si>
    <t>-1280347018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</si>
  <si>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</si>
  <si>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9901000100</t>
  </si>
  <si>
    <t>Doprava materiálu lehkou mechanizací nosnosti do 3,5 t elektrosoučástek, montážního materiálu, kameniva, písku, dlažebních kostek, suti, atd. do 10 km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</si>
  <si>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</si>
  <si>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</si>
  <si>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</si>
  <si>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</si>
  <si>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9909000200</t>
  </si>
  <si>
    <t>Poplatek za uložení nebezpečného odpadu na oficiální skládku</t>
  </si>
  <si>
    <t>t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</si>
  <si>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</si>
  <si>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79*0,01</t>
  </si>
  <si>
    <t>svítidla na TS</t>
  </si>
  <si>
    <t>2*0,01</t>
  </si>
  <si>
    <t>Svítidla nad schodišti podchodu</t>
  </si>
  <si>
    <t>6*0,01</t>
  </si>
  <si>
    <t>Svítidla na VB</t>
  </si>
  <si>
    <t>13*0,01</t>
  </si>
  <si>
    <t>Svítidla na POS</t>
  </si>
  <si>
    <t>14*0,005</t>
  </si>
  <si>
    <t>Svítidla v podchodu a před výtahy</t>
  </si>
  <si>
    <t>(49+13)*0,0025</t>
  </si>
  <si>
    <t>Připojovací skříňky</t>
  </si>
  <si>
    <t>031101021</t>
  </si>
  <si>
    <t>Zařízení a vybavení staveniště vyjma dále jmenované práce včetně opatření na ochranu sousedních pozemků, informační tabule, dopravního značení na staveništi aj. při velikosti nákladů přes 3 do 5 mil. Kč</t>
  </si>
  <si>
    <t>033121011</t>
  </si>
  <si>
    <t>Provozní vlivy Rušení prací železničním provozem širá trať nebo dopravny s kolejovým rozvětvením s počtem vlaků za směnu 8,5 hod. přes 25 do 50</t>
  </si>
  <si>
    <t>032104001</t>
  </si>
  <si>
    <t>Územní vlivy práce na těžce přístupných místech</t>
  </si>
  <si>
    <t>Poznámka k položce:_x000D_
Poznámka k položce: Základna pro výpočet - dotyčné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</si>
</sst>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T11" sqref="T11"/>
    </sheetView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87"/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6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9"/>
      <c r="BE5" s="183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8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9"/>
      <c r="BE6" s="184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4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4"/>
      <c r="BS8" s="16" t="s">
        <v>6</v>
      </c>
    </row>
    <row r="9" spans="1:74" ht="14.45" customHeight="1">
      <c r="B9" s="19"/>
      <c r="AR9" s="19"/>
      <c r="BE9" s="184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4"/>
      <c r="BS10" s="16" t="s">
        <v>6</v>
      </c>
    </row>
    <row r="11" spans="1:74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184"/>
      <c r="BS11" s="16" t="s">
        <v>6</v>
      </c>
    </row>
    <row r="12" spans="1:74" ht="6.95" customHeight="1">
      <c r="B12" s="19"/>
      <c r="AR12" s="19"/>
      <c r="BE12" s="184"/>
      <c r="BS12" s="16" t="s">
        <v>6</v>
      </c>
    </row>
    <row r="13" spans="1:74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184"/>
      <c r="BS13" s="16" t="s">
        <v>6</v>
      </c>
    </row>
    <row r="14" spans="1:74">
      <c r="B14" s="19"/>
      <c r="E14" s="189" t="s">
        <v>28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6" t="s">
        <v>26</v>
      </c>
      <c r="AN14" s="28" t="s">
        <v>28</v>
      </c>
      <c r="AR14" s="19"/>
      <c r="BE14" s="184"/>
      <c r="BS14" s="16" t="s">
        <v>6</v>
      </c>
    </row>
    <row r="15" spans="1:74" ht="6.95" customHeight="1">
      <c r="B15" s="19"/>
      <c r="AR15" s="19"/>
      <c r="BE15" s="184"/>
      <c r="BS15" s="16" t="s">
        <v>4</v>
      </c>
    </row>
    <row r="16" spans="1:74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184"/>
      <c r="BS16" s="16" t="s">
        <v>4</v>
      </c>
    </row>
    <row r="17" spans="2:7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184"/>
      <c r="BS17" s="16" t="s">
        <v>30</v>
      </c>
    </row>
    <row r="18" spans="2:71" ht="6.95" customHeight="1">
      <c r="B18" s="19"/>
      <c r="AR18" s="19"/>
      <c r="BE18" s="184"/>
      <c r="BS18" s="16" t="s">
        <v>6</v>
      </c>
    </row>
    <row r="19" spans="2:7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184"/>
      <c r="BS19" s="16" t="s">
        <v>6</v>
      </c>
    </row>
    <row r="20" spans="2:7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184"/>
      <c r="BS20" s="16" t="s">
        <v>30</v>
      </c>
    </row>
    <row r="21" spans="2:71" ht="6.95" customHeight="1">
      <c r="B21" s="19"/>
      <c r="AR21" s="19"/>
      <c r="BE21" s="184"/>
    </row>
    <row r="22" spans="2:71" ht="12" customHeight="1">
      <c r="B22" s="19"/>
      <c r="D22" s="26" t="s">
        <v>32</v>
      </c>
      <c r="AR22" s="19"/>
      <c r="BE22" s="184"/>
    </row>
    <row r="23" spans="2:71" ht="16.5" customHeight="1">
      <c r="B23" s="19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9"/>
      <c r="BE23" s="184"/>
    </row>
    <row r="24" spans="2:71" ht="6.95" customHeight="1">
      <c r="B24" s="19"/>
      <c r="AR24" s="19"/>
      <c r="BE24" s="184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4"/>
    </row>
    <row r="26" spans="2:71" s="1" customFormat="1" ht="25.9" customHeight="1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2">
        <f>ROUND(AG94,2)</f>
        <v>0</v>
      </c>
      <c r="AL26" s="193"/>
      <c r="AM26" s="193"/>
      <c r="AN26" s="193"/>
      <c r="AO26" s="193"/>
      <c r="AR26" s="31"/>
      <c r="BE26" s="184"/>
    </row>
    <row r="27" spans="2:71" s="1" customFormat="1" ht="6.95" customHeight="1">
      <c r="B27" s="31"/>
      <c r="AR27" s="31"/>
      <c r="BE27" s="184"/>
    </row>
    <row r="28" spans="2:71" s="1" customFormat="1">
      <c r="B28" s="31"/>
      <c r="L28" s="194" t="s">
        <v>34</v>
      </c>
      <c r="M28" s="194"/>
      <c r="N28" s="194"/>
      <c r="O28" s="194"/>
      <c r="P28" s="194"/>
      <c r="W28" s="194" t="s">
        <v>35</v>
      </c>
      <c r="X28" s="194"/>
      <c r="Y28" s="194"/>
      <c r="Z28" s="194"/>
      <c r="AA28" s="194"/>
      <c r="AB28" s="194"/>
      <c r="AC28" s="194"/>
      <c r="AD28" s="194"/>
      <c r="AE28" s="194"/>
      <c r="AK28" s="194" t="s">
        <v>36</v>
      </c>
      <c r="AL28" s="194"/>
      <c r="AM28" s="194"/>
      <c r="AN28" s="194"/>
      <c r="AO28" s="194"/>
      <c r="AR28" s="31"/>
      <c r="BE28" s="184"/>
    </row>
    <row r="29" spans="2:71" s="2" customFormat="1" ht="14.45" customHeight="1">
      <c r="B29" s="35"/>
      <c r="D29" s="26" t="s">
        <v>37</v>
      </c>
      <c r="F29" s="26" t="s">
        <v>38</v>
      </c>
      <c r="L29" s="197">
        <v>0.21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5"/>
      <c r="BE29" s="185"/>
    </row>
    <row r="30" spans="2:71" s="2" customFormat="1" ht="14.45" customHeight="1">
      <c r="B30" s="35"/>
      <c r="F30" s="26" t="s">
        <v>39</v>
      </c>
      <c r="L30" s="197">
        <v>0.12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5"/>
      <c r="BE30" s="185"/>
    </row>
    <row r="31" spans="2:71" s="2" customFormat="1" ht="14.45" hidden="1" customHeight="1">
      <c r="B31" s="35"/>
      <c r="F31" s="26" t="s">
        <v>40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5"/>
      <c r="BE31" s="185"/>
    </row>
    <row r="32" spans="2:71" s="2" customFormat="1" ht="14.45" hidden="1" customHeight="1">
      <c r="B32" s="35"/>
      <c r="F32" s="26" t="s">
        <v>41</v>
      </c>
      <c r="L32" s="197">
        <v>0.12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5"/>
      <c r="BE32" s="185"/>
    </row>
    <row r="33" spans="2:57" s="2" customFormat="1" ht="14.45" hidden="1" customHeight="1">
      <c r="B33" s="35"/>
      <c r="F33" s="26" t="s">
        <v>42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5"/>
      <c r="BE33" s="185"/>
    </row>
    <row r="34" spans="2:57" s="1" customFormat="1" ht="6.95" customHeight="1">
      <c r="B34" s="31"/>
      <c r="AR34" s="31"/>
      <c r="BE34" s="184"/>
    </row>
    <row r="35" spans="2:57" s="1" customFormat="1" ht="25.9" customHeight="1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98" t="s">
        <v>45</v>
      </c>
      <c r="Y35" s="199"/>
      <c r="Z35" s="199"/>
      <c r="AA35" s="199"/>
      <c r="AB35" s="199"/>
      <c r="AC35" s="38"/>
      <c r="AD35" s="38"/>
      <c r="AE35" s="38"/>
      <c r="AF35" s="38"/>
      <c r="AG35" s="38"/>
      <c r="AH35" s="38"/>
      <c r="AI35" s="38"/>
      <c r="AJ35" s="38"/>
      <c r="AK35" s="200">
        <f>SUM(AK26:AK33)</f>
        <v>0</v>
      </c>
      <c r="AL35" s="199"/>
      <c r="AM35" s="199"/>
      <c r="AN35" s="199"/>
      <c r="AO35" s="201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52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2025-3</v>
      </c>
      <c r="AR84" s="47"/>
    </row>
    <row r="85" spans="1:91" s="4" customFormat="1" ht="36.950000000000003" customHeight="1">
      <c r="B85" s="48"/>
      <c r="C85" s="49" t="s">
        <v>16</v>
      </c>
      <c r="L85" s="202" t="str">
        <f>K6</f>
        <v>Oprava osvětlení v žst. Mohelnice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 xml:space="preserve"> </v>
      </c>
      <c r="AI87" s="26" t="s">
        <v>22</v>
      </c>
      <c r="AM87" s="204" t="str">
        <f>IF(AN8= "","",AN8)</f>
        <v>21. 2. 2025</v>
      </c>
      <c r="AN87" s="204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 xml:space="preserve"> </v>
      </c>
      <c r="AI89" s="26" t="s">
        <v>29</v>
      </c>
      <c r="AM89" s="205" t="str">
        <f>IF(E17="","",E17)</f>
        <v xml:space="preserve"> </v>
      </c>
      <c r="AN89" s="206"/>
      <c r="AO89" s="206"/>
      <c r="AP89" s="206"/>
      <c r="AR89" s="31"/>
      <c r="AS89" s="207" t="s">
        <v>53</v>
      </c>
      <c r="AT89" s="20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27</v>
      </c>
      <c r="L90" s="3" t="str">
        <f>IF(E14= "Vyplň údaj","",E14)</f>
        <v/>
      </c>
      <c r="AI90" s="26" t="s">
        <v>31</v>
      </c>
      <c r="AM90" s="205" t="str">
        <f>IF(E20="","",E20)</f>
        <v xml:space="preserve"> </v>
      </c>
      <c r="AN90" s="206"/>
      <c r="AO90" s="206"/>
      <c r="AP90" s="206"/>
      <c r="AR90" s="31"/>
      <c r="AS90" s="209"/>
      <c r="AT90" s="210"/>
      <c r="BD90" s="55"/>
    </row>
    <row r="91" spans="1:91" s="1" customFormat="1" ht="10.9" customHeight="1">
      <c r="B91" s="31"/>
      <c r="AR91" s="31"/>
      <c r="AS91" s="209"/>
      <c r="AT91" s="210"/>
      <c r="BD91" s="55"/>
    </row>
    <row r="92" spans="1:91" s="1" customFormat="1" ht="29.25" customHeight="1">
      <c r="B92" s="31"/>
      <c r="C92" s="211" t="s">
        <v>54</v>
      </c>
      <c r="D92" s="212"/>
      <c r="E92" s="212"/>
      <c r="F92" s="212"/>
      <c r="G92" s="212"/>
      <c r="H92" s="56"/>
      <c r="I92" s="213" t="s">
        <v>55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4" t="s">
        <v>56</v>
      </c>
      <c r="AH92" s="212"/>
      <c r="AI92" s="212"/>
      <c r="AJ92" s="212"/>
      <c r="AK92" s="212"/>
      <c r="AL92" s="212"/>
      <c r="AM92" s="212"/>
      <c r="AN92" s="213" t="s">
        <v>57</v>
      </c>
      <c r="AO92" s="212"/>
      <c r="AP92" s="215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9">
        <f>ROUND(SUM(AG95:AG96),2)</f>
        <v>0</v>
      </c>
      <c r="AH94" s="219"/>
      <c r="AI94" s="219"/>
      <c r="AJ94" s="219"/>
      <c r="AK94" s="219"/>
      <c r="AL94" s="219"/>
      <c r="AM94" s="219"/>
      <c r="AN94" s="220">
        <f>SUM(AG94,AT94)</f>
        <v>0</v>
      </c>
      <c r="AO94" s="220"/>
      <c r="AP94" s="220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5</v>
      </c>
      <c r="BX94" s="71" t="s">
        <v>76</v>
      </c>
      <c r="CL94" s="71" t="s">
        <v>1</v>
      </c>
    </row>
    <row r="95" spans="1:91" s="6" customFormat="1" ht="16.5" customHeight="1">
      <c r="A95" s="73" t="s">
        <v>77</v>
      </c>
      <c r="B95" s="74"/>
      <c r="C95" s="75"/>
      <c r="D95" s="218" t="s">
        <v>78</v>
      </c>
      <c r="E95" s="218"/>
      <c r="F95" s="218"/>
      <c r="G95" s="218"/>
      <c r="H95" s="218"/>
      <c r="I95" s="76"/>
      <c r="J95" s="218" t="s">
        <v>79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16">
        <f>'SO-01 - Oprava osvětlení ...'!J30</f>
        <v>0</v>
      </c>
      <c r="AH95" s="217"/>
      <c r="AI95" s="217"/>
      <c r="AJ95" s="217"/>
      <c r="AK95" s="217"/>
      <c r="AL95" s="217"/>
      <c r="AM95" s="217"/>
      <c r="AN95" s="216">
        <f>SUM(AG95,AT95)</f>
        <v>0</v>
      </c>
      <c r="AO95" s="217"/>
      <c r="AP95" s="217"/>
      <c r="AQ95" s="77" t="s">
        <v>80</v>
      </c>
      <c r="AR95" s="74"/>
      <c r="AS95" s="78">
        <v>0</v>
      </c>
      <c r="AT95" s="79">
        <f>ROUND(SUM(AV95:AW95),2)</f>
        <v>0</v>
      </c>
      <c r="AU95" s="80">
        <f>'SO-01 - Oprava osvětlení ...'!P120</f>
        <v>0</v>
      </c>
      <c r="AV95" s="79">
        <f>'SO-01 - Oprava osvětlení ...'!J33</f>
        <v>0</v>
      </c>
      <c r="AW95" s="79">
        <f>'SO-01 - Oprava osvětlení ...'!J34</f>
        <v>0</v>
      </c>
      <c r="AX95" s="79">
        <f>'SO-01 - Oprava osvětlení ...'!J35</f>
        <v>0</v>
      </c>
      <c r="AY95" s="79">
        <f>'SO-01 - Oprava osvětlení ...'!J36</f>
        <v>0</v>
      </c>
      <c r="AZ95" s="79">
        <f>'SO-01 - Oprava osvětlení ...'!F33</f>
        <v>0</v>
      </c>
      <c r="BA95" s="79">
        <f>'SO-01 - Oprava osvětlení ...'!F34</f>
        <v>0</v>
      </c>
      <c r="BB95" s="79">
        <f>'SO-01 - Oprava osvětlení ...'!F35</f>
        <v>0</v>
      </c>
      <c r="BC95" s="79">
        <f>'SO-01 - Oprava osvětlení ...'!F36</f>
        <v>0</v>
      </c>
      <c r="BD95" s="81">
        <f>'SO-01 - Oprava osvětlení ...'!F37</f>
        <v>0</v>
      </c>
      <c r="BT95" s="82" t="s">
        <v>81</v>
      </c>
      <c r="BV95" s="82" t="s">
        <v>75</v>
      </c>
      <c r="BW95" s="82" t="s">
        <v>82</v>
      </c>
      <c r="BX95" s="82" t="s">
        <v>5</v>
      </c>
      <c r="CL95" s="82" t="s">
        <v>1</v>
      </c>
      <c r="CM95" s="82" t="s">
        <v>83</v>
      </c>
    </row>
    <row r="96" spans="1:91" s="6" customFormat="1" ht="16.5" customHeight="1">
      <c r="A96" s="73" t="s">
        <v>77</v>
      </c>
      <c r="B96" s="74"/>
      <c r="C96" s="75"/>
      <c r="D96" s="218" t="s">
        <v>84</v>
      </c>
      <c r="E96" s="218"/>
      <c r="F96" s="218"/>
      <c r="G96" s="218"/>
      <c r="H96" s="218"/>
      <c r="I96" s="76"/>
      <c r="J96" s="218" t="s">
        <v>84</v>
      </c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6">
        <f>'VON - VON'!J30</f>
        <v>0</v>
      </c>
      <c r="AH96" s="217"/>
      <c r="AI96" s="217"/>
      <c r="AJ96" s="217"/>
      <c r="AK96" s="217"/>
      <c r="AL96" s="217"/>
      <c r="AM96" s="217"/>
      <c r="AN96" s="216">
        <f>SUM(AG96,AT96)</f>
        <v>0</v>
      </c>
      <c r="AO96" s="217"/>
      <c r="AP96" s="217"/>
      <c r="AQ96" s="77" t="s">
        <v>80</v>
      </c>
      <c r="AR96" s="74"/>
      <c r="AS96" s="83">
        <v>0</v>
      </c>
      <c r="AT96" s="84">
        <f>ROUND(SUM(AV96:AW96),2)</f>
        <v>0</v>
      </c>
      <c r="AU96" s="85">
        <f>'VON - VON'!P117</f>
        <v>0</v>
      </c>
      <c r="AV96" s="84">
        <f>'VON - VON'!J33</f>
        <v>0</v>
      </c>
      <c r="AW96" s="84">
        <f>'VON - VON'!J34</f>
        <v>0</v>
      </c>
      <c r="AX96" s="84">
        <f>'VON - VON'!J35</f>
        <v>0</v>
      </c>
      <c r="AY96" s="84">
        <f>'VON - VON'!J36</f>
        <v>0</v>
      </c>
      <c r="AZ96" s="84">
        <f>'VON - VON'!F33</f>
        <v>0</v>
      </c>
      <c r="BA96" s="84">
        <f>'VON - VON'!F34</f>
        <v>0</v>
      </c>
      <c r="BB96" s="84">
        <f>'VON - VON'!F35</f>
        <v>0</v>
      </c>
      <c r="BC96" s="84">
        <f>'VON - VON'!F36</f>
        <v>0</v>
      </c>
      <c r="BD96" s="86">
        <f>'VON - VON'!F37</f>
        <v>0</v>
      </c>
      <c r="BT96" s="82" t="s">
        <v>81</v>
      </c>
      <c r="BV96" s="82" t="s">
        <v>75</v>
      </c>
      <c r="BW96" s="82" t="s">
        <v>85</v>
      </c>
      <c r="BX96" s="82" t="s">
        <v>5</v>
      </c>
      <c r="CL96" s="82" t="s">
        <v>1</v>
      </c>
      <c r="CM96" s="82" t="s">
        <v>83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ubBhp+On3SC9Uv4GD0EbEnIcaSYpRYqdO8x2QTnItoFTG+lmMI6s7oiKzYLo0vzknL0pi+hBXT56x0ET0XMDdw==" saltValue="E09aV5c58eATLKm0Xc8nW9ddXy8hnklckMU3PKWpTIme9C66SrHtaF3PsDEQmtjeos0eI7ASfUnzw9rzrbYnI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-01 - Oprava osvětlení ...'!C2" display="/" xr:uid="{00000000-0004-0000-0000-000000000000}"/>
    <hyperlink ref="A96" location="'VON - VON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93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86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1" t="str">
        <f>'Rekapitulace stavby'!K6</f>
        <v>Oprava osvětlení v žst. Mohelnice</v>
      </c>
      <c r="F7" s="222"/>
      <c r="G7" s="222"/>
      <c r="H7" s="222"/>
      <c r="L7" s="19"/>
    </row>
    <row r="8" spans="2:46" s="1" customFormat="1" ht="12" customHeight="1">
      <c r="B8" s="31"/>
      <c r="D8" s="26" t="s">
        <v>87</v>
      </c>
      <c r="L8" s="31"/>
    </row>
    <row r="9" spans="2:46" s="1" customFormat="1" ht="16.5" customHeight="1">
      <c r="B9" s="31"/>
      <c r="E9" s="202" t="s">
        <v>88</v>
      </c>
      <c r="F9" s="223"/>
      <c r="G9" s="223"/>
      <c r="H9" s="223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21. 2. 2025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4" t="str">
        <f>'Rekapitulace stavby'!E14</f>
        <v>Vyplň údaj</v>
      </c>
      <c r="F18" s="186"/>
      <c r="G18" s="186"/>
      <c r="H18" s="186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191" t="s">
        <v>1</v>
      </c>
      <c r="F27" s="191"/>
      <c r="G27" s="191"/>
      <c r="H27" s="191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ROUND(J120,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ROUND((SUM(BE120:BE692)),  2)</f>
        <v>0</v>
      </c>
      <c r="I33" s="91">
        <v>0.21</v>
      </c>
      <c r="J33" s="90">
        <f>ROUND(((SUM(BE120:BE692))*I33),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ROUND((SUM(BF120:BF692)),  2)</f>
        <v>0</v>
      </c>
      <c r="I34" s="91">
        <v>0.12</v>
      </c>
      <c r="J34" s="90">
        <f>ROUND(((SUM(BF120:BF692))*I34),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ROUND((SUM(BG120:BG692)),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ROUND((SUM(BH120:BH692)),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ROUND((SUM(BI120:BI692)),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>
      <c r="B82" s="31"/>
      <c r="C82" s="20" t="s">
        <v>89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16.5" hidden="1" customHeight="1">
      <c r="B85" s="31"/>
      <c r="E85" s="221" t="str">
        <f>E7</f>
        <v>Oprava osvětlení v žst. Mohelnice</v>
      </c>
      <c r="F85" s="222"/>
      <c r="G85" s="222"/>
      <c r="H85" s="222"/>
      <c r="L85" s="31"/>
    </row>
    <row r="86" spans="2:47" s="1" customFormat="1" ht="12" hidden="1" customHeight="1">
      <c r="B86" s="31"/>
      <c r="C86" s="26" t="s">
        <v>87</v>
      </c>
      <c r="L86" s="31"/>
    </row>
    <row r="87" spans="2:47" s="1" customFormat="1" ht="16.5" hidden="1" customHeight="1">
      <c r="B87" s="31"/>
      <c r="E87" s="202" t="str">
        <f>E9</f>
        <v>SO-01 - Oprava osvětlení - SOUŽI</v>
      </c>
      <c r="F87" s="223"/>
      <c r="G87" s="223"/>
      <c r="H87" s="223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21. 2. 2025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hidden="1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0" t="s">
        <v>90</v>
      </c>
      <c r="D94" s="92"/>
      <c r="E94" s="92"/>
      <c r="F94" s="92"/>
      <c r="G94" s="92"/>
      <c r="H94" s="92"/>
      <c r="I94" s="92"/>
      <c r="J94" s="101" t="s">
        <v>91</v>
      </c>
      <c r="K94" s="92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2" t="s">
        <v>92</v>
      </c>
      <c r="J96" s="65">
        <f>J120</f>
        <v>0</v>
      </c>
      <c r="L96" s="31"/>
      <c r="AU96" s="16" t="s">
        <v>93</v>
      </c>
    </row>
    <row r="97" spans="2:12" s="8" customFormat="1" ht="24.95" hidden="1" customHeight="1">
      <c r="B97" s="103"/>
      <c r="D97" s="104" t="s">
        <v>94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19.899999999999999" hidden="1" customHeight="1">
      <c r="B98" s="107"/>
      <c r="D98" s="108" t="s">
        <v>95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8" customFormat="1" ht="24.95" hidden="1" customHeight="1">
      <c r="B99" s="103"/>
      <c r="D99" s="104" t="s">
        <v>96</v>
      </c>
      <c r="E99" s="105"/>
      <c r="F99" s="105"/>
      <c r="G99" s="105"/>
      <c r="H99" s="105"/>
      <c r="I99" s="105"/>
      <c r="J99" s="106">
        <f>J155</f>
        <v>0</v>
      </c>
      <c r="L99" s="103"/>
    </row>
    <row r="100" spans="2:12" s="9" customFormat="1" ht="19.899999999999999" hidden="1" customHeight="1">
      <c r="B100" s="107"/>
      <c r="D100" s="108" t="s">
        <v>97</v>
      </c>
      <c r="E100" s="109"/>
      <c r="F100" s="109"/>
      <c r="G100" s="109"/>
      <c r="H100" s="109"/>
      <c r="I100" s="109"/>
      <c r="J100" s="110">
        <f>J156</f>
        <v>0</v>
      </c>
      <c r="L100" s="107"/>
    </row>
    <row r="101" spans="2:12" s="1" customFormat="1" ht="21.75" hidden="1" customHeight="1">
      <c r="B101" s="31"/>
      <c r="L101" s="31"/>
    </row>
    <row r="102" spans="2:12" s="1" customFormat="1" ht="6.95" hidden="1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3" spans="2:12" ht="11.25" hidden="1"/>
    <row r="104" spans="2:12" ht="11.25" hidden="1"/>
    <row r="105" spans="2:12" ht="11.25" hidden="1"/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5" customHeight="1">
      <c r="B107" s="31"/>
      <c r="C107" s="20" t="s">
        <v>98</v>
      </c>
      <c r="L107" s="31"/>
    </row>
    <row r="108" spans="2:12" s="1" customFormat="1" ht="6.95" customHeight="1">
      <c r="B108" s="31"/>
      <c r="L108" s="31"/>
    </row>
    <row r="109" spans="2:12" s="1" customFormat="1" ht="12" customHeight="1">
      <c r="B109" s="31"/>
      <c r="C109" s="26" t="s">
        <v>16</v>
      </c>
      <c r="L109" s="31"/>
    </row>
    <row r="110" spans="2:12" s="1" customFormat="1" ht="16.5" customHeight="1">
      <c r="B110" s="31"/>
      <c r="E110" s="221" t="str">
        <f>E7</f>
        <v>Oprava osvětlení v žst. Mohelnice</v>
      </c>
      <c r="F110" s="222"/>
      <c r="G110" s="222"/>
      <c r="H110" s="222"/>
      <c r="L110" s="31"/>
    </row>
    <row r="111" spans="2:12" s="1" customFormat="1" ht="12" customHeight="1">
      <c r="B111" s="31"/>
      <c r="C111" s="26" t="s">
        <v>87</v>
      </c>
      <c r="L111" s="31"/>
    </row>
    <row r="112" spans="2:12" s="1" customFormat="1" ht="16.5" customHeight="1">
      <c r="B112" s="31"/>
      <c r="E112" s="202" t="str">
        <f>E9</f>
        <v>SO-01 - Oprava osvětlení - SOUŽI</v>
      </c>
      <c r="F112" s="223"/>
      <c r="G112" s="223"/>
      <c r="H112" s="223"/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 t="str">
        <f>IF(J12="","",J12)</f>
        <v>21. 2. 2025</v>
      </c>
      <c r="L114" s="31"/>
    </row>
    <row r="115" spans="2:65" s="1" customFormat="1" ht="6.95" customHeight="1">
      <c r="B115" s="31"/>
      <c r="L115" s="31"/>
    </row>
    <row r="116" spans="2:65" s="1" customFormat="1" ht="15.2" customHeight="1">
      <c r="B116" s="31"/>
      <c r="C116" s="26" t="s">
        <v>24</v>
      </c>
      <c r="F116" s="24" t="str">
        <f>E15</f>
        <v xml:space="preserve"> </v>
      </c>
      <c r="I116" s="26" t="s">
        <v>29</v>
      </c>
      <c r="J116" s="29" t="str">
        <f>E21</f>
        <v xml:space="preserve"> </v>
      </c>
      <c r="L116" s="31"/>
    </row>
    <row r="117" spans="2:65" s="1" customFormat="1" ht="15.2" customHeight="1">
      <c r="B117" s="31"/>
      <c r="C117" s="26" t="s">
        <v>27</v>
      </c>
      <c r="F117" s="24" t="str">
        <f>IF(E18="","",E18)</f>
        <v>Vyplň údaj</v>
      </c>
      <c r="I117" s="26" t="s">
        <v>31</v>
      </c>
      <c r="J117" s="29" t="str">
        <f>E24</f>
        <v xml:space="preserve"> </v>
      </c>
      <c r="L117" s="31"/>
    </row>
    <row r="118" spans="2:65" s="1" customFormat="1" ht="10.35" customHeight="1">
      <c r="B118" s="31"/>
      <c r="L118" s="31"/>
    </row>
    <row r="119" spans="2:65" s="10" customFormat="1" ht="29.25" customHeight="1">
      <c r="B119" s="111"/>
      <c r="C119" s="112" t="s">
        <v>99</v>
      </c>
      <c r="D119" s="113" t="s">
        <v>58</v>
      </c>
      <c r="E119" s="113" t="s">
        <v>54</v>
      </c>
      <c r="F119" s="113" t="s">
        <v>55</v>
      </c>
      <c r="G119" s="113" t="s">
        <v>100</v>
      </c>
      <c r="H119" s="113" t="s">
        <v>101</v>
      </c>
      <c r="I119" s="113" t="s">
        <v>102</v>
      </c>
      <c r="J119" s="113" t="s">
        <v>91</v>
      </c>
      <c r="K119" s="114" t="s">
        <v>103</v>
      </c>
      <c r="L119" s="111"/>
      <c r="M119" s="58" t="s">
        <v>1</v>
      </c>
      <c r="N119" s="59" t="s">
        <v>37</v>
      </c>
      <c r="O119" s="59" t="s">
        <v>104</v>
      </c>
      <c r="P119" s="59" t="s">
        <v>105</v>
      </c>
      <c r="Q119" s="59" t="s">
        <v>106</v>
      </c>
      <c r="R119" s="59" t="s">
        <v>107</v>
      </c>
      <c r="S119" s="59" t="s">
        <v>108</v>
      </c>
      <c r="T119" s="60" t="s">
        <v>109</v>
      </c>
    </row>
    <row r="120" spans="2:65" s="1" customFormat="1" ht="22.9" customHeight="1">
      <c r="B120" s="31"/>
      <c r="C120" s="63" t="s">
        <v>110</v>
      </c>
      <c r="J120" s="115">
        <f>BK120</f>
        <v>0</v>
      </c>
      <c r="L120" s="31"/>
      <c r="M120" s="61"/>
      <c r="N120" s="52"/>
      <c r="O120" s="52"/>
      <c r="P120" s="116">
        <f>P121+P155</f>
        <v>0</v>
      </c>
      <c r="Q120" s="52"/>
      <c r="R120" s="116">
        <f>R121+R155</f>
        <v>0</v>
      </c>
      <c r="S120" s="52"/>
      <c r="T120" s="117">
        <f>T121+T155</f>
        <v>0</v>
      </c>
      <c r="AT120" s="16" t="s">
        <v>72</v>
      </c>
      <c r="AU120" s="16" t="s">
        <v>93</v>
      </c>
      <c r="BK120" s="118">
        <f>BK121+BK155</f>
        <v>0</v>
      </c>
    </row>
    <row r="121" spans="2:65" s="11" customFormat="1" ht="25.9" customHeight="1">
      <c r="B121" s="119"/>
      <c r="D121" s="120" t="s">
        <v>72</v>
      </c>
      <c r="E121" s="121" t="s">
        <v>111</v>
      </c>
      <c r="F121" s="121" t="s">
        <v>112</v>
      </c>
      <c r="I121" s="122"/>
      <c r="J121" s="123">
        <f>BK121</f>
        <v>0</v>
      </c>
      <c r="L121" s="119"/>
      <c r="M121" s="124"/>
      <c r="P121" s="125">
        <f>P122</f>
        <v>0</v>
      </c>
      <c r="R121" s="125">
        <f>R122</f>
        <v>0</v>
      </c>
      <c r="T121" s="126">
        <f>T122</f>
        <v>0</v>
      </c>
      <c r="AR121" s="120" t="s">
        <v>81</v>
      </c>
      <c r="AT121" s="127" t="s">
        <v>72</v>
      </c>
      <c r="AU121" s="127" t="s">
        <v>73</v>
      </c>
      <c r="AY121" s="120" t="s">
        <v>113</v>
      </c>
      <c r="BK121" s="128">
        <f>BK122</f>
        <v>0</v>
      </c>
    </row>
    <row r="122" spans="2:65" s="11" customFormat="1" ht="22.9" customHeight="1">
      <c r="B122" s="119"/>
      <c r="D122" s="120" t="s">
        <v>72</v>
      </c>
      <c r="E122" s="129" t="s">
        <v>114</v>
      </c>
      <c r="F122" s="129" t="s">
        <v>115</v>
      </c>
      <c r="I122" s="122"/>
      <c r="J122" s="130">
        <f>BK122</f>
        <v>0</v>
      </c>
      <c r="L122" s="119"/>
      <c r="M122" s="124"/>
      <c r="P122" s="125">
        <f>SUM(P123:P154)</f>
        <v>0</v>
      </c>
      <c r="R122" s="125">
        <f>SUM(R123:R154)</f>
        <v>0</v>
      </c>
      <c r="T122" s="126">
        <f>SUM(T123:T154)</f>
        <v>0</v>
      </c>
      <c r="AR122" s="120" t="s">
        <v>81</v>
      </c>
      <c r="AT122" s="127" t="s">
        <v>72</v>
      </c>
      <c r="AU122" s="127" t="s">
        <v>81</v>
      </c>
      <c r="AY122" s="120" t="s">
        <v>113</v>
      </c>
      <c r="BK122" s="128">
        <f>SUM(BK123:BK154)</f>
        <v>0</v>
      </c>
    </row>
    <row r="123" spans="2:65" s="1" customFormat="1" ht="24.2" customHeight="1">
      <c r="B123" s="31"/>
      <c r="C123" s="131" t="s">
        <v>116</v>
      </c>
      <c r="D123" s="131" t="s">
        <v>117</v>
      </c>
      <c r="E123" s="132" t="s">
        <v>118</v>
      </c>
      <c r="F123" s="133" t="s">
        <v>119</v>
      </c>
      <c r="G123" s="134" t="s">
        <v>120</v>
      </c>
      <c r="H123" s="135">
        <v>1.64</v>
      </c>
      <c r="I123" s="136"/>
      <c r="J123" s="137">
        <f>ROUND(I123*H123,2)</f>
        <v>0</v>
      </c>
      <c r="K123" s="133" t="s">
        <v>121</v>
      </c>
      <c r="L123" s="31"/>
      <c r="M123" s="138" t="s">
        <v>1</v>
      </c>
      <c r="N123" s="139" t="s">
        <v>38</v>
      </c>
      <c r="P123" s="140">
        <f>O123*H123</f>
        <v>0</v>
      </c>
      <c r="Q123" s="140">
        <v>0</v>
      </c>
      <c r="R123" s="140">
        <f>Q123*H123</f>
        <v>0</v>
      </c>
      <c r="S123" s="140">
        <v>0</v>
      </c>
      <c r="T123" s="141">
        <f>S123*H123</f>
        <v>0</v>
      </c>
      <c r="AR123" s="142" t="s">
        <v>122</v>
      </c>
      <c r="AT123" s="142" t="s">
        <v>117</v>
      </c>
      <c r="AU123" s="142" t="s">
        <v>83</v>
      </c>
      <c r="AY123" s="16" t="s">
        <v>113</v>
      </c>
      <c r="BE123" s="143">
        <f>IF(N123="základní",J123,0)</f>
        <v>0</v>
      </c>
      <c r="BF123" s="143">
        <f>IF(N123="snížená",J123,0)</f>
        <v>0</v>
      </c>
      <c r="BG123" s="143">
        <f>IF(N123="zákl. přenesená",J123,0)</f>
        <v>0</v>
      </c>
      <c r="BH123" s="143">
        <f>IF(N123="sníž. přenesená",J123,0)</f>
        <v>0</v>
      </c>
      <c r="BI123" s="143">
        <f>IF(N123="nulová",J123,0)</f>
        <v>0</v>
      </c>
      <c r="BJ123" s="16" t="s">
        <v>81</v>
      </c>
      <c r="BK123" s="143">
        <f>ROUND(I123*H123,2)</f>
        <v>0</v>
      </c>
      <c r="BL123" s="16" t="s">
        <v>122</v>
      </c>
      <c r="BM123" s="142" t="s">
        <v>123</v>
      </c>
    </row>
    <row r="124" spans="2:65" s="1" customFormat="1" ht="39">
      <c r="B124" s="31"/>
      <c r="D124" s="144" t="s">
        <v>124</v>
      </c>
      <c r="F124" s="145" t="s">
        <v>125</v>
      </c>
      <c r="I124" s="146"/>
      <c r="L124" s="31"/>
      <c r="M124" s="147"/>
      <c r="T124" s="55"/>
      <c r="AT124" s="16" t="s">
        <v>124</v>
      </c>
      <c r="AU124" s="16" t="s">
        <v>83</v>
      </c>
    </row>
    <row r="125" spans="2:65" s="12" customFormat="1" ht="11.25">
      <c r="B125" s="148"/>
      <c r="D125" s="144" t="s">
        <v>126</v>
      </c>
      <c r="E125" s="149" t="s">
        <v>1</v>
      </c>
      <c r="F125" s="150" t="s">
        <v>127</v>
      </c>
      <c r="H125" s="149" t="s">
        <v>1</v>
      </c>
      <c r="I125" s="151"/>
      <c r="L125" s="148"/>
      <c r="M125" s="152"/>
      <c r="T125" s="153"/>
      <c r="AT125" s="149" t="s">
        <v>126</v>
      </c>
      <c r="AU125" s="149" t="s">
        <v>83</v>
      </c>
      <c r="AV125" s="12" t="s">
        <v>81</v>
      </c>
      <c r="AW125" s="12" t="s">
        <v>30</v>
      </c>
      <c r="AX125" s="12" t="s">
        <v>73</v>
      </c>
      <c r="AY125" s="149" t="s">
        <v>113</v>
      </c>
    </row>
    <row r="126" spans="2:65" s="13" customFormat="1" ht="11.25">
      <c r="B126" s="154"/>
      <c r="D126" s="144" t="s">
        <v>126</v>
      </c>
      <c r="E126" s="155" t="s">
        <v>1</v>
      </c>
      <c r="F126" s="156" t="s">
        <v>128</v>
      </c>
      <c r="H126" s="157">
        <v>0.84</v>
      </c>
      <c r="I126" s="158"/>
      <c r="L126" s="154"/>
      <c r="M126" s="159"/>
      <c r="T126" s="160"/>
      <c r="AT126" s="155" t="s">
        <v>126</v>
      </c>
      <c r="AU126" s="155" t="s">
        <v>83</v>
      </c>
      <c r="AV126" s="13" t="s">
        <v>83</v>
      </c>
      <c r="AW126" s="13" t="s">
        <v>30</v>
      </c>
      <c r="AX126" s="13" t="s">
        <v>73</v>
      </c>
      <c r="AY126" s="155" t="s">
        <v>113</v>
      </c>
    </row>
    <row r="127" spans="2:65" s="12" customFormat="1" ht="11.25">
      <c r="B127" s="148"/>
      <c r="D127" s="144" t="s">
        <v>126</v>
      </c>
      <c r="E127" s="149" t="s">
        <v>1</v>
      </c>
      <c r="F127" s="150" t="s">
        <v>129</v>
      </c>
      <c r="H127" s="149" t="s">
        <v>1</v>
      </c>
      <c r="I127" s="151"/>
      <c r="L127" s="148"/>
      <c r="M127" s="152"/>
      <c r="T127" s="153"/>
      <c r="AT127" s="149" t="s">
        <v>126</v>
      </c>
      <c r="AU127" s="149" t="s">
        <v>83</v>
      </c>
      <c r="AV127" s="12" t="s">
        <v>81</v>
      </c>
      <c r="AW127" s="12" t="s">
        <v>30</v>
      </c>
      <c r="AX127" s="12" t="s">
        <v>73</v>
      </c>
      <c r="AY127" s="149" t="s">
        <v>113</v>
      </c>
    </row>
    <row r="128" spans="2:65" s="13" customFormat="1" ht="11.25">
      <c r="B128" s="154"/>
      <c r="D128" s="144" t="s">
        <v>126</v>
      </c>
      <c r="E128" s="155" t="s">
        <v>1</v>
      </c>
      <c r="F128" s="156" t="s">
        <v>130</v>
      </c>
      <c r="H128" s="157">
        <v>0.8</v>
      </c>
      <c r="I128" s="158"/>
      <c r="L128" s="154"/>
      <c r="M128" s="159"/>
      <c r="T128" s="160"/>
      <c r="AT128" s="155" t="s">
        <v>126</v>
      </c>
      <c r="AU128" s="155" t="s">
        <v>83</v>
      </c>
      <c r="AV128" s="13" t="s">
        <v>83</v>
      </c>
      <c r="AW128" s="13" t="s">
        <v>30</v>
      </c>
      <c r="AX128" s="13" t="s">
        <v>73</v>
      </c>
      <c r="AY128" s="155" t="s">
        <v>113</v>
      </c>
    </row>
    <row r="129" spans="2:65" s="14" customFormat="1" ht="11.25">
      <c r="B129" s="161"/>
      <c r="D129" s="144" t="s">
        <v>126</v>
      </c>
      <c r="E129" s="162" t="s">
        <v>1</v>
      </c>
      <c r="F129" s="163" t="s">
        <v>131</v>
      </c>
      <c r="H129" s="164">
        <v>1.64</v>
      </c>
      <c r="I129" s="165"/>
      <c r="L129" s="161"/>
      <c r="M129" s="166"/>
      <c r="T129" s="167"/>
      <c r="AT129" s="162" t="s">
        <v>126</v>
      </c>
      <c r="AU129" s="162" t="s">
        <v>83</v>
      </c>
      <c r="AV129" s="14" t="s">
        <v>122</v>
      </c>
      <c r="AW129" s="14" t="s">
        <v>30</v>
      </c>
      <c r="AX129" s="14" t="s">
        <v>81</v>
      </c>
      <c r="AY129" s="162" t="s">
        <v>113</v>
      </c>
    </row>
    <row r="130" spans="2:65" s="1" customFormat="1" ht="24.2" customHeight="1">
      <c r="B130" s="31"/>
      <c r="C130" s="131" t="s">
        <v>132</v>
      </c>
      <c r="D130" s="131" t="s">
        <v>117</v>
      </c>
      <c r="E130" s="132" t="s">
        <v>133</v>
      </c>
      <c r="F130" s="133" t="s">
        <v>134</v>
      </c>
      <c r="G130" s="134" t="s">
        <v>135</v>
      </c>
      <c r="H130" s="135">
        <v>6</v>
      </c>
      <c r="I130" s="136"/>
      <c r="J130" s="137">
        <f>ROUND(I130*H130,2)</f>
        <v>0</v>
      </c>
      <c r="K130" s="133" t="s">
        <v>121</v>
      </c>
      <c r="L130" s="31"/>
      <c r="M130" s="138" t="s">
        <v>1</v>
      </c>
      <c r="N130" s="139" t="s">
        <v>38</v>
      </c>
      <c r="P130" s="140">
        <f>O130*H130</f>
        <v>0</v>
      </c>
      <c r="Q130" s="140">
        <v>0</v>
      </c>
      <c r="R130" s="140">
        <f>Q130*H130</f>
        <v>0</v>
      </c>
      <c r="S130" s="140">
        <v>0</v>
      </c>
      <c r="T130" s="141">
        <f>S130*H130</f>
        <v>0</v>
      </c>
      <c r="AR130" s="142" t="s">
        <v>136</v>
      </c>
      <c r="AT130" s="142" t="s">
        <v>117</v>
      </c>
      <c r="AU130" s="142" t="s">
        <v>83</v>
      </c>
      <c r="AY130" s="16" t="s">
        <v>113</v>
      </c>
      <c r="BE130" s="143">
        <f>IF(N130="základní",J130,0)</f>
        <v>0</v>
      </c>
      <c r="BF130" s="143">
        <f>IF(N130="snížená",J130,0)</f>
        <v>0</v>
      </c>
      <c r="BG130" s="143">
        <f>IF(N130="zákl. přenesená",J130,0)</f>
        <v>0</v>
      </c>
      <c r="BH130" s="143">
        <f>IF(N130="sníž. přenesená",J130,0)</f>
        <v>0</v>
      </c>
      <c r="BI130" s="143">
        <f>IF(N130="nulová",J130,0)</f>
        <v>0</v>
      </c>
      <c r="BJ130" s="16" t="s">
        <v>81</v>
      </c>
      <c r="BK130" s="143">
        <f>ROUND(I130*H130,2)</f>
        <v>0</v>
      </c>
      <c r="BL130" s="16" t="s">
        <v>136</v>
      </c>
      <c r="BM130" s="142" t="s">
        <v>137</v>
      </c>
    </row>
    <row r="131" spans="2:65" s="1" customFormat="1" ht="29.25">
      <c r="B131" s="31"/>
      <c r="D131" s="144" t="s">
        <v>124</v>
      </c>
      <c r="F131" s="145" t="s">
        <v>138</v>
      </c>
      <c r="I131" s="146"/>
      <c r="L131" s="31"/>
      <c r="M131" s="147"/>
      <c r="T131" s="55"/>
      <c r="AT131" s="16" t="s">
        <v>124</v>
      </c>
      <c r="AU131" s="16" t="s">
        <v>83</v>
      </c>
    </row>
    <row r="132" spans="2:65" s="1" customFormat="1" ht="19.5">
      <c r="B132" s="31"/>
      <c r="D132" s="144" t="s">
        <v>139</v>
      </c>
      <c r="F132" s="168" t="s">
        <v>140</v>
      </c>
      <c r="I132" s="146"/>
      <c r="L132" s="31"/>
      <c r="M132" s="147"/>
      <c r="T132" s="55"/>
      <c r="AT132" s="16" t="s">
        <v>139</v>
      </c>
      <c r="AU132" s="16" t="s">
        <v>83</v>
      </c>
    </row>
    <row r="133" spans="2:65" s="1" customFormat="1" ht="24.2" customHeight="1">
      <c r="B133" s="31"/>
      <c r="C133" s="131" t="s">
        <v>141</v>
      </c>
      <c r="D133" s="131" t="s">
        <v>117</v>
      </c>
      <c r="E133" s="132" t="s">
        <v>142</v>
      </c>
      <c r="F133" s="133" t="s">
        <v>143</v>
      </c>
      <c r="G133" s="134" t="s">
        <v>135</v>
      </c>
      <c r="H133" s="135">
        <v>6</v>
      </c>
      <c r="I133" s="136"/>
      <c r="J133" s="137">
        <f>ROUND(I133*H133,2)</f>
        <v>0</v>
      </c>
      <c r="K133" s="133" t="s">
        <v>121</v>
      </c>
      <c r="L133" s="31"/>
      <c r="M133" s="138" t="s">
        <v>1</v>
      </c>
      <c r="N133" s="139" t="s">
        <v>38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136</v>
      </c>
      <c r="AT133" s="142" t="s">
        <v>117</v>
      </c>
      <c r="AU133" s="142" t="s">
        <v>83</v>
      </c>
      <c r="AY133" s="16" t="s">
        <v>113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81</v>
      </c>
      <c r="BK133" s="143">
        <f>ROUND(I133*H133,2)</f>
        <v>0</v>
      </c>
      <c r="BL133" s="16" t="s">
        <v>136</v>
      </c>
      <c r="BM133" s="142" t="s">
        <v>144</v>
      </c>
    </row>
    <row r="134" spans="2:65" s="1" customFormat="1" ht="39">
      <c r="B134" s="31"/>
      <c r="D134" s="144" t="s">
        <v>124</v>
      </c>
      <c r="F134" s="145" t="s">
        <v>145</v>
      </c>
      <c r="I134" s="146"/>
      <c r="L134" s="31"/>
      <c r="M134" s="147"/>
      <c r="T134" s="55"/>
      <c r="AT134" s="16" t="s">
        <v>124</v>
      </c>
      <c r="AU134" s="16" t="s">
        <v>83</v>
      </c>
    </row>
    <row r="135" spans="2:65" s="1" customFormat="1" ht="19.5">
      <c r="B135" s="31"/>
      <c r="D135" s="144" t="s">
        <v>139</v>
      </c>
      <c r="F135" s="168" t="s">
        <v>146</v>
      </c>
      <c r="I135" s="146"/>
      <c r="L135" s="31"/>
      <c r="M135" s="147"/>
      <c r="T135" s="55"/>
      <c r="AT135" s="16" t="s">
        <v>139</v>
      </c>
      <c r="AU135" s="16" t="s">
        <v>83</v>
      </c>
    </row>
    <row r="136" spans="2:65" s="1" customFormat="1" ht="24.2" customHeight="1">
      <c r="B136" s="31"/>
      <c r="C136" s="131" t="s">
        <v>147</v>
      </c>
      <c r="D136" s="131" t="s">
        <v>117</v>
      </c>
      <c r="E136" s="132" t="s">
        <v>148</v>
      </c>
      <c r="F136" s="133" t="s">
        <v>149</v>
      </c>
      <c r="G136" s="134" t="s">
        <v>120</v>
      </c>
      <c r="H136" s="135">
        <v>1.64</v>
      </c>
      <c r="I136" s="136"/>
      <c r="J136" s="137">
        <f>ROUND(I136*H136,2)</f>
        <v>0</v>
      </c>
      <c r="K136" s="133" t="s">
        <v>121</v>
      </c>
      <c r="L136" s="31"/>
      <c r="M136" s="138" t="s">
        <v>1</v>
      </c>
      <c r="N136" s="139" t="s">
        <v>38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136</v>
      </c>
      <c r="AT136" s="142" t="s">
        <v>117</v>
      </c>
      <c r="AU136" s="142" t="s">
        <v>83</v>
      </c>
      <c r="AY136" s="16" t="s">
        <v>113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81</v>
      </c>
      <c r="BK136" s="143">
        <f>ROUND(I136*H136,2)</f>
        <v>0</v>
      </c>
      <c r="BL136" s="16" t="s">
        <v>136</v>
      </c>
      <c r="BM136" s="142" t="s">
        <v>150</v>
      </c>
    </row>
    <row r="137" spans="2:65" s="1" customFormat="1" ht="29.25">
      <c r="B137" s="31"/>
      <c r="D137" s="144" t="s">
        <v>124</v>
      </c>
      <c r="F137" s="145" t="s">
        <v>151</v>
      </c>
      <c r="I137" s="146"/>
      <c r="L137" s="31"/>
      <c r="M137" s="147"/>
      <c r="T137" s="55"/>
      <c r="AT137" s="16" t="s">
        <v>124</v>
      </c>
      <c r="AU137" s="16" t="s">
        <v>83</v>
      </c>
    </row>
    <row r="138" spans="2:65" s="1" customFormat="1" ht="19.5">
      <c r="B138" s="31"/>
      <c r="D138" s="144" t="s">
        <v>139</v>
      </c>
      <c r="F138" s="168" t="s">
        <v>152</v>
      </c>
      <c r="I138" s="146"/>
      <c r="L138" s="31"/>
      <c r="M138" s="147"/>
      <c r="T138" s="55"/>
      <c r="AT138" s="16" t="s">
        <v>139</v>
      </c>
      <c r="AU138" s="16" t="s">
        <v>83</v>
      </c>
    </row>
    <row r="139" spans="2:65" s="12" customFormat="1" ht="11.25">
      <c r="B139" s="148"/>
      <c r="D139" s="144" t="s">
        <v>126</v>
      </c>
      <c r="E139" s="149" t="s">
        <v>1</v>
      </c>
      <c r="F139" s="150" t="s">
        <v>153</v>
      </c>
      <c r="H139" s="149" t="s">
        <v>1</v>
      </c>
      <c r="I139" s="151"/>
      <c r="L139" s="148"/>
      <c r="M139" s="152"/>
      <c r="T139" s="153"/>
      <c r="AT139" s="149" t="s">
        <v>126</v>
      </c>
      <c r="AU139" s="149" t="s">
        <v>83</v>
      </c>
      <c r="AV139" s="12" t="s">
        <v>81</v>
      </c>
      <c r="AW139" s="12" t="s">
        <v>30</v>
      </c>
      <c r="AX139" s="12" t="s">
        <v>73</v>
      </c>
      <c r="AY139" s="149" t="s">
        <v>113</v>
      </c>
    </row>
    <row r="140" spans="2:65" s="13" customFormat="1" ht="11.25">
      <c r="B140" s="154"/>
      <c r="D140" s="144" t="s">
        <v>126</v>
      </c>
      <c r="E140" s="155" t="s">
        <v>1</v>
      </c>
      <c r="F140" s="156" t="s">
        <v>128</v>
      </c>
      <c r="H140" s="157">
        <v>0.84</v>
      </c>
      <c r="I140" s="158"/>
      <c r="L140" s="154"/>
      <c r="M140" s="159"/>
      <c r="T140" s="160"/>
      <c r="AT140" s="155" t="s">
        <v>126</v>
      </c>
      <c r="AU140" s="155" t="s">
        <v>83</v>
      </c>
      <c r="AV140" s="13" t="s">
        <v>83</v>
      </c>
      <c r="AW140" s="13" t="s">
        <v>30</v>
      </c>
      <c r="AX140" s="13" t="s">
        <v>73</v>
      </c>
      <c r="AY140" s="155" t="s">
        <v>113</v>
      </c>
    </row>
    <row r="141" spans="2:65" s="12" customFormat="1" ht="11.25">
      <c r="B141" s="148"/>
      <c r="D141" s="144" t="s">
        <v>126</v>
      </c>
      <c r="E141" s="149" t="s">
        <v>1</v>
      </c>
      <c r="F141" s="150" t="s">
        <v>154</v>
      </c>
      <c r="H141" s="149" t="s">
        <v>1</v>
      </c>
      <c r="I141" s="151"/>
      <c r="L141" s="148"/>
      <c r="M141" s="152"/>
      <c r="T141" s="153"/>
      <c r="AT141" s="149" t="s">
        <v>126</v>
      </c>
      <c r="AU141" s="149" t="s">
        <v>83</v>
      </c>
      <c r="AV141" s="12" t="s">
        <v>81</v>
      </c>
      <c r="AW141" s="12" t="s">
        <v>30</v>
      </c>
      <c r="AX141" s="12" t="s">
        <v>73</v>
      </c>
      <c r="AY141" s="149" t="s">
        <v>113</v>
      </c>
    </row>
    <row r="142" spans="2:65" s="13" customFormat="1" ht="11.25">
      <c r="B142" s="154"/>
      <c r="D142" s="144" t="s">
        <v>126</v>
      </c>
      <c r="E142" s="155" t="s">
        <v>1</v>
      </c>
      <c r="F142" s="156" t="s">
        <v>130</v>
      </c>
      <c r="H142" s="157">
        <v>0.8</v>
      </c>
      <c r="I142" s="158"/>
      <c r="L142" s="154"/>
      <c r="M142" s="159"/>
      <c r="T142" s="160"/>
      <c r="AT142" s="155" t="s">
        <v>126</v>
      </c>
      <c r="AU142" s="155" t="s">
        <v>83</v>
      </c>
      <c r="AV142" s="13" t="s">
        <v>83</v>
      </c>
      <c r="AW142" s="13" t="s">
        <v>30</v>
      </c>
      <c r="AX142" s="13" t="s">
        <v>73</v>
      </c>
      <c r="AY142" s="155" t="s">
        <v>113</v>
      </c>
    </row>
    <row r="143" spans="2:65" s="14" customFormat="1" ht="11.25">
      <c r="B143" s="161"/>
      <c r="D143" s="144" t="s">
        <v>126</v>
      </c>
      <c r="E143" s="162" t="s">
        <v>1</v>
      </c>
      <c r="F143" s="163" t="s">
        <v>131</v>
      </c>
      <c r="H143" s="164">
        <v>1.64</v>
      </c>
      <c r="I143" s="165"/>
      <c r="L143" s="161"/>
      <c r="M143" s="166"/>
      <c r="T143" s="167"/>
      <c r="AT143" s="162" t="s">
        <v>126</v>
      </c>
      <c r="AU143" s="162" t="s">
        <v>83</v>
      </c>
      <c r="AV143" s="14" t="s">
        <v>122</v>
      </c>
      <c r="AW143" s="14" t="s">
        <v>30</v>
      </c>
      <c r="AX143" s="14" t="s">
        <v>81</v>
      </c>
      <c r="AY143" s="162" t="s">
        <v>113</v>
      </c>
    </row>
    <row r="144" spans="2:65" s="1" customFormat="1" ht="16.5" customHeight="1">
      <c r="B144" s="31"/>
      <c r="C144" s="131" t="s">
        <v>155</v>
      </c>
      <c r="D144" s="131" t="s">
        <v>117</v>
      </c>
      <c r="E144" s="132" t="s">
        <v>156</v>
      </c>
      <c r="F144" s="133" t="s">
        <v>157</v>
      </c>
      <c r="G144" s="134" t="s">
        <v>158</v>
      </c>
      <c r="H144" s="135">
        <v>6</v>
      </c>
      <c r="I144" s="136"/>
      <c r="J144" s="137">
        <f>ROUND(I144*H144,2)</f>
        <v>0</v>
      </c>
      <c r="K144" s="133" t="s">
        <v>121</v>
      </c>
      <c r="L144" s="31"/>
      <c r="M144" s="138" t="s">
        <v>1</v>
      </c>
      <c r="N144" s="139" t="s">
        <v>38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136</v>
      </c>
      <c r="AT144" s="142" t="s">
        <v>117</v>
      </c>
      <c r="AU144" s="142" t="s">
        <v>83</v>
      </c>
      <c r="AY144" s="16" t="s">
        <v>113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81</v>
      </c>
      <c r="BK144" s="143">
        <f>ROUND(I144*H144,2)</f>
        <v>0</v>
      </c>
      <c r="BL144" s="16" t="s">
        <v>136</v>
      </c>
      <c r="BM144" s="142" t="s">
        <v>159</v>
      </c>
    </row>
    <row r="145" spans="2:65" s="1" customFormat="1" ht="11.25">
      <c r="B145" s="31"/>
      <c r="D145" s="144" t="s">
        <v>124</v>
      </c>
      <c r="F145" s="145" t="s">
        <v>157</v>
      </c>
      <c r="I145" s="146"/>
      <c r="L145" s="31"/>
      <c r="M145" s="147"/>
      <c r="T145" s="55"/>
      <c r="AT145" s="16" t="s">
        <v>124</v>
      </c>
      <c r="AU145" s="16" t="s">
        <v>83</v>
      </c>
    </row>
    <row r="146" spans="2:65" s="1" customFormat="1" ht="33" customHeight="1">
      <c r="B146" s="31"/>
      <c r="C146" s="169" t="s">
        <v>160</v>
      </c>
      <c r="D146" s="169" t="s">
        <v>161</v>
      </c>
      <c r="E146" s="170" t="s">
        <v>162</v>
      </c>
      <c r="F146" s="171" t="s">
        <v>163</v>
      </c>
      <c r="G146" s="172" t="s">
        <v>158</v>
      </c>
      <c r="H146" s="173">
        <v>6</v>
      </c>
      <c r="I146" s="174"/>
      <c r="J146" s="175">
        <f>ROUND(I146*H146,2)</f>
        <v>0</v>
      </c>
      <c r="K146" s="171" t="s">
        <v>121</v>
      </c>
      <c r="L146" s="176"/>
      <c r="M146" s="177" t="s">
        <v>1</v>
      </c>
      <c r="N146" s="178" t="s">
        <v>38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164</v>
      </c>
      <c r="AT146" s="142" t="s">
        <v>161</v>
      </c>
      <c r="AU146" s="142" t="s">
        <v>83</v>
      </c>
      <c r="AY146" s="16" t="s">
        <v>113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81</v>
      </c>
      <c r="BK146" s="143">
        <f>ROUND(I146*H146,2)</f>
        <v>0</v>
      </c>
      <c r="BL146" s="16" t="s">
        <v>136</v>
      </c>
      <c r="BM146" s="142" t="s">
        <v>165</v>
      </c>
    </row>
    <row r="147" spans="2:65" s="1" customFormat="1" ht="19.5">
      <c r="B147" s="31"/>
      <c r="D147" s="144" t="s">
        <v>124</v>
      </c>
      <c r="F147" s="145" t="s">
        <v>163</v>
      </c>
      <c r="I147" s="146"/>
      <c r="L147" s="31"/>
      <c r="M147" s="147"/>
      <c r="T147" s="55"/>
      <c r="AT147" s="16" t="s">
        <v>124</v>
      </c>
      <c r="AU147" s="16" t="s">
        <v>83</v>
      </c>
    </row>
    <row r="148" spans="2:65" s="1" customFormat="1" ht="24.2" customHeight="1">
      <c r="B148" s="31"/>
      <c r="C148" s="131" t="s">
        <v>166</v>
      </c>
      <c r="D148" s="131" t="s">
        <v>117</v>
      </c>
      <c r="E148" s="132" t="s">
        <v>167</v>
      </c>
      <c r="F148" s="133" t="s">
        <v>168</v>
      </c>
      <c r="G148" s="134" t="s">
        <v>158</v>
      </c>
      <c r="H148" s="135">
        <v>20</v>
      </c>
      <c r="I148" s="136"/>
      <c r="J148" s="137">
        <f>ROUND(I148*H148,2)</f>
        <v>0</v>
      </c>
      <c r="K148" s="133" t="s">
        <v>121</v>
      </c>
      <c r="L148" s="31"/>
      <c r="M148" s="138" t="s">
        <v>1</v>
      </c>
      <c r="N148" s="139" t="s">
        <v>38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136</v>
      </c>
      <c r="AT148" s="142" t="s">
        <v>117</v>
      </c>
      <c r="AU148" s="142" t="s">
        <v>83</v>
      </c>
      <c r="AY148" s="16" t="s">
        <v>113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81</v>
      </c>
      <c r="BK148" s="143">
        <f>ROUND(I148*H148,2)</f>
        <v>0</v>
      </c>
      <c r="BL148" s="16" t="s">
        <v>136</v>
      </c>
      <c r="BM148" s="142" t="s">
        <v>169</v>
      </c>
    </row>
    <row r="149" spans="2:65" s="1" customFormat="1" ht="11.25">
      <c r="B149" s="31"/>
      <c r="D149" s="144" t="s">
        <v>124</v>
      </c>
      <c r="F149" s="145" t="s">
        <v>168</v>
      </c>
      <c r="I149" s="146"/>
      <c r="L149" s="31"/>
      <c r="M149" s="147"/>
      <c r="T149" s="55"/>
      <c r="AT149" s="16" t="s">
        <v>124</v>
      </c>
      <c r="AU149" s="16" t="s">
        <v>83</v>
      </c>
    </row>
    <row r="150" spans="2:65" s="1" customFormat="1" ht="24.2" customHeight="1">
      <c r="B150" s="31"/>
      <c r="C150" s="169" t="s">
        <v>170</v>
      </c>
      <c r="D150" s="169" t="s">
        <v>161</v>
      </c>
      <c r="E150" s="170" t="s">
        <v>171</v>
      </c>
      <c r="F150" s="171" t="s">
        <v>172</v>
      </c>
      <c r="G150" s="172" t="s">
        <v>158</v>
      </c>
      <c r="H150" s="173">
        <v>20</v>
      </c>
      <c r="I150" s="174"/>
      <c r="J150" s="175">
        <f>ROUND(I150*H150,2)</f>
        <v>0</v>
      </c>
      <c r="K150" s="171" t="s">
        <v>121</v>
      </c>
      <c r="L150" s="176"/>
      <c r="M150" s="177" t="s">
        <v>1</v>
      </c>
      <c r="N150" s="178" t="s">
        <v>38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164</v>
      </c>
      <c r="AT150" s="142" t="s">
        <v>161</v>
      </c>
      <c r="AU150" s="142" t="s">
        <v>83</v>
      </c>
      <c r="AY150" s="16" t="s">
        <v>113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81</v>
      </c>
      <c r="BK150" s="143">
        <f>ROUND(I150*H150,2)</f>
        <v>0</v>
      </c>
      <c r="BL150" s="16" t="s">
        <v>136</v>
      </c>
      <c r="BM150" s="142" t="s">
        <v>173</v>
      </c>
    </row>
    <row r="151" spans="2:65" s="1" customFormat="1" ht="19.5">
      <c r="B151" s="31"/>
      <c r="D151" s="144" t="s">
        <v>124</v>
      </c>
      <c r="F151" s="145" t="s">
        <v>172</v>
      </c>
      <c r="I151" s="146"/>
      <c r="L151" s="31"/>
      <c r="M151" s="147"/>
      <c r="T151" s="55"/>
      <c r="AT151" s="16" t="s">
        <v>124</v>
      </c>
      <c r="AU151" s="16" t="s">
        <v>83</v>
      </c>
    </row>
    <row r="152" spans="2:65" s="12" customFormat="1" ht="11.25">
      <c r="B152" s="148"/>
      <c r="D152" s="144" t="s">
        <v>126</v>
      </c>
      <c r="E152" s="149" t="s">
        <v>1</v>
      </c>
      <c r="F152" s="150" t="s">
        <v>174</v>
      </c>
      <c r="H152" s="149" t="s">
        <v>1</v>
      </c>
      <c r="I152" s="151"/>
      <c r="L152" s="148"/>
      <c r="M152" s="152"/>
      <c r="T152" s="153"/>
      <c r="AT152" s="149" t="s">
        <v>126</v>
      </c>
      <c r="AU152" s="149" t="s">
        <v>83</v>
      </c>
      <c r="AV152" s="12" t="s">
        <v>81</v>
      </c>
      <c r="AW152" s="12" t="s">
        <v>30</v>
      </c>
      <c r="AX152" s="12" t="s">
        <v>73</v>
      </c>
      <c r="AY152" s="149" t="s">
        <v>113</v>
      </c>
    </row>
    <row r="153" spans="2:65" s="13" customFormat="1" ht="11.25">
      <c r="B153" s="154"/>
      <c r="D153" s="144" t="s">
        <v>126</v>
      </c>
      <c r="E153" s="155" t="s">
        <v>1</v>
      </c>
      <c r="F153" s="156" t="s">
        <v>175</v>
      </c>
      <c r="H153" s="157">
        <v>20</v>
      </c>
      <c r="I153" s="158"/>
      <c r="L153" s="154"/>
      <c r="M153" s="159"/>
      <c r="T153" s="160"/>
      <c r="AT153" s="155" t="s">
        <v>126</v>
      </c>
      <c r="AU153" s="155" t="s">
        <v>83</v>
      </c>
      <c r="AV153" s="13" t="s">
        <v>83</v>
      </c>
      <c r="AW153" s="13" t="s">
        <v>30</v>
      </c>
      <c r="AX153" s="13" t="s">
        <v>73</v>
      </c>
      <c r="AY153" s="155" t="s">
        <v>113</v>
      </c>
    </row>
    <row r="154" spans="2:65" s="14" customFormat="1" ht="11.25">
      <c r="B154" s="161"/>
      <c r="D154" s="144" t="s">
        <v>126</v>
      </c>
      <c r="E154" s="162" t="s">
        <v>1</v>
      </c>
      <c r="F154" s="163" t="s">
        <v>131</v>
      </c>
      <c r="H154" s="164">
        <v>20</v>
      </c>
      <c r="I154" s="165"/>
      <c r="L154" s="161"/>
      <c r="M154" s="166"/>
      <c r="T154" s="167"/>
      <c r="AT154" s="162" t="s">
        <v>126</v>
      </c>
      <c r="AU154" s="162" t="s">
        <v>83</v>
      </c>
      <c r="AV154" s="14" t="s">
        <v>122</v>
      </c>
      <c r="AW154" s="14" t="s">
        <v>30</v>
      </c>
      <c r="AX154" s="14" t="s">
        <v>81</v>
      </c>
      <c r="AY154" s="162" t="s">
        <v>113</v>
      </c>
    </row>
    <row r="155" spans="2:65" s="11" customFormat="1" ht="25.9" customHeight="1">
      <c r="B155" s="119"/>
      <c r="D155" s="120" t="s">
        <v>72</v>
      </c>
      <c r="E155" s="121" t="s">
        <v>176</v>
      </c>
      <c r="F155" s="121" t="s">
        <v>177</v>
      </c>
      <c r="I155" s="122"/>
      <c r="J155" s="123">
        <f>BK155</f>
        <v>0</v>
      </c>
      <c r="L155" s="119"/>
      <c r="M155" s="124"/>
      <c r="P155" s="125">
        <f>P156</f>
        <v>0</v>
      </c>
      <c r="R155" s="125">
        <f>R156</f>
        <v>0</v>
      </c>
      <c r="T155" s="126">
        <f>T156</f>
        <v>0</v>
      </c>
      <c r="AR155" s="120" t="s">
        <v>83</v>
      </c>
      <c r="AT155" s="127" t="s">
        <v>72</v>
      </c>
      <c r="AU155" s="127" t="s">
        <v>73</v>
      </c>
      <c r="AY155" s="120" t="s">
        <v>113</v>
      </c>
      <c r="BK155" s="128">
        <f>BK156</f>
        <v>0</v>
      </c>
    </row>
    <row r="156" spans="2:65" s="11" customFormat="1" ht="22.9" customHeight="1">
      <c r="B156" s="119"/>
      <c r="D156" s="120" t="s">
        <v>72</v>
      </c>
      <c r="E156" s="129" t="s">
        <v>178</v>
      </c>
      <c r="F156" s="129" t="s">
        <v>179</v>
      </c>
      <c r="I156" s="122"/>
      <c r="J156" s="130">
        <f>BK156</f>
        <v>0</v>
      </c>
      <c r="L156" s="119"/>
      <c r="M156" s="124"/>
      <c r="P156" s="125">
        <f>SUM(P157:P692)</f>
        <v>0</v>
      </c>
      <c r="R156" s="125">
        <f>SUM(R157:R692)</f>
        <v>0</v>
      </c>
      <c r="T156" s="126">
        <f>SUM(T157:T692)</f>
        <v>0</v>
      </c>
      <c r="AR156" s="120" t="s">
        <v>83</v>
      </c>
      <c r="AT156" s="127" t="s">
        <v>72</v>
      </c>
      <c r="AU156" s="127" t="s">
        <v>81</v>
      </c>
      <c r="AY156" s="120" t="s">
        <v>113</v>
      </c>
      <c r="BK156" s="128">
        <f>SUM(BK157:BK692)</f>
        <v>0</v>
      </c>
    </row>
    <row r="157" spans="2:65" s="1" customFormat="1" ht="24.2" customHeight="1">
      <c r="B157" s="31"/>
      <c r="C157" s="131" t="s">
        <v>81</v>
      </c>
      <c r="D157" s="131" t="s">
        <v>117</v>
      </c>
      <c r="E157" s="132" t="s">
        <v>180</v>
      </c>
      <c r="F157" s="133" t="s">
        <v>181</v>
      </c>
      <c r="G157" s="134" t="s">
        <v>182</v>
      </c>
      <c r="H157" s="135">
        <v>79</v>
      </c>
      <c r="I157" s="136"/>
      <c r="J157" s="137">
        <f>ROUND(I157*H157,2)</f>
        <v>0</v>
      </c>
      <c r="K157" s="133" t="s">
        <v>121</v>
      </c>
      <c r="L157" s="31"/>
      <c r="M157" s="138" t="s">
        <v>1</v>
      </c>
      <c r="N157" s="139" t="s">
        <v>38</v>
      </c>
      <c r="P157" s="140">
        <f>O157*H157</f>
        <v>0</v>
      </c>
      <c r="Q157" s="140">
        <v>0</v>
      </c>
      <c r="R157" s="140">
        <f>Q157*H157</f>
        <v>0</v>
      </c>
      <c r="S157" s="140">
        <v>0</v>
      </c>
      <c r="T157" s="141">
        <f>S157*H157</f>
        <v>0</v>
      </c>
      <c r="AR157" s="142" t="s">
        <v>136</v>
      </c>
      <c r="AT157" s="142" t="s">
        <v>117</v>
      </c>
      <c r="AU157" s="142" t="s">
        <v>83</v>
      </c>
      <c r="AY157" s="16" t="s">
        <v>113</v>
      </c>
      <c r="BE157" s="143">
        <f>IF(N157="základní",J157,0)</f>
        <v>0</v>
      </c>
      <c r="BF157" s="143">
        <f>IF(N157="snížená",J157,0)</f>
        <v>0</v>
      </c>
      <c r="BG157" s="143">
        <f>IF(N157="zákl. přenesená",J157,0)</f>
        <v>0</v>
      </c>
      <c r="BH157" s="143">
        <f>IF(N157="sníž. přenesená",J157,0)</f>
        <v>0</v>
      </c>
      <c r="BI157" s="143">
        <f>IF(N157="nulová",J157,0)</f>
        <v>0</v>
      </c>
      <c r="BJ157" s="16" t="s">
        <v>81</v>
      </c>
      <c r="BK157" s="143">
        <f>ROUND(I157*H157,2)</f>
        <v>0</v>
      </c>
      <c r="BL157" s="16" t="s">
        <v>136</v>
      </c>
      <c r="BM157" s="142" t="s">
        <v>83</v>
      </c>
    </row>
    <row r="158" spans="2:65" s="1" customFormat="1" ht="19.5">
      <c r="B158" s="31"/>
      <c r="D158" s="144" t="s">
        <v>124</v>
      </c>
      <c r="F158" s="145" t="s">
        <v>181</v>
      </c>
      <c r="I158" s="146"/>
      <c r="L158" s="31"/>
      <c r="M158" s="147"/>
      <c r="T158" s="55"/>
      <c r="AT158" s="16" t="s">
        <v>124</v>
      </c>
      <c r="AU158" s="16" t="s">
        <v>83</v>
      </c>
    </row>
    <row r="159" spans="2:65" s="12" customFormat="1" ht="11.25">
      <c r="B159" s="148"/>
      <c r="D159" s="144" t="s">
        <v>126</v>
      </c>
      <c r="E159" s="149" t="s">
        <v>1</v>
      </c>
      <c r="F159" s="150" t="s">
        <v>183</v>
      </c>
      <c r="H159" s="149" t="s">
        <v>1</v>
      </c>
      <c r="I159" s="151"/>
      <c r="L159" s="148"/>
      <c r="M159" s="152"/>
      <c r="T159" s="153"/>
      <c r="AT159" s="149" t="s">
        <v>126</v>
      </c>
      <c r="AU159" s="149" t="s">
        <v>83</v>
      </c>
      <c r="AV159" s="12" t="s">
        <v>81</v>
      </c>
      <c r="AW159" s="12" t="s">
        <v>30</v>
      </c>
      <c r="AX159" s="12" t="s">
        <v>73</v>
      </c>
      <c r="AY159" s="149" t="s">
        <v>113</v>
      </c>
    </row>
    <row r="160" spans="2:65" s="13" customFormat="1" ht="11.25">
      <c r="B160" s="154"/>
      <c r="D160" s="144" t="s">
        <v>126</v>
      </c>
      <c r="E160" s="155" t="s">
        <v>1</v>
      </c>
      <c r="F160" s="156" t="s">
        <v>184</v>
      </c>
      <c r="H160" s="157">
        <v>78</v>
      </c>
      <c r="I160" s="158"/>
      <c r="L160" s="154"/>
      <c r="M160" s="159"/>
      <c r="T160" s="160"/>
      <c r="AT160" s="155" t="s">
        <v>126</v>
      </c>
      <c r="AU160" s="155" t="s">
        <v>83</v>
      </c>
      <c r="AV160" s="13" t="s">
        <v>83</v>
      </c>
      <c r="AW160" s="13" t="s">
        <v>30</v>
      </c>
      <c r="AX160" s="13" t="s">
        <v>73</v>
      </c>
      <c r="AY160" s="155" t="s">
        <v>113</v>
      </c>
    </row>
    <row r="161" spans="2:65" s="12" customFormat="1" ht="11.25">
      <c r="B161" s="148"/>
      <c r="D161" s="144" t="s">
        <v>126</v>
      </c>
      <c r="E161" s="149" t="s">
        <v>1</v>
      </c>
      <c r="F161" s="150" t="s">
        <v>185</v>
      </c>
      <c r="H161" s="149" t="s">
        <v>1</v>
      </c>
      <c r="I161" s="151"/>
      <c r="L161" s="148"/>
      <c r="M161" s="152"/>
      <c r="T161" s="153"/>
      <c r="AT161" s="149" t="s">
        <v>126</v>
      </c>
      <c r="AU161" s="149" t="s">
        <v>83</v>
      </c>
      <c r="AV161" s="12" t="s">
        <v>81</v>
      </c>
      <c r="AW161" s="12" t="s">
        <v>30</v>
      </c>
      <c r="AX161" s="12" t="s">
        <v>73</v>
      </c>
      <c r="AY161" s="149" t="s">
        <v>113</v>
      </c>
    </row>
    <row r="162" spans="2:65" s="13" customFormat="1" ht="11.25">
      <c r="B162" s="154"/>
      <c r="D162" s="144" t="s">
        <v>126</v>
      </c>
      <c r="E162" s="155" t="s">
        <v>1</v>
      </c>
      <c r="F162" s="156" t="s">
        <v>81</v>
      </c>
      <c r="H162" s="157">
        <v>1</v>
      </c>
      <c r="I162" s="158"/>
      <c r="L162" s="154"/>
      <c r="M162" s="159"/>
      <c r="T162" s="160"/>
      <c r="AT162" s="155" t="s">
        <v>126</v>
      </c>
      <c r="AU162" s="155" t="s">
        <v>83</v>
      </c>
      <c r="AV162" s="13" t="s">
        <v>83</v>
      </c>
      <c r="AW162" s="13" t="s">
        <v>30</v>
      </c>
      <c r="AX162" s="13" t="s">
        <v>73</v>
      </c>
      <c r="AY162" s="155" t="s">
        <v>113</v>
      </c>
    </row>
    <row r="163" spans="2:65" s="14" customFormat="1" ht="11.25">
      <c r="B163" s="161"/>
      <c r="D163" s="144" t="s">
        <v>126</v>
      </c>
      <c r="E163" s="162" t="s">
        <v>1</v>
      </c>
      <c r="F163" s="163" t="s">
        <v>131</v>
      </c>
      <c r="H163" s="164">
        <v>79</v>
      </c>
      <c r="I163" s="165"/>
      <c r="L163" s="161"/>
      <c r="M163" s="166"/>
      <c r="T163" s="167"/>
      <c r="AT163" s="162" t="s">
        <v>126</v>
      </c>
      <c r="AU163" s="162" t="s">
        <v>83</v>
      </c>
      <c r="AV163" s="14" t="s">
        <v>122</v>
      </c>
      <c r="AW163" s="14" t="s">
        <v>30</v>
      </c>
      <c r="AX163" s="14" t="s">
        <v>81</v>
      </c>
      <c r="AY163" s="162" t="s">
        <v>113</v>
      </c>
    </row>
    <row r="164" spans="2:65" s="1" customFormat="1" ht="24.2" customHeight="1">
      <c r="B164" s="31"/>
      <c r="C164" s="131" t="s">
        <v>83</v>
      </c>
      <c r="D164" s="131" t="s">
        <v>117</v>
      </c>
      <c r="E164" s="132" t="s">
        <v>186</v>
      </c>
      <c r="F164" s="133" t="s">
        <v>187</v>
      </c>
      <c r="G164" s="134" t="s">
        <v>182</v>
      </c>
      <c r="H164" s="135">
        <v>18</v>
      </c>
      <c r="I164" s="136"/>
      <c r="J164" s="137">
        <f>ROUND(I164*H164,2)</f>
        <v>0</v>
      </c>
      <c r="K164" s="133" t="s">
        <v>121</v>
      </c>
      <c r="L164" s="31"/>
      <c r="M164" s="138" t="s">
        <v>1</v>
      </c>
      <c r="N164" s="139" t="s">
        <v>38</v>
      </c>
      <c r="P164" s="140">
        <f>O164*H164</f>
        <v>0</v>
      </c>
      <c r="Q164" s="140">
        <v>0</v>
      </c>
      <c r="R164" s="140">
        <f>Q164*H164</f>
        <v>0</v>
      </c>
      <c r="S164" s="140">
        <v>0</v>
      </c>
      <c r="T164" s="141">
        <f>S164*H164</f>
        <v>0</v>
      </c>
      <c r="AR164" s="142" t="s">
        <v>136</v>
      </c>
      <c r="AT164" s="142" t="s">
        <v>117</v>
      </c>
      <c r="AU164" s="142" t="s">
        <v>83</v>
      </c>
      <c r="AY164" s="16" t="s">
        <v>113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81</v>
      </c>
      <c r="BK164" s="143">
        <f>ROUND(I164*H164,2)</f>
        <v>0</v>
      </c>
      <c r="BL164" s="16" t="s">
        <v>136</v>
      </c>
      <c r="BM164" s="142" t="s">
        <v>122</v>
      </c>
    </row>
    <row r="165" spans="2:65" s="1" customFormat="1" ht="11.25">
      <c r="B165" s="31"/>
      <c r="D165" s="144" t="s">
        <v>124</v>
      </c>
      <c r="F165" s="145" t="s">
        <v>187</v>
      </c>
      <c r="I165" s="146"/>
      <c r="L165" s="31"/>
      <c r="M165" s="147"/>
      <c r="T165" s="55"/>
      <c r="AT165" s="16" t="s">
        <v>124</v>
      </c>
      <c r="AU165" s="16" t="s">
        <v>83</v>
      </c>
    </row>
    <row r="166" spans="2:65" s="12" customFormat="1" ht="11.25">
      <c r="B166" s="148"/>
      <c r="D166" s="144" t="s">
        <v>126</v>
      </c>
      <c r="E166" s="149" t="s">
        <v>1</v>
      </c>
      <c r="F166" s="150" t="s">
        <v>188</v>
      </c>
      <c r="H166" s="149" t="s">
        <v>1</v>
      </c>
      <c r="I166" s="151"/>
      <c r="L166" s="148"/>
      <c r="M166" s="152"/>
      <c r="T166" s="153"/>
      <c r="AT166" s="149" t="s">
        <v>126</v>
      </c>
      <c r="AU166" s="149" t="s">
        <v>83</v>
      </c>
      <c r="AV166" s="12" t="s">
        <v>81</v>
      </c>
      <c r="AW166" s="12" t="s">
        <v>30</v>
      </c>
      <c r="AX166" s="12" t="s">
        <v>73</v>
      </c>
      <c r="AY166" s="149" t="s">
        <v>113</v>
      </c>
    </row>
    <row r="167" spans="2:65" s="13" customFormat="1" ht="11.25">
      <c r="B167" s="154"/>
      <c r="D167" s="144" t="s">
        <v>126</v>
      </c>
      <c r="E167" s="155" t="s">
        <v>1</v>
      </c>
      <c r="F167" s="156" t="s">
        <v>189</v>
      </c>
      <c r="H167" s="157">
        <v>10</v>
      </c>
      <c r="I167" s="158"/>
      <c r="L167" s="154"/>
      <c r="M167" s="159"/>
      <c r="T167" s="160"/>
      <c r="AT167" s="155" t="s">
        <v>126</v>
      </c>
      <c r="AU167" s="155" t="s">
        <v>83</v>
      </c>
      <c r="AV167" s="13" t="s">
        <v>83</v>
      </c>
      <c r="AW167" s="13" t="s">
        <v>30</v>
      </c>
      <c r="AX167" s="13" t="s">
        <v>73</v>
      </c>
      <c r="AY167" s="155" t="s">
        <v>113</v>
      </c>
    </row>
    <row r="168" spans="2:65" s="12" customFormat="1" ht="11.25">
      <c r="B168" s="148"/>
      <c r="D168" s="144" t="s">
        <v>126</v>
      </c>
      <c r="E168" s="149" t="s">
        <v>1</v>
      </c>
      <c r="F168" s="150" t="s">
        <v>190</v>
      </c>
      <c r="H168" s="149" t="s">
        <v>1</v>
      </c>
      <c r="I168" s="151"/>
      <c r="L168" s="148"/>
      <c r="M168" s="152"/>
      <c r="T168" s="153"/>
      <c r="AT168" s="149" t="s">
        <v>126</v>
      </c>
      <c r="AU168" s="149" t="s">
        <v>83</v>
      </c>
      <c r="AV168" s="12" t="s">
        <v>81</v>
      </c>
      <c r="AW168" s="12" t="s">
        <v>30</v>
      </c>
      <c r="AX168" s="12" t="s">
        <v>73</v>
      </c>
      <c r="AY168" s="149" t="s">
        <v>113</v>
      </c>
    </row>
    <row r="169" spans="2:65" s="13" customFormat="1" ht="11.25">
      <c r="B169" s="154"/>
      <c r="D169" s="144" t="s">
        <v>126</v>
      </c>
      <c r="E169" s="155" t="s">
        <v>1</v>
      </c>
      <c r="F169" s="156" t="s">
        <v>83</v>
      </c>
      <c r="H169" s="157">
        <v>2</v>
      </c>
      <c r="I169" s="158"/>
      <c r="L169" s="154"/>
      <c r="M169" s="159"/>
      <c r="T169" s="160"/>
      <c r="AT169" s="155" t="s">
        <v>126</v>
      </c>
      <c r="AU169" s="155" t="s">
        <v>83</v>
      </c>
      <c r="AV169" s="13" t="s">
        <v>83</v>
      </c>
      <c r="AW169" s="13" t="s">
        <v>30</v>
      </c>
      <c r="AX169" s="13" t="s">
        <v>73</v>
      </c>
      <c r="AY169" s="155" t="s">
        <v>113</v>
      </c>
    </row>
    <row r="170" spans="2:65" s="12" customFormat="1" ht="11.25">
      <c r="B170" s="148"/>
      <c r="D170" s="144" t="s">
        <v>126</v>
      </c>
      <c r="E170" s="149" t="s">
        <v>1</v>
      </c>
      <c r="F170" s="150" t="s">
        <v>191</v>
      </c>
      <c r="H170" s="149" t="s">
        <v>1</v>
      </c>
      <c r="I170" s="151"/>
      <c r="L170" s="148"/>
      <c r="M170" s="152"/>
      <c r="T170" s="153"/>
      <c r="AT170" s="149" t="s">
        <v>126</v>
      </c>
      <c r="AU170" s="149" t="s">
        <v>83</v>
      </c>
      <c r="AV170" s="12" t="s">
        <v>81</v>
      </c>
      <c r="AW170" s="12" t="s">
        <v>30</v>
      </c>
      <c r="AX170" s="12" t="s">
        <v>73</v>
      </c>
      <c r="AY170" s="149" t="s">
        <v>113</v>
      </c>
    </row>
    <row r="171" spans="2:65" s="13" customFormat="1" ht="11.25">
      <c r="B171" s="154"/>
      <c r="D171" s="144" t="s">
        <v>126</v>
      </c>
      <c r="E171" s="155" t="s">
        <v>1</v>
      </c>
      <c r="F171" s="156" t="s">
        <v>192</v>
      </c>
      <c r="H171" s="157">
        <v>6</v>
      </c>
      <c r="I171" s="158"/>
      <c r="L171" s="154"/>
      <c r="M171" s="159"/>
      <c r="T171" s="160"/>
      <c r="AT171" s="155" t="s">
        <v>126</v>
      </c>
      <c r="AU171" s="155" t="s">
        <v>83</v>
      </c>
      <c r="AV171" s="13" t="s">
        <v>83</v>
      </c>
      <c r="AW171" s="13" t="s">
        <v>30</v>
      </c>
      <c r="AX171" s="13" t="s">
        <v>73</v>
      </c>
      <c r="AY171" s="155" t="s">
        <v>113</v>
      </c>
    </row>
    <row r="172" spans="2:65" s="14" customFormat="1" ht="11.25">
      <c r="B172" s="161"/>
      <c r="D172" s="144" t="s">
        <v>126</v>
      </c>
      <c r="E172" s="162" t="s">
        <v>1</v>
      </c>
      <c r="F172" s="163" t="s">
        <v>131</v>
      </c>
      <c r="H172" s="164">
        <v>18</v>
      </c>
      <c r="I172" s="165"/>
      <c r="L172" s="161"/>
      <c r="M172" s="166"/>
      <c r="T172" s="167"/>
      <c r="AT172" s="162" t="s">
        <v>126</v>
      </c>
      <c r="AU172" s="162" t="s">
        <v>83</v>
      </c>
      <c r="AV172" s="14" t="s">
        <v>122</v>
      </c>
      <c r="AW172" s="14" t="s">
        <v>30</v>
      </c>
      <c r="AX172" s="14" t="s">
        <v>81</v>
      </c>
      <c r="AY172" s="162" t="s">
        <v>113</v>
      </c>
    </row>
    <row r="173" spans="2:65" s="1" customFormat="1" ht="24.2" customHeight="1">
      <c r="B173" s="31"/>
      <c r="C173" s="131" t="s">
        <v>193</v>
      </c>
      <c r="D173" s="131" t="s">
        <v>117</v>
      </c>
      <c r="E173" s="132" t="s">
        <v>194</v>
      </c>
      <c r="F173" s="133" t="s">
        <v>195</v>
      </c>
      <c r="G173" s="134" t="s">
        <v>182</v>
      </c>
      <c r="H173" s="135">
        <v>62</v>
      </c>
      <c r="I173" s="136"/>
      <c r="J173" s="137">
        <f>ROUND(I173*H173,2)</f>
        <v>0</v>
      </c>
      <c r="K173" s="133" t="s">
        <v>121</v>
      </c>
      <c r="L173" s="31"/>
      <c r="M173" s="138" t="s">
        <v>1</v>
      </c>
      <c r="N173" s="139" t="s">
        <v>38</v>
      </c>
      <c r="P173" s="140">
        <f>O173*H173</f>
        <v>0</v>
      </c>
      <c r="Q173" s="140">
        <v>0</v>
      </c>
      <c r="R173" s="140">
        <f>Q173*H173</f>
        <v>0</v>
      </c>
      <c r="S173" s="140">
        <v>0</v>
      </c>
      <c r="T173" s="141">
        <f>S173*H173</f>
        <v>0</v>
      </c>
      <c r="AR173" s="142" t="s">
        <v>136</v>
      </c>
      <c r="AT173" s="142" t="s">
        <v>117</v>
      </c>
      <c r="AU173" s="142" t="s">
        <v>83</v>
      </c>
      <c r="AY173" s="16" t="s">
        <v>113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81</v>
      </c>
      <c r="BK173" s="143">
        <f>ROUND(I173*H173,2)</f>
        <v>0</v>
      </c>
      <c r="BL173" s="16" t="s">
        <v>136</v>
      </c>
      <c r="BM173" s="142" t="s">
        <v>192</v>
      </c>
    </row>
    <row r="174" spans="2:65" s="1" customFormat="1" ht="19.5">
      <c r="B174" s="31"/>
      <c r="D174" s="144" t="s">
        <v>124</v>
      </c>
      <c r="F174" s="145" t="s">
        <v>196</v>
      </c>
      <c r="I174" s="146"/>
      <c r="L174" s="31"/>
      <c r="M174" s="147"/>
      <c r="T174" s="55"/>
      <c r="AT174" s="16" t="s">
        <v>124</v>
      </c>
      <c r="AU174" s="16" t="s">
        <v>83</v>
      </c>
    </row>
    <row r="175" spans="2:65" s="13" customFormat="1" ht="11.25">
      <c r="B175" s="154"/>
      <c r="D175" s="144" t="s">
        <v>126</v>
      </c>
      <c r="E175" s="155" t="s">
        <v>1</v>
      </c>
      <c r="F175" s="156" t="s">
        <v>197</v>
      </c>
      <c r="H175" s="157">
        <v>49</v>
      </c>
      <c r="I175" s="158"/>
      <c r="L175" s="154"/>
      <c r="M175" s="159"/>
      <c r="T175" s="160"/>
      <c r="AT175" s="155" t="s">
        <v>126</v>
      </c>
      <c r="AU175" s="155" t="s">
        <v>83</v>
      </c>
      <c r="AV175" s="13" t="s">
        <v>83</v>
      </c>
      <c r="AW175" s="13" t="s">
        <v>30</v>
      </c>
      <c r="AX175" s="13" t="s">
        <v>73</v>
      </c>
      <c r="AY175" s="155" t="s">
        <v>113</v>
      </c>
    </row>
    <row r="176" spans="2:65" s="13" customFormat="1" ht="11.25">
      <c r="B176" s="154"/>
      <c r="D176" s="144" t="s">
        <v>126</v>
      </c>
      <c r="E176" s="155" t="s">
        <v>1</v>
      </c>
      <c r="F176" s="156" t="s">
        <v>198</v>
      </c>
      <c r="H176" s="157">
        <v>13</v>
      </c>
      <c r="I176" s="158"/>
      <c r="L176" s="154"/>
      <c r="M176" s="159"/>
      <c r="T176" s="160"/>
      <c r="AT176" s="155" t="s">
        <v>126</v>
      </c>
      <c r="AU176" s="155" t="s">
        <v>83</v>
      </c>
      <c r="AV176" s="13" t="s">
        <v>83</v>
      </c>
      <c r="AW176" s="13" t="s">
        <v>30</v>
      </c>
      <c r="AX176" s="13" t="s">
        <v>73</v>
      </c>
      <c r="AY176" s="155" t="s">
        <v>113</v>
      </c>
    </row>
    <row r="177" spans="2:65" s="14" customFormat="1" ht="11.25">
      <c r="B177" s="161"/>
      <c r="D177" s="144" t="s">
        <v>126</v>
      </c>
      <c r="E177" s="162" t="s">
        <v>1</v>
      </c>
      <c r="F177" s="163" t="s">
        <v>131</v>
      </c>
      <c r="H177" s="164">
        <v>62</v>
      </c>
      <c r="I177" s="165"/>
      <c r="L177" s="161"/>
      <c r="M177" s="166"/>
      <c r="T177" s="167"/>
      <c r="AT177" s="162" t="s">
        <v>126</v>
      </c>
      <c r="AU177" s="162" t="s">
        <v>83</v>
      </c>
      <c r="AV177" s="14" t="s">
        <v>122</v>
      </c>
      <c r="AW177" s="14" t="s">
        <v>30</v>
      </c>
      <c r="AX177" s="14" t="s">
        <v>81</v>
      </c>
      <c r="AY177" s="162" t="s">
        <v>113</v>
      </c>
    </row>
    <row r="178" spans="2:65" s="1" customFormat="1" ht="44.25" customHeight="1">
      <c r="B178" s="31"/>
      <c r="C178" s="131" t="s">
        <v>122</v>
      </c>
      <c r="D178" s="131" t="s">
        <v>117</v>
      </c>
      <c r="E178" s="132" t="s">
        <v>199</v>
      </c>
      <c r="F178" s="133" t="s">
        <v>200</v>
      </c>
      <c r="G178" s="134" t="s">
        <v>182</v>
      </c>
      <c r="H178" s="135">
        <v>8</v>
      </c>
      <c r="I178" s="136"/>
      <c r="J178" s="137">
        <f>ROUND(I178*H178,2)</f>
        <v>0</v>
      </c>
      <c r="K178" s="133" t="s">
        <v>1</v>
      </c>
      <c r="L178" s="31"/>
      <c r="M178" s="138" t="s">
        <v>1</v>
      </c>
      <c r="N178" s="139" t="s">
        <v>38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136</v>
      </c>
      <c r="AT178" s="142" t="s">
        <v>117</v>
      </c>
      <c r="AU178" s="142" t="s">
        <v>83</v>
      </c>
      <c r="AY178" s="16" t="s">
        <v>113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81</v>
      </c>
      <c r="BK178" s="143">
        <f>ROUND(I178*H178,2)</f>
        <v>0</v>
      </c>
      <c r="BL178" s="16" t="s">
        <v>136</v>
      </c>
      <c r="BM178" s="142" t="s">
        <v>201</v>
      </c>
    </row>
    <row r="179" spans="2:65" s="1" customFormat="1" ht="29.25">
      <c r="B179" s="31"/>
      <c r="D179" s="144" t="s">
        <v>124</v>
      </c>
      <c r="F179" s="145" t="s">
        <v>200</v>
      </c>
      <c r="I179" s="146"/>
      <c r="L179" s="31"/>
      <c r="M179" s="147"/>
      <c r="T179" s="55"/>
      <c r="AT179" s="16" t="s">
        <v>124</v>
      </c>
      <c r="AU179" s="16" t="s">
        <v>83</v>
      </c>
    </row>
    <row r="180" spans="2:65" s="1" customFormat="1" ht="19.5">
      <c r="B180" s="31"/>
      <c r="D180" s="144" t="s">
        <v>139</v>
      </c>
      <c r="F180" s="168" t="s">
        <v>202</v>
      </c>
      <c r="I180" s="146"/>
      <c r="L180" s="31"/>
      <c r="M180" s="147"/>
      <c r="T180" s="55"/>
      <c r="AT180" s="16" t="s">
        <v>139</v>
      </c>
      <c r="AU180" s="16" t="s">
        <v>83</v>
      </c>
    </row>
    <row r="181" spans="2:65" s="12" customFormat="1" ht="11.25">
      <c r="B181" s="148"/>
      <c r="D181" s="144" t="s">
        <v>126</v>
      </c>
      <c r="E181" s="149" t="s">
        <v>1</v>
      </c>
      <c r="F181" s="150" t="s">
        <v>191</v>
      </c>
      <c r="H181" s="149" t="s">
        <v>1</v>
      </c>
      <c r="I181" s="151"/>
      <c r="L181" s="148"/>
      <c r="M181" s="152"/>
      <c r="T181" s="153"/>
      <c r="AT181" s="149" t="s">
        <v>126</v>
      </c>
      <c r="AU181" s="149" t="s">
        <v>83</v>
      </c>
      <c r="AV181" s="12" t="s">
        <v>81</v>
      </c>
      <c r="AW181" s="12" t="s">
        <v>30</v>
      </c>
      <c r="AX181" s="12" t="s">
        <v>73</v>
      </c>
      <c r="AY181" s="149" t="s">
        <v>113</v>
      </c>
    </row>
    <row r="182" spans="2:65" s="13" customFormat="1" ht="11.25">
      <c r="B182" s="154"/>
      <c r="D182" s="144" t="s">
        <v>126</v>
      </c>
      <c r="E182" s="155" t="s">
        <v>1</v>
      </c>
      <c r="F182" s="156" t="s">
        <v>192</v>
      </c>
      <c r="H182" s="157">
        <v>6</v>
      </c>
      <c r="I182" s="158"/>
      <c r="L182" s="154"/>
      <c r="M182" s="159"/>
      <c r="T182" s="160"/>
      <c r="AT182" s="155" t="s">
        <v>126</v>
      </c>
      <c r="AU182" s="155" t="s">
        <v>83</v>
      </c>
      <c r="AV182" s="13" t="s">
        <v>83</v>
      </c>
      <c r="AW182" s="13" t="s">
        <v>30</v>
      </c>
      <c r="AX182" s="13" t="s">
        <v>73</v>
      </c>
      <c r="AY182" s="155" t="s">
        <v>113</v>
      </c>
    </row>
    <row r="183" spans="2:65" s="12" customFormat="1" ht="11.25">
      <c r="B183" s="148"/>
      <c r="D183" s="144" t="s">
        <v>126</v>
      </c>
      <c r="E183" s="149" t="s">
        <v>1</v>
      </c>
      <c r="F183" s="150" t="s">
        <v>203</v>
      </c>
      <c r="H183" s="149" t="s">
        <v>1</v>
      </c>
      <c r="I183" s="151"/>
      <c r="L183" s="148"/>
      <c r="M183" s="152"/>
      <c r="T183" s="153"/>
      <c r="AT183" s="149" t="s">
        <v>126</v>
      </c>
      <c r="AU183" s="149" t="s">
        <v>83</v>
      </c>
      <c r="AV183" s="12" t="s">
        <v>81</v>
      </c>
      <c r="AW183" s="12" t="s">
        <v>30</v>
      </c>
      <c r="AX183" s="12" t="s">
        <v>73</v>
      </c>
      <c r="AY183" s="149" t="s">
        <v>113</v>
      </c>
    </row>
    <row r="184" spans="2:65" s="13" customFormat="1" ht="11.25">
      <c r="B184" s="154"/>
      <c r="D184" s="144" t="s">
        <v>126</v>
      </c>
      <c r="E184" s="155" t="s">
        <v>1</v>
      </c>
      <c r="F184" s="156" t="s">
        <v>83</v>
      </c>
      <c r="H184" s="157">
        <v>2</v>
      </c>
      <c r="I184" s="158"/>
      <c r="L184" s="154"/>
      <c r="M184" s="159"/>
      <c r="T184" s="160"/>
      <c r="AT184" s="155" t="s">
        <v>126</v>
      </c>
      <c r="AU184" s="155" t="s">
        <v>83</v>
      </c>
      <c r="AV184" s="13" t="s">
        <v>83</v>
      </c>
      <c r="AW184" s="13" t="s">
        <v>30</v>
      </c>
      <c r="AX184" s="13" t="s">
        <v>73</v>
      </c>
      <c r="AY184" s="155" t="s">
        <v>113</v>
      </c>
    </row>
    <row r="185" spans="2:65" s="14" customFormat="1" ht="11.25">
      <c r="B185" s="161"/>
      <c r="D185" s="144" t="s">
        <v>126</v>
      </c>
      <c r="E185" s="162" t="s">
        <v>1</v>
      </c>
      <c r="F185" s="163" t="s">
        <v>131</v>
      </c>
      <c r="H185" s="164">
        <v>8</v>
      </c>
      <c r="I185" s="165"/>
      <c r="L185" s="161"/>
      <c r="M185" s="166"/>
      <c r="T185" s="167"/>
      <c r="AT185" s="162" t="s">
        <v>126</v>
      </c>
      <c r="AU185" s="162" t="s">
        <v>83</v>
      </c>
      <c r="AV185" s="14" t="s">
        <v>122</v>
      </c>
      <c r="AW185" s="14" t="s">
        <v>30</v>
      </c>
      <c r="AX185" s="14" t="s">
        <v>81</v>
      </c>
      <c r="AY185" s="162" t="s">
        <v>113</v>
      </c>
    </row>
    <row r="186" spans="2:65" s="1" customFormat="1" ht="16.5" customHeight="1">
      <c r="B186" s="31"/>
      <c r="C186" s="131" t="s">
        <v>114</v>
      </c>
      <c r="D186" s="131" t="s">
        <v>117</v>
      </c>
      <c r="E186" s="132" t="s">
        <v>204</v>
      </c>
      <c r="F186" s="133" t="s">
        <v>205</v>
      </c>
      <c r="G186" s="134" t="s">
        <v>158</v>
      </c>
      <c r="H186" s="135">
        <v>1916</v>
      </c>
      <c r="I186" s="136"/>
      <c r="J186" s="137">
        <f>ROUND(I186*H186,2)</f>
        <v>0</v>
      </c>
      <c r="K186" s="133" t="s">
        <v>121</v>
      </c>
      <c r="L186" s="31"/>
      <c r="M186" s="138" t="s">
        <v>1</v>
      </c>
      <c r="N186" s="139" t="s">
        <v>38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136</v>
      </c>
      <c r="AT186" s="142" t="s">
        <v>117</v>
      </c>
      <c r="AU186" s="142" t="s">
        <v>83</v>
      </c>
      <c r="AY186" s="16" t="s">
        <v>113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81</v>
      </c>
      <c r="BK186" s="143">
        <f>ROUND(I186*H186,2)</f>
        <v>0</v>
      </c>
      <c r="BL186" s="16" t="s">
        <v>136</v>
      </c>
      <c r="BM186" s="142" t="s">
        <v>189</v>
      </c>
    </row>
    <row r="187" spans="2:65" s="1" customFormat="1" ht="19.5">
      <c r="B187" s="31"/>
      <c r="D187" s="144" t="s">
        <v>124</v>
      </c>
      <c r="F187" s="145" t="s">
        <v>206</v>
      </c>
      <c r="I187" s="146"/>
      <c r="L187" s="31"/>
      <c r="M187" s="147"/>
      <c r="T187" s="55"/>
      <c r="AT187" s="16" t="s">
        <v>124</v>
      </c>
      <c r="AU187" s="16" t="s">
        <v>83</v>
      </c>
    </row>
    <row r="188" spans="2:65" s="12" customFormat="1" ht="33.75">
      <c r="B188" s="148"/>
      <c r="D188" s="144" t="s">
        <v>126</v>
      </c>
      <c r="E188" s="149" t="s">
        <v>1</v>
      </c>
      <c r="F188" s="150" t="s">
        <v>207</v>
      </c>
      <c r="H188" s="149" t="s">
        <v>1</v>
      </c>
      <c r="I188" s="151"/>
      <c r="L188" s="148"/>
      <c r="M188" s="152"/>
      <c r="T188" s="153"/>
      <c r="AT188" s="149" t="s">
        <v>126</v>
      </c>
      <c r="AU188" s="149" t="s">
        <v>83</v>
      </c>
      <c r="AV188" s="12" t="s">
        <v>81</v>
      </c>
      <c r="AW188" s="12" t="s">
        <v>30</v>
      </c>
      <c r="AX188" s="12" t="s">
        <v>73</v>
      </c>
      <c r="AY188" s="149" t="s">
        <v>113</v>
      </c>
    </row>
    <row r="189" spans="2:65" s="12" customFormat="1" ht="22.5">
      <c r="B189" s="148"/>
      <c r="D189" s="144" t="s">
        <v>126</v>
      </c>
      <c r="E189" s="149" t="s">
        <v>1</v>
      </c>
      <c r="F189" s="150" t="s">
        <v>208</v>
      </c>
      <c r="H189" s="149" t="s">
        <v>1</v>
      </c>
      <c r="I189" s="151"/>
      <c r="L189" s="148"/>
      <c r="M189" s="152"/>
      <c r="T189" s="153"/>
      <c r="AT189" s="149" t="s">
        <v>126</v>
      </c>
      <c r="AU189" s="149" t="s">
        <v>83</v>
      </c>
      <c r="AV189" s="12" t="s">
        <v>81</v>
      </c>
      <c r="AW189" s="12" t="s">
        <v>30</v>
      </c>
      <c r="AX189" s="12" t="s">
        <v>73</v>
      </c>
      <c r="AY189" s="149" t="s">
        <v>113</v>
      </c>
    </row>
    <row r="190" spans="2:65" s="13" customFormat="1" ht="11.25">
      <c r="B190" s="154"/>
      <c r="D190" s="144" t="s">
        <v>126</v>
      </c>
      <c r="E190" s="155" t="s">
        <v>1</v>
      </c>
      <c r="F190" s="156" t="s">
        <v>209</v>
      </c>
      <c r="H190" s="157">
        <v>400</v>
      </c>
      <c r="I190" s="158"/>
      <c r="L190" s="154"/>
      <c r="M190" s="159"/>
      <c r="T190" s="160"/>
      <c r="AT190" s="155" t="s">
        <v>126</v>
      </c>
      <c r="AU190" s="155" t="s">
        <v>83</v>
      </c>
      <c r="AV190" s="13" t="s">
        <v>83</v>
      </c>
      <c r="AW190" s="13" t="s">
        <v>30</v>
      </c>
      <c r="AX190" s="13" t="s">
        <v>73</v>
      </c>
      <c r="AY190" s="155" t="s">
        <v>113</v>
      </c>
    </row>
    <row r="191" spans="2:65" s="12" customFormat="1" ht="11.25">
      <c r="B191" s="148"/>
      <c r="D191" s="144" t="s">
        <v>126</v>
      </c>
      <c r="E191" s="149" t="s">
        <v>1</v>
      </c>
      <c r="F191" s="150" t="s">
        <v>210</v>
      </c>
      <c r="H191" s="149" t="s">
        <v>1</v>
      </c>
      <c r="I191" s="151"/>
      <c r="L191" s="148"/>
      <c r="M191" s="152"/>
      <c r="T191" s="153"/>
      <c r="AT191" s="149" t="s">
        <v>126</v>
      </c>
      <c r="AU191" s="149" t="s">
        <v>83</v>
      </c>
      <c r="AV191" s="12" t="s">
        <v>81</v>
      </c>
      <c r="AW191" s="12" t="s">
        <v>30</v>
      </c>
      <c r="AX191" s="12" t="s">
        <v>73</v>
      </c>
      <c r="AY191" s="149" t="s">
        <v>113</v>
      </c>
    </row>
    <row r="192" spans="2:65" s="13" customFormat="1" ht="11.25">
      <c r="B192" s="154"/>
      <c r="D192" s="144" t="s">
        <v>126</v>
      </c>
      <c r="E192" s="155" t="s">
        <v>1</v>
      </c>
      <c r="F192" s="156" t="s">
        <v>211</v>
      </c>
      <c r="H192" s="157">
        <v>22</v>
      </c>
      <c r="I192" s="158"/>
      <c r="L192" s="154"/>
      <c r="M192" s="159"/>
      <c r="T192" s="160"/>
      <c r="AT192" s="155" t="s">
        <v>126</v>
      </c>
      <c r="AU192" s="155" t="s">
        <v>83</v>
      </c>
      <c r="AV192" s="13" t="s">
        <v>83</v>
      </c>
      <c r="AW192" s="13" t="s">
        <v>30</v>
      </c>
      <c r="AX192" s="13" t="s">
        <v>73</v>
      </c>
      <c r="AY192" s="155" t="s">
        <v>113</v>
      </c>
    </row>
    <row r="193" spans="2:51" s="12" customFormat="1" ht="11.25">
      <c r="B193" s="148"/>
      <c r="D193" s="144" t="s">
        <v>126</v>
      </c>
      <c r="E193" s="149" t="s">
        <v>1</v>
      </c>
      <c r="F193" s="150" t="s">
        <v>212</v>
      </c>
      <c r="H193" s="149" t="s">
        <v>1</v>
      </c>
      <c r="I193" s="151"/>
      <c r="L193" s="148"/>
      <c r="M193" s="152"/>
      <c r="T193" s="153"/>
      <c r="AT193" s="149" t="s">
        <v>126</v>
      </c>
      <c r="AU193" s="149" t="s">
        <v>83</v>
      </c>
      <c r="AV193" s="12" t="s">
        <v>81</v>
      </c>
      <c r="AW193" s="12" t="s">
        <v>30</v>
      </c>
      <c r="AX193" s="12" t="s">
        <v>73</v>
      </c>
      <c r="AY193" s="149" t="s">
        <v>113</v>
      </c>
    </row>
    <row r="194" spans="2:51" s="13" customFormat="1" ht="11.25">
      <c r="B194" s="154"/>
      <c r="D194" s="144" t="s">
        <v>126</v>
      </c>
      <c r="E194" s="155" t="s">
        <v>1</v>
      </c>
      <c r="F194" s="156" t="s">
        <v>211</v>
      </c>
      <c r="H194" s="157">
        <v>22</v>
      </c>
      <c r="I194" s="158"/>
      <c r="L194" s="154"/>
      <c r="M194" s="159"/>
      <c r="T194" s="160"/>
      <c r="AT194" s="155" t="s">
        <v>126</v>
      </c>
      <c r="AU194" s="155" t="s">
        <v>83</v>
      </c>
      <c r="AV194" s="13" t="s">
        <v>83</v>
      </c>
      <c r="AW194" s="13" t="s">
        <v>30</v>
      </c>
      <c r="AX194" s="13" t="s">
        <v>73</v>
      </c>
      <c r="AY194" s="155" t="s">
        <v>113</v>
      </c>
    </row>
    <row r="195" spans="2:51" s="12" customFormat="1" ht="11.25">
      <c r="B195" s="148"/>
      <c r="D195" s="144" t="s">
        <v>126</v>
      </c>
      <c r="E195" s="149" t="s">
        <v>1</v>
      </c>
      <c r="F195" s="150" t="s">
        <v>213</v>
      </c>
      <c r="H195" s="149" t="s">
        <v>1</v>
      </c>
      <c r="I195" s="151"/>
      <c r="L195" s="148"/>
      <c r="M195" s="152"/>
      <c r="T195" s="153"/>
      <c r="AT195" s="149" t="s">
        <v>126</v>
      </c>
      <c r="AU195" s="149" t="s">
        <v>83</v>
      </c>
      <c r="AV195" s="12" t="s">
        <v>81</v>
      </c>
      <c r="AW195" s="12" t="s">
        <v>30</v>
      </c>
      <c r="AX195" s="12" t="s">
        <v>73</v>
      </c>
      <c r="AY195" s="149" t="s">
        <v>113</v>
      </c>
    </row>
    <row r="196" spans="2:51" s="13" customFormat="1" ht="11.25">
      <c r="B196" s="154"/>
      <c r="D196" s="144" t="s">
        <v>126</v>
      </c>
      <c r="E196" s="155" t="s">
        <v>1</v>
      </c>
      <c r="F196" s="156" t="s">
        <v>214</v>
      </c>
      <c r="H196" s="157">
        <v>38</v>
      </c>
      <c r="I196" s="158"/>
      <c r="L196" s="154"/>
      <c r="M196" s="159"/>
      <c r="T196" s="160"/>
      <c r="AT196" s="155" t="s">
        <v>126</v>
      </c>
      <c r="AU196" s="155" t="s">
        <v>83</v>
      </c>
      <c r="AV196" s="13" t="s">
        <v>83</v>
      </c>
      <c r="AW196" s="13" t="s">
        <v>30</v>
      </c>
      <c r="AX196" s="13" t="s">
        <v>73</v>
      </c>
      <c r="AY196" s="155" t="s">
        <v>113</v>
      </c>
    </row>
    <row r="197" spans="2:51" s="12" customFormat="1" ht="11.25">
      <c r="B197" s="148"/>
      <c r="D197" s="144" t="s">
        <v>126</v>
      </c>
      <c r="E197" s="149" t="s">
        <v>1</v>
      </c>
      <c r="F197" s="150" t="s">
        <v>215</v>
      </c>
      <c r="H197" s="149" t="s">
        <v>1</v>
      </c>
      <c r="I197" s="151"/>
      <c r="L197" s="148"/>
      <c r="M197" s="152"/>
      <c r="T197" s="153"/>
      <c r="AT197" s="149" t="s">
        <v>126</v>
      </c>
      <c r="AU197" s="149" t="s">
        <v>83</v>
      </c>
      <c r="AV197" s="12" t="s">
        <v>81</v>
      </c>
      <c r="AW197" s="12" t="s">
        <v>30</v>
      </c>
      <c r="AX197" s="12" t="s">
        <v>73</v>
      </c>
      <c r="AY197" s="149" t="s">
        <v>113</v>
      </c>
    </row>
    <row r="198" spans="2:51" s="13" customFormat="1" ht="11.25">
      <c r="B198" s="154"/>
      <c r="D198" s="144" t="s">
        <v>126</v>
      </c>
      <c r="E198" s="155" t="s">
        <v>1</v>
      </c>
      <c r="F198" s="156" t="s">
        <v>201</v>
      </c>
      <c r="H198" s="157">
        <v>8</v>
      </c>
      <c r="I198" s="158"/>
      <c r="L198" s="154"/>
      <c r="M198" s="159"/>
      <c r="T198" s="160"/>
      <c r="AT198" s="155" t="s">
        <v>126</v>
      </c>
      <c r="AU198" s="155" t="s">
        <v>83</v>
      </c>
      <c r="AV198" s="13" t="s">
        <v>83</v>
      </c>
      <c r="AW198" s="13" t="s">
        <v>30</v>
      </c>
      <c r="AX198" s="13" t="s">
        <v>73</v>
      </c>
      <c r="AY198" s="155" t="s">
        <v>113</v>
      </c>
    </row>
    <row r="199" spans="2:51" s="12" customFormat="1" ht="11.25">
      <c r="B199" s="148"/>
      <c r="D199" s="144" t="s">
        <v>126</v>
      </c>
      <c r="E199" s="149" t="s">
        <v>1</v>
      </c>
      <c r="F199" s="150" t="s">
        <v>216</v>
      </c>
      <c r="H199" s="149" t="s">
        <v>1</v>
      </c>
      <c r="I199" s="151"/>
      <c r="L199" s="148"/>
      <c r="M199" s="152"/>
      <c r="T199" s="153"/>
      <c r="AT199" s="149" t="s">
        <v>126</v>
      </c>
      <c r="AU199" s="149" t="s">
        <v>83</v>
      </c>
      <c r="AV199" s="12" t="s">
        <v>81</v>
      </c>
      <c r="AW199" s="12" t="s">
        <v>30</v>
      </c>
      <c r="AX199" s="12" t="s">
        <v>73</v>
      </c>
      <c r="AY199" s="149" t="s">
        <v>113</v>
      </c>
    </row>
    <row r="200" spans="2:51" s="13" customFormat="1" ht="11.25">
      <c r="B200" s="154"/>
      <c r="D200" s="144" t="s">
        <v>126</v>
      </c>
      <c r="E200" s="155" t="s">
        <v>1</v>
      </c>
      <c r="F200" s="156" t="s">
        <v>217</v>
      </c>
      <c r="H200" s="157">
        <v>84</v>
      </c>
      <c r="I200" s="158"/>
      <c r="L200" s="154"/>
      <c r="M200" s="159"/>
      <c r="T200" s="160"/>
      <c r="AT200" s="155" t="s">
        <v>126</v>
      </c>
      <c r="AU200" s="155" t="s">
        <v>83</v>
      </c>
      <c r="AV200" s="13" t="s">
        <v>83</v>
      </c>
      <c r="AW200" s="13" t="s">
        <v>30</v>
      </c>
      <c r="AX200" s="13" t="s">
        <v>73</v>
      </c>
      <c r="AY200" s="155" t="s">
        <v>113</v>
      </c>
    </row>
    <row r="201" spans="2:51" s="12" customFormat="1" ht="11.25">
      <c r="B201" s="148"/>
      <c r="D201" s="144" t="s">
        <v>126</v>
      </c>
      <c r="E201" s="149" t="s">
        <v>1</v>
      </c>
      <c r="F201" s="150" t="s">
        <v>218</v>
      </c>
      <c r="H201" s="149" t="s">
        <v>1</v>
      </c>
      <c r="I201" s="151"/>
      <c r="L201" s="148"/>
      <c r="M201" s="152"/>
      <c r="T201" s="153"/>
      <c r="AT201" s="149" t="s">
        <v>126</v>
      </c>
      <c r="AU201" s="149" t="s">
        <v>83</v>
      </c>
      <c r="AV201" s="12" t="s">
        <v>81</v>
      </c>
      <c r="AW201" s="12" t="s">
        <v>30</v>
      </c>
      <c r="AX201" s="12" t="s">
        <v>73</v>
      </c>
      <c r="AY201" s="149" t="s">
        <v>113</v>
      </c>
    </row>
    <row r="202" spans="2:51" s="13" customFormat="1" ht="11.25">
      <c r="B202" s="154"/>
      <c r="D202" s="144" t="s">
        <v>126</v>
      </c>
      <c r="E202" s="155" t="s">
        <v>1</v>
      </c>
      <c r="F202" s="156" t="s">
        <v>217</v>
      </c>
      <c r="H202" s="157">
        <v>84</v>
      </c>
      <c r="I202" s="158"/>
      <c r="L202" s="154"/>
      <c r="M202" s="159"/>
      <c r="T202" s="160"/>
      <c r="AT202" s="155" t="s">
        <v>126</v>
      </c>
      <c r="AU202" s="155" t="s">
        <v>83</v>
      </c>
      <c r="AV202" s="13" t="s">
        <v>83</v>
      </c>
      <c r="AW202" s="13" t="s">
        <v>30</v>
      </c>
      <c r="AX202" s="13" t="s">
        <v>73</v>
      </c>
      <c r="AY202" s="155" t="s">
        <v>113</v>
      </c>
    </row>
    <row r="203" spans="2:51" s="12" customFormat="1" ht="11.25">
      <c r="B203" s="148"/>
      <c r="D203" s="144" t="s">
        <v>126</v>
      </c>
      <c r="E203" s="149" t="s">
        <v>1</v>
      </c>
      <c r="F203" s="150" t="s">
        <v>219</v>
      </c>
      <c r="H203" s="149" t="s">
        <v>1</v>
      </c>
      <c r="I203" s="151"/>
      <c r="L203" s="148"/>
      <c r="M203" s="152"/>
      <c r="T203" s="153"/>
      <c r="AT203" s="149" t="s">
        <v>126</v>
      </c>
      <c r="AU203" s="149" t="s">
        <v>83</v>
      </c>
      <c r="AV203" s="12" t="s">
        <v>81</v>
      </c>
      <c r="AW203" s="12" t="s">
        <v>30</v>
      </c>
      <c r="AX203" s="12" t="s">
        <v>73</v>
      </c>
      <c r="AY203" s="149" t="s">
        <v>113</v>
      </c>
    </row>
    <row r="204" spans="2:51" s="13" customFormat="1" ht="11.25">
      <c r="B204" s="154"/>
      <c r="D204" s="144" t="s">
        <v>126</v>
      </c>
      <c r="E204" s="155" t="s">
        <v>1</v>
      </c>
      <c r="F204" s="156" t="s">
        <v>220</v>
      </c>
      <c r="H204" s="157">
        <v>80</v>
      </c>
      <c r="I204" s="158"/>
      <c r="L204" s="154"/>
      <c r="M204" s="159"/>
      <c r="T204" s="160"/>
      <c r="AT204" s="155" t="s">
        <v>126</v>
      </c>
      <c r="AU204" s="155" t="s">
        <v>83</v>
      </c>
      <c r="AV204" s="13" t="s">
        <v>83</v>
      </c>
      <c r="AW204" s="13" t="s">
        <v>30</v>
      </c>
      <c r="AX204" s="13" t="s">
        <v>73</v>
      </c>
      <c r="AY204" s="155" t="s">
        <v>113</v>
      </c>
    </row>
    <row r="205" spans="2:51" s="12" customFormat="1" ht="11.25">
      <c r="B205" s="148"/>
      <c r="D205" s="144" t="s">
        <v>126</v>
      </c>
      <c r="E205" s="149" t="s">
        <v>1</v>
      </c>
      <c r="F205" s="150" t="s">
        <v>221</v>
      </c>
      <c r="H205" s="149" t="s">
        <v>1</v>
      </c>
      <c r="I205" s="151"/>
      <c r="L205" s="148"/>
      <c r="M205" s="152"/>
      <c r="T205" s="153"/>
      <c r="AT205" s="149" t="s">
        <v>126</v>
      </c>
      <c r="AU205" s="149" t="s">
        <v>83</v>
      </c>
      <c r="AV205" s="12" t="s">
        <v>81</v>
      </c>
      <c r="AW205" s="12" t="s">
        <v>30</v>
      </c>
      <c r="AX205" s="12" t="s">
        <v>73</v>
      </c>
      <c r="AY205" s="149" t="s">
        <v>113</v>
      </c>
    </row>
    <row r="206" spans="2:51" s="13" customFormat="1" ht="11.25">
      <c r="B206" s="154"/>
      <c r="D206" s="144" t="s">
        <v>126</v>
      </c>
      <c r="E206" s="155" t="s">
        <v>1</v>
      </c>
      <c r="F206" s="156" t="s">
        <v>220</v>
      </c>
      <c r="H206" s="157">
        <v>80</v>
      </c>
      <c r="I206" s="158"/>
      <c r="L206" s="154"/>
      <c r="M206" s="159"/>
      <c r="T206" s="160"/>
      <c r="AT206" s="155" t="s">
        <v>126</v>
      </c>
      <c r="AU206" s="155" t="s">
        <v>83</v>
      </c>
      <c r="AV206" s="13" t="s">
        <v>83</v>
      </c>
      <c r="AW206" s="13" t="s">
        <v>30</v>
      </c>
      <c r="AX206" s="13" t="s">
        <v>73</v>
      </c>
      <c r="AY206" s="155" t="s">
        <v>113</v>
      </c>
    </row>
    <row r="207" spans="2:51" s="12" customFormat="1" ht="11.25">
      <c r="B207" s="148"/>
      <c r="D207" s="144" t="s">
        <v>126</v>
      </c>
      <c r="E207" s="149" t="s">
        <v>1</v>
      </c>
      <c r="F207" s="150" t="s">
        <v>222</v>
      </c>
      <c r="H207" s="149" t="s">
        <v>1</v>
      </c>
      <c r="I207" s="151"/>
      <c r="L207" s="148"/>
      <c r="M207" s="152"/>
      <c r="T207" s="153"/>
      <c r="AT207" s="149" t="s">
        <v>126</v>
      </c>
      <c r="AU207" s="149" t="s">
        <v>83</v>
      </c>
      <c r="AV207" s="12" t="s">
        <v>81</v>
      </c>
      <c r="AW207" s="12" t="s">
        <v>30</v>
      </c>
      <c r="AX207" s="12" t="s">
        <v>73</v>
      </c>
      <c r="AY207" s="149" t="s">
        <v>113</v>
      </c>
    </row>
    <row r="208" spans="2:51" s="13" customFormat="1" ht="11.25">
      <c r="B208" s="154"/>
      <c r="D208" s="144" t="s">
        <v>126</v>
      </c>
      <c r="E208" s="155" t="s">
        <v>1</v>
      </c>
      <c r="F208" s="156" t="s">
        <v>217</v>
      </c>
      <c r="H208" s="157">
        <v>84</v>
      </c>
      <c r="I208" s="158"/>
      <c r="L208" s="154"/>
      <c r="M208" s="159"/>
      <c r="T208" s="160"/>
      <c r="AT208" s="155" t="s">
        <v>126</v>
      </c>
      <c r="AU208" s="155" t="s">
        <v>83</v>
      </c>
      <c r="AV208" s="13" t="s">
        <v>83</v>
      </c>
      <c r="AW208" s="13" t="s">
        <v>30</v>
      </c>
      <c r="AX208" s="13" t="s">
        <v>73</v>
      </c>
      <c r="AY208" s="155" t="s">
        <v>113</v>
      </c>
    </row>
    <row r="209" spans="2:51" s="12" customFormat="1" ht="11.25">
      <c r="B209" s="148"/>
      <c r="D209" s="144" t="s">
        <v>126</v>
      </c>
      <c r="E209" s="149" t="s">
        <v>1</v>
      </c>
      <c r="F209" s="150" t="s">
        <v>223</v>
      </c>
      <c r="H209" s="149" t="s">
        <v>1</v>
      </c>
      <c r="I209" s="151"/>
      <c r="L209" s="148"/>
      <c r="M209" s="152"/>
      <c r="T209" s="153"/>
      <c r="AT209" s="149" t="s">
        <v>126</v>
      </c>
      <c r="AU209" s="149" t="s">
        <v>83</v>
      </c>
      <c r="AV209" s="12" t="s">
        <v>81</v>
      </c>
      <c r="AW209" s="12" t="s">
        <v>30</v>
      </c>
      <c r="AX209" s="12" t="s">
        <v>73</v>
      </c>
      <c r="AY209" s="149" t="s">
        <v>113</v>
      </c>
    </row>
    <row r="210" spans="2:51" s="13" customFormat="1" ht="11.25">
      <c r="B210" s="154"/>
      <c r="D210" s="144" t="s">
        <v>126</v>
      </c>
      <c r="E210" s="155" t="s">
        <v>1</v>
      </c>
      <c r="F210" s="156" t="s">
        <v>220</v>
      </c>
      <c r="H210" s="157">
        <v>80</v>
      </c>
      <c r="I210" s="158"/>
      <c r="L210" s="154"/>
      <c r="M210" s="159"/>
      <c r="T210" s="160"/>
      <c r="AT210" s="155" t="s">
        <v>126</v>
      </c>
      <c r="AU210" s="155" t="s">
        <v>83</v>
      </c>
      <c r="AV210" s="13" t="s">
        <v>83</v>
      </c>
      <c r="AW210" s="13" t="s">
        <v>30</v>
      </c>
      <c r="AX210" s="13" t="s">
        <v>73</v>
      </c>
      <c r="AY210" s="155" t="s">
        <v>113</v>
      </c>
    </row>
    <row r="211" spans="2:51" s="12" customFormat="1" ht="11.25">
      <c r="B211" s="148"/>
      <c r="D211" s="144" t="s">
        <v>126</v>
      </c>
      <c r="E211" s="149" t="s">
        <v>1</v>
      </c>
      <c r="F211" s="150" t="s">
        <v>224</v>
      </c>
      <c r="H211" s="149" t="s">
        <v>1</v>
      </c>
      <c r="I211" s="151"/>
      <c r="L211" s="148"/>
      <c r="M211" s="152"/>
      <c r="T211" s="153"/>
      <c r="AT211" s="149" t="s">
        <v>126</v>
      </c>
      <c r="AU211" s="149" t="s">
        <v>83</v>
      </c>
      <c r="AV211" s="12" t="s">
        <v>81</v>
      </c>
      <c r="AW211" s="12" t="s">
        <v>30</v>
      </c>
      <c r="AX211" s="12" t="s">
        <v>73</v>
      </c>
      <c r="AY211" s="149" t="s">
        <v>113</v>
      </c>
    </row>
    <row r="212" spans="2:51" s="13" customFormat="1" ht="11.25">
      <c r="B212" s="154"/>
      <c r="D212" s="144" t="s">
        <v>126</v>
      </c>
      <c r="E212" s="155" t="s">
        <v>1</v>
      </c>
      <c r="F212" s="156" t="s">
        <v>217</v>
      </c>
      <c r="H212" s="157">
        <v>84</v>
      </c>
      <c r="I212" s="158"/>
      <c r="L212" s="154"/>
      <c r="M212" s="159"/>
      <c r="T212" s="160"/>
      <c r="AT212" s="155" t="s">
        <v>126</v>
      </c>
      <c r="AU212" s="155" t="s">
        <v>83</v>
      </c>
      <c r="AV212" s="13" t="s">
        <v>83</v>
      </c>
      <c r="AW212" s="13" t="s">
        <v>30</v>
      </c>
      <c r="AX212" s="13" t="s">
        <v>73</v>
      </c>
      <c r="AY212" s="155" t="s">
        <v>113</v>
      </c>
    </row>
    <row r="213" spans="2:51" s="12" customFormat="1" ht="11.25">
      <c r="B213" s="148"/>
      <c r="D213" s="144" t="s">
        <v>126</v>
      </c>
      <c r="E213" s="149" t="s">
        <v>1</v>
      </c>
      <c r="F213" s="150" t="s">
        <v>225</v>
      </c>
      <c r="H213" s="149" t="s">
        <v>1</v>
      </c>
      <c r="I213" s="151"/>
      <c r="L213" s="148"/>
      <c r="M213" s="152"/>
      <c r="T213" s="153"/>
      <c r="AT213" s="149" t="s">
        <v>126</v>
      </c>
      <c r="AU213" s="149" t="s">
        <v>83</v>
      </c>
      <c r="AV213" s="12" t="s">
        <v>81</v>
      </c>
      <c r="AW213" s="12" t="s">
        <v>30</v>
      </c>
      <c r="AX213" s="12" t="s">
        <v>73</v>
      </c>
      <c r="AY213" s="149" t="s">
        <v>113</v>
      </c>
    </row>
    <row r="214" spans="2:51" s="13" customFormat="1" ht="11.25">
      <c r="B214" s="154"/>
      <c r="D214" s="144" t="s">
        <v>126</v>
      </c>
      <c r="E214" s="155" t="s">
        <v>1</v>
      </c>
      <c r="F214" s="156" t="s">
        <v>217</v>
      </c>
      <c r="H214" s="157">
        <v>84</v>
      </c>
      <c r="I214" s="158"/>
      <c r="L214" s="154"/>
      <c r="M214" s="159"/>
      <c r="T214" s="160"/>
      <c r="AT214" s="155" t="s">
        <v>126</v>
      </c>
      <c r="AU214" s="155" t="s">
        <v>83</v>
      </c>
      <c r="AV214" s="13" t="s">
        <v>83</v>
      </c>
      <c r="AW214" s="13" t="s">
        <v>30</v>
      </c>
      <c r="AX214" s="13" t="s">
        <v>73</v>
      </c>
      <c r="AY214" s="155" t="s">
        <v>113</v>
      </c>
    </row>
    <row r="215" spans="2:51" s="12" customFormat="1" ht="11.25">
      <c r="B215" s="148"/>
      <c r="D215" s="144" t="s">
        <v>126</v>
      </c>
      <c r="E215" s="149" t="s">
        <v>1</v>
      </c>
      <c r="F215" s="150" t="s">
        <v>226</v>
      </c>
      <c r="H215" s="149" t="s">
        <v>1</v>
      </c>
      <c r="I215" s="151"/>
      <c r="L215" s="148"/>
      <c r="M215" s="152"/>
      <c r="T215" s="153"/>
      <c r="AT215" s="149" t="s">
        <v>126</v>
      </c>
      <c r="AU215" s="149" t="s">
        <v>83</v>
      </c>
      <c r="AV215" s="12" t="s">
        <v>81</v>
      </c>
      <c r="AW215" s="12" t="s">
        <v>30</v>
      </c>
      <c r="AX215" s="12" t="s">
        <v>73</v>
      </c>
      <c r="AY215" s="149" t="s">
        <v>113</v>
      </c>
    </row>
    <row r="216" spans="2:51" s="13" customFormat="1" ht="11.25">
      <c r="B216" s="154"/>
      <c r="D216" s="144" t="s">
        <v>126</v>
      </c>
      <c r="E216" s="155" t="s">
        <v>1</v>
      </c>
      <c r="F216" s="156" t="s">
        <v>220</v>
      </c>
      <c r="H216" s="157">
        <v>80</v>
      </c>
      <c r="I216" s="158"/>
      <c r="L216" s="154"/>
      <c r="M216" s="159"/>
      <c r="T216" s="160"/>
      <c r="AT216" s="155" t="s">
        <v>126</v>
      </c>
      <c r="AU216" s="155" t="s">
        <v>83</v>
      </c>
      <c r="AV216" s="13" t="s">
        <v>83</v>
      </c>
      <c r="AW216" s="13" t="s">
        <v>30</v>
      </c>
      <c r="AX216" s="13" t="s">
        <v>73</v>
      </c>
      <c r="AY216" s="155" t="s">
        <v>113</v>
      </c>
    </row>
    <row r="217" spans="2:51" s="12" customFormat="1" ht="11.25">
      <c r="B217" s="148"/>
      <c r="D217" s="144" t="s">
        <v>126</v>
      </c>
      <c r="E217" s="149" t="s">
        <v>1</v>
      </c>
      <c r="F217" s="150" t="s">
        <v>227</v>
      </c>
      <c r="H217" s="149" t="s">
        <v>1</v>
      </c>
      <c r="I217" s="151"/>
      <c r="L217" s="148"/>
      <c r="M217" s="152"/>
      <c r="T217" s="153"/>
      <c r="AT217" s="149" t="s">
        <v>126</v>
      </c>
      <c r="AU217" s="149" t="s">
        <v>83</v>
      </c>
      <c r="AV217" s="12" t="s">
        <v>81</v>
      </c>
      <c r="AW217" s="12" t="s">
        <v>30</v>
      </c>
      <c r="AX217" s="12" t="s">
        <v>73</v>
      </c>
      <c r="AY217" s="149" t="s">
        <v>113</v>
      </c>
    </row>
    <row r="218" spans="2:51" s="13" customFormat="1" ht="11.25">
      <c r="B218" s="154"/>
      <c r="D218" s="144" t="s">
        <v>126</v>
      </c>
      <c r="E218" s="155" t="s">
        <v>1</v>
      </c>
      <c r="F218" s="156" t="s">
        <v>228</v>
      </c>
      <c r="H218" s="157">
        <v>44</v>
      </c>
      <c r="I218" s="158"/>
      <c r="L218" s="154"/>
      <c r="M218" s="159"/>
      <c r="T218" s="160"/>
      <c r="AT218" s="155" t="s">
        <v>126</v>
      </c>
      <c r="AU218" s="155" t="s">
        <v>83</v>
      </c>
      <c r="AV218" s="13" t="s">
        <v>83</v>
      </c>
      <c r="AW218" s="13" t="s">
        <v>30</v>
      </c>
      <c r="AX218" s="13" t="s">
        <v>73</v>
      </c>
      <c r="AY218" s="155" t="s">
        <v>113</v>
      </c>
    </row>
    <row r="219" spans="2:51" s="12" customFormat="1" ht="11.25">
      <c r="B219" s="148"/>
      <c r="D219" s="144" t="s">
        <v>126</v>
      </c>
      <c r="E219" s="149" t="s">
        <v>1</v>
      </c>
      <c r="F219" s="150" t="s">
        <v>229</v>
      </c>
      <c r="H219" s="149" t="s">
        <v>1</v>
      </c>
      <c r="I219" s="151"/>
      <c r="L219" s="148"/>
      <c r="M219" s="152"/>
      <c r="T219" s="153"/>
      <c r="AT219" s="149" t="s">
        <v>126</v>
      </c>
      <c r="AU219" s="149" t="s">
        <v>83</v>
      </c>
      <c r="AV219" s="12" t="s">
        <v>81</v>
      </c>
      <c r="AW219" s="12" t="s">
        <v>30</v>
      </c>
      <c r="AX219" s="12" t="s">
        <v>73</v>
      </c>
      <c r="AY219" s="149" t="s">
        <v>113</v>
      </c>
    </row>
    <row r="220" spans="2:51" s="13" customFormat="1" ht="11.25">
      <c r="B220" s="154"/>
      <c r="D220" s="144" t="s">
        <v>126</v>
      </c>
      <c r="E220" s="155" t="s">
        <v>1</v>
      </c>
      <c r="F220" s="156" t="s">
        <v>230</v>
      </c>
      <c r="H220" s="157">
        <v>28</v>
      </c>
      <c r="I220" s="158"/>
      <c r="L220" s="154"/>
      <c r="M220" s="159"/>
      <c r="T220" s="160"/>
      <c r="AT220" s="155" t="s">
        <v>126</v>
      </c>
      <c r="AU220" s="155" t="s">
        <v>83</v>
      </c>
      <c r="AV220" s="13" t="s">
        <v>83</v>
      </c>
      <c r="AW220" s="13" t="s">
        <v>30</v>
      </c>
      <c r="AX220" s="13" t="s">
        <v>73</v>
      </c>
      <c r="AY220" s="155" t="s">
        <v>113</v>
      </c>
    </row>
    <row r="221" spans="2:51" s="12" customFormat="1" ht="11.25">
      <c r="B221" s="148"/>
      <c r="D221" s="144" t="s">
        <v>126</v>
      </c>
      <c r="E221" s="149" t="s">
        <v>1</v>
      </c>
      <c r="F221" s="150" t="s">
        <v>231</v>
      </c>
      <c r="H221" s="149" t="s">
        <v>1</v>
      </c>
      <c r="I221" s="151"/>
      <c r="L221" s="148"/>
      <c r="M221" s="152"/>
      <c r="T221" s="153"/>
      <c r="AT221" s="149" t="s">
        <v>126</v>
      </c>
      <c r="AU221" s="149" t="s">
        <v>83</v>
      </c>
      <c r="AV221" s="12" t="s">
        <v>81</v>
      </c>
      <c r="AW221" s="12" t="s">
        <v>30</v>
      </c>
      <c r="AX221" s="12" t="s">
        <v>73</v>
      </c>
      <c r="AY221" s="149" t="s">
        <v>113</v>
      </c>
    </row>
    <row r="222" spans="2:51" s="13" customFormat="1" ht="11.25">
      <c r="B222" s="154"/>
      <c r="D222" s="144" t="s">
        <v>126</v>
      </c>
      <c r="E222" s="155" t="s">
        <v>1</v>
      </c>
      <c r="F222" s="156" t="s">
        <v>228</v>
      </c>
      <c r="H222" s="157">
        <v>44</v>
      </c>
      <c r="I222" s="158"/>
      <c r="L222" s="154"/>
      <c r="M222" s="159"/>
      <c r="T222" s="160"/>
      <c r="AT222" s="155" t="s">
        <v>126</v>
      </c>
      <c r="AU222" s="155" t="s">
        <v>83</v>
      </c>
      <c r="AV222" s="13" t="s">
        <v>83</v>
      </c>
      <c r="AW222" s="13" t="s">
        <v>30</v>
      </c>
      <c r="AX222" s="13" t="s">
        <v>73</v>
      </c>
      <c r="AY222" s="155" t="s">
        <v>113</v>
      </c>
    </row>
    <row r="223" spans="2:51" s="12" customFormat="1" ht="11.25">
      <c r="B223" s="148"/>
      <c r="D223" s="144" t="s">
        <v>126</v>
      </c>
      <c r="E223" s="149" t="s">
        <v>1</v>
      </c>
      <c r="F223" s="150" t="s">
        <v>232</v>
      </c>
      <c r="H223" s="149" t="s">
        <v>1</v>
      </c>
      <c r="I223" s="151"/>
      <c r="L223" s="148"/>
      <c r="M223" s="152"/>
      <c r="T223" s="153"/>
      <c r="AT223" s="149" t="s">
        <v>126</v>
      </c>
      <c r="AU223" s="149" t="s">
        <v>83</v>
      </c>
      <c r="AV223" s="12" t="s">
        <v>81</v>
      </c>
      <c r="AW223" s="12" t="s">
        <v>30</v>
      </c>
      <c r="AX223" s="12" t="s">
        <v>73</v>
      </c>
      <c r="AY223" s="149" t="s">
        <v>113</v>
      </c>
    </row>
    <row r="224" spans="2:51" s="13" customFormat="1" ht="11.25">
      <c r="B224" s="154"/>
      <c r="D224" s="144" t="s">
        <v>126</v>
      </c>
      <c r="E224" s="155" t="s">
        <v>1</v>
      </c>
      <c r="F224" s="156" t="s">
        <v>230</v>
      </c>
      <c r="H224" s="157">
        <v>28</v>
      </c>
      <c r="I224" s="158"/>
      <c r="L224" s="154"/>
      <c r="M224" s="159"/>
      <c r="T224" s="160"/>
      <c r="AT224" s="155" t="s">
        <v>126</v>
      </c>
      <c r="AU224" s="155" t="s">
        <v>83</v>
      </c>
      <c r="AV224" s="13" t="s">
        <v>83</v>
      </c>
      <c r="AW224" s="13" t="s">
        <v>30</v>
      </c>
      <c r="AX224" s="13" t="s">
        <v>73</v>
      </c>
      <c r="AY224" s="155" t="s">
        <v>113</v>
      </c>
    </row>
    <row r="225" spans="2:51" s="12" customFormat="1" ht="11.25">
      <c r="B225" s="148"/>
      <c r="D225" s="144" t="s">
        <v>126</v>
      </c>
      <c r="E225" s="149" t="s">
        <v>1</v>
      </c>
      <c r="F225" s="150" t="s">
        <v>233</v>
      </c>
      <c r="H225" s="149" t="s">
        <v>1</v>
      </c>
      <c r="I225" s="151"/>
      <c r="L225" s="148"/>
      <c r="M225" s="152"/>
      <c r="T225" s="153"/>
      <c r="AT225" s="149" t="s">
        <v>126</v>
      </c>
      <c r="AU225" s="149" t="s">
        <v>83</v>
      </c>
      <c r="AV225" s="12" t="s">
        <v>81</v>
      </c>
      <c r="AW225" s="12" t="s">
        <v>30</v>
      </c>
      <c r="AX225" s="12" t="s">
        <v>73</v>
      </c>
      <c r="AY225" s="149" t="s">
        <v>113</v>
      </c>
    </row>
    <row r="226" spans="2:51" s="13" customFormat="1" ht="11.25">
      <c r="B226" s="154"/>
      <c r="D226" s="144" t="s">
        <v>126</v>
      </c>
      <c r="E226" s="155" t="s">
        <v>1</v>
      </c>
      <c r="F226" s="156" t="s">
        <v>228</v>
      </c>
      <c r="H226" s="157">
        <v>44</v>
      </c>
      <c r="I226" s="158"/>
      <c r="L226" s="154"/>
      <c r="M226" s="159"/>
      <c r="T226" s="160"/>
      <c r="AT226" s="155" t="s">
        <v>126</v>
      </c>
      <c r="AU226" s="155" t="s">
        <v>83</v>
      </c>
      <c r="AV226" s="13" t="s">
        <v>83</v>
      </c>
      <c r="AW226" s="13" t="s">
        <v>30</v>
      </c>
      <c r="AX226" s="13" t="s">
        <v>73</v>
      </c>
      <c r="AY226" s="155" t="s">
        <v>113</v>
      </c>
    </row>
    <row r="227" spans="2:51" s="12" customFormat="1" ht="11.25">
      <c r="B227" s="148"/>
      <c r="D227" s="144" t="s">
        <v>126</v>
      </c>
      <c r="E227" s="149" t="s">
        <v>1</v>
      </c>
      <c r="F227" s="150" t="s">
        <v>234</v>
      </c>
      <c r="H227" s="149" t="s">
        <v>1</v>
      </c>
      <c r="I227" s="151"/>
      <c r="L227" s="148"/>
      <c r="M227" s="152"/>
      <c r="T227" s="153"/>
      <c r="AT227" s="149" t="s">
        <v>126</v>
      </c>
      <c r="AU227" s="149" t="s">
        <v>83</v>
      </c>
      <c r="AV227" s="12" t="s">
        <v>81</v>
      </c>
      <c r="AW227" s="12" t="s">
        <v>30</v>
      </c>
      <c r="AX227" s="12" t="s">
        <v>73</v>
      </c>
      <c r="AY227" s="149" t="s">
        <v>113</v>
      </c>
    </row>
    <row r="228" spans="2:51" s="13" customFormat="1" ht="11.25">
      <c r="B228" s="154"/>
      <c r="D228" s="144" t="s">
        <v>126</v>
      </c>
      <c r="E228" s="155" t="s">
        <v>1</v>
      </c>
      <c r="F228" s="156" t="s">
        <v>230</v>
      </c>
      <c r="H228" s="157">
        <v>28</v>
      </c>
      <c r="I228" s="158"/>
      <c r="L228" s="154"/>
      <c r="M228" s="159"/>
      <c r="T228" s="160"/>
      <c r="AT228" s="155" t="s">
        <v>126</v>
      </c>
      <c r="AU228" s="155" t="s">
        <v>83</v>
      </c>
      <c r="AV228" s="13" t="s">
        <v>83</v>
      </c>
      <c r="AW228" s="13" t="s">
        <v>30</v>
      </c>
      <c r="AX228" s="13" t="s">
        <v>73</v>
      </c>
      <c r="AY228" s="155" t="s">
        <v>113</v>
      </c>
    </row>
    <row r="229" spans="2:51" s="12" customFormat="1" ht="11.25">
      <c r="B229" s="148"/>
      <c r="D229" s="144" t="s">
        <v>126</v>
      </c>
      <c r="E229" s="149" t="s">
        <v>1</v>
      </c>
      <c r="F229" s="150" t="s">
        <v>235</v>
      </c>
      <c r="H229" s="149" t="s">
        <v>1</v>
      </c>
      <c r="I229" s="151"/>
      <c r="L229" s="148"/>
      <c r="M229" s="152"/>
      <c r="T229" s="153"/>
      <c r="AT229" s="149" t="s">
        <v>126</v>
      </c>
      <c r="AU229" s="149" t="s">
        <v>83</v>
      </c>
      <c r="AV229" s="12" t="s">
        <v>81</v>
      </c>
      <c r="AW229" s="12" t="s">
        <v>30</v>
      </c>
      <c r="AX229" s="12" t="s">
        <v>73</v>
      </c>
      <c r="AY229" s="149" t="s">
        <v>113</v>
      </c>
    </row>
    <row r="230" spans="2:51" s="13" customFormat="1" ht="11.25">
      <c r="B230" s="154"/>
      <c r="D230" s="144" t="s">
        <v>126</v>
      </c>
      <c r="E230" s="155" t="s">
        <v>1</v>
      </c>
      <c r="F230" s="156" t="s">
        <v>236</v>
      </c>
      <c r="H230" s="157">
        <v>40</v>
      </c>
      <c r="I230" s="158"/>
      <c r="L230" s="154"/>
      <c r="M230" s="159"/>
      <c r="T230" s="160"/>
      <c r="AT230" s="155" t="s">
        <v>126</v>
      </c>
      <c r="AU230" s="155" t="s">
        <v>83</v>
      </c>
      <c r="AV230" s="13" t="s">
        <v>83</v>
      </c>
      <c r="AW230" s="13" t="s">
        <v>30</v>
      </c>
      <c r="AX230" s="13" t="s">
        <v>73</v>
      </c>
      <c r="AY230" s="155" t="s">
        <v>113</v>
      </c>
    </row>
    <row r="231" spans="2:51" s="12" customFormat="1" ht="11.25">
      <c r="B231" s="148"/>
      <c r="D231" s="144" t="s">
        <v>126</v>
      </c>
      <c r="E231" s="149" t="s">
        <v>1</v>
      </c>
      <c r="F231" s="150" t="s">
        <v>237</v>
      </c>
      <c r="H231" s="149" t="s">
        <v>1</v>
      </c>
      <c r="I231" s="151"/>
      <c r="L231" s="148"/>
      <c r="M231" s="152"/>
      <c r="T231" s="153"/>
      <c r="AT231" s="149" t="s">
        <v>126</v>
      </c>
      <c r="AU231" s="149" t="s">
        <v>83</v>
      </c>
      <c r="AV231" s="12" t="s">
        <v>81</v>
      </c>
      <c r="AW231" s="12" t="s">
        <v>30</v>
      </c>
      <c r="AX231" s="12" t="s">
        <v>73</v>
      </c>
      <c r="AY231" s="149" t="s">
        <v>113</v>
      </c>
    </row>
    <row r="232" spans="2:51" s="13" customFormat="1" ht="11.25">
      <c r="B232" s="154"/>
      <c r="D232" s="144" t="s">
        <v>126</v>
      </c>
      <c r="E232" s="155" t="s">
        <v>1</v>
      </c>
      <c r="F232" s="156" t="s">
        <v>230</v>
      </c>
      <c r="H232" s="157">
        <v>28</v>
      </c>
      <c r="I232" s="158"/>
      <c r="L232" s="154"/>
      <c r="M232" s="159"/>
      <c r="T232" s="160"/>
      <c r="AT232" s="155" t="s">
        <v>126</v>
      </c>
      <c r="AU232" s="155" t="s">
        <v>83</v>
      </c>
      <c r="AV232" s="13" t="s">
        <v>83</v>
      </c>
      <c r="AW232" s="13" t="s">
        <v>30</v>
      </c>
      <c r="AX232" s="13" t="s">
        <v>73</v>
      </c>
      <c r="AY232" s="155" t="s">
        <v>113</v>
      </c>
    </row>
    <row r="233" spans="2:51" s="12" customFormat="1" ht="11.25">
      <c r="B233" s="148"/>
      <c r="D233" s="144" t="s">
        <v>126</v>
      </c>
      <c r="E233" s="149" t="s">
        <v>1</v>
      </c>
      <c r="F233" s="150" t="s">
        <v>238</v>
      </c>
      <c r="H233" s="149" t="s">
        <v>1</v>
      </c>
      <c r="I233" s="151"/>
      <c r="L233" s="148"/>
      <c r="M233" s="152"/>
      <c r="T233" s="153"/>
      <c r="AT233" s="149" t="s">
        <v>126</v>
      </c>
      <c r="AU233" s="149" t="s">
        <v>83</v>
      </c>
      <c r="AV233" s="12" t="s">
        <v>81</v>
      </c>
      <c r="AW233" s="12" t="s">
        <v>30</v>
      </c>
      <c r="AX233" s="12" t="s">
        <v>73</v>
      </c>
      <c r="AY233" s="149" t="s">
        <v>113</v>
      </c>
    </row>
    <row r="234" spans="2:51" s="13" customFormat="1" ht="11.25">
      <c r="B234" s="154"/>
      <c r="D234" s="144" t="s">
        <v>126</v>
      </c>
      <c r="E234" s="155" t="s">
        <v>1</v>
      </c>
      <c r="F234" s="156" t="s">
        <v>239</v>
      </c>
      <c r="H234" s="157">
        <v>42</v>
      </c>
      <c r="I234" s="158"/>
      <c r="L234" s="154"/>
      <c r="M234" s="159"/>
      <c r="T234" s="160"/>
      <c r="AT234" s="155" t="s">
        <v>126</v>
      </c>
      <c r="AU234" s="155" t="s">
        <v>83</v>
      </c>
      <c r="AV234" s="13" t="s">
        <v>83</v>
      </c>
      <c r="AW234" s="13" t="s">
        <v>30</v>
      </c>
      <c r="AX234" s="13" t="s">
        <v>73</v>
      </c>
      <c r="AY234" s="155" t="s">
        <v>113</v>
      </c>
    </row>
    <row r="235" spans="2:51" s="12" customFormat="1" ht="11.25">
      <c r="B235" s="148"/>
      <c r="D235" s="144" t="s">
        <v>126</v>
      </c>
      <c r="E235" s="149" t="s">
        <v>1</v>
      </c>
      <c r="F235" s="150" t="s">
        <v>240</v>
      </c>
      <c r="H235" s="149" t="s">
        <v>1</v>
      </c>
      <c r="I235" s="151"/>
      <c r="L235" s="148"/>
      <c r="M235" s="152"/>
      <c r="T235" s="153"/>
      <c r="AT235" s="149" t="s">
        <v>126</v>
      </c>
      <c r="AU235" s="149" t="s">
        <v>83</v>
      </c>
      <c r="AV235" s="12" t="s">
        <v>81</v>
      </c>
      <c r="AW235" s="12" t="s">
        <v>30</v>
      </c>
      <c r="AX235" s="12" t="s">
        <v>73</v>
      </c>
      <c r="AY235" s="149" t="s">
        <v>113</v>
      </c>
    </row>
    <row r="236" spans="2:51" s="13" customFormat="1" ht="11.25">
      <c r="B236" s="154"/>
      <c r="D236" s="144" t="s">
        <v>126</v>
      </c>
      <c r="E236" s="155" t="s">
        <v>1</v>
      </c>
      <c r="F236" s="156" t="s">
        <v>241</v>
      </c>
      <c r="H236" s="157">
        <v>30</v>
      </c>
      <c r="I236" s="158"/>
      <c r="L236" s="154"/>
      <c r="M236" s="159"/>
      <c r="T236" s="160"/>
      <c r="AT236" s="155" t="s">
        <v>126</v>
      </c>
      <c r="AU236" s="155" t="s">
        <v>83</v>
      </c>
      <c r="AV236" s="13" t="s">
        <v>83</v>
      </c>
      <c r="AW236" s="13" t="s">
        <v>30</v>
      </c>
      <c r="AX236" s="13" t="s">
        <v>73</v>
      </c>
      <c r="AY236" s="155" t="s">
        <v>113</v>
      </c>
    </row>
    <row r="237" spans="2:51" s="12" customFormat="1" ht="11.25">
      <c r="B237" s="148"/>
      <c r="D237" s="144" t="s">
        <v>126</v>
      </c>
      <c r="E237" s="149" t="s">
        <v>1</v>
      </c>
      <c r="F237" s="150" t="s">
        <v>242</v>
      </c>
      <c r="H237" s="149" t="s">
        <v>1</v>
      </c>
      <c r="I237" s="151"/>
      <c r="L237" s="148"/>
      <c r="M237" s="152"/>
      <c r="T237" s="153"/>
      <c r="AT237" s="149" t="s">
        <v>126</v>
      </c>
      <c r="AU237" s="149" t="s">
        <v>83</v>
      </c>
      <c r="AV237" s="12" t="s">
        <v>81</v>
      </c>
      <c r="AW237" s="12" t="s">
        <v>30</v>
      </c>
      <c r="AX237" s="12" t="s">
        <v>73</v>
      </c>
      <c r="AY237" s="149" t="s">
        <v>113</v>
      </c>
    </row>
    <row r="238" spans="2:51" s="13" customFormat="1" ht="11.25">
      <c r="B238" s="154"/>
      <c r="D238" s="144" t="s">
        <v>126</v>
      </c>
      <c r="E238" s="155" t="s">
        <v>1</v>
      </c>
      <c r="F238" s="156" t="s">
        <v>214</v>
      </c>
      <c r="H238" s="157">
        <v>38</v>
      </c>
      <c r="I238" s="158"/>
      <c r="L238" s="154"/>
      <c r="M238" s="159"/>
      <c r="T238" s="160"/>
      <c r="AT238" s="155" t="s">
        <v>126</v>
      </c>
      <c r="AU238" s="155" t="s">
        <v>83</v>
      </c>
      <c r="AV238" s="13" t="s">
        <v>83</v>
      </c>
      <c r="AW238" s="13" t="s">
        <v>30</v>
      </c>
      <c r="AX238" s="13" t="s">
        <v>73</v>
      </c>
      <c r="AY238" s="155" t="s">
        <v>113</v>
      </c>
    </row>
    <row r="239" spans="2:51" s="12" customFormat="1" ht="11.25">
      <c r="B239" s="148"/>
      <c r="D239" s="144" t="s">
        <v>126</v>
      </c>
      <c r="E239" s="149" t="s">
        <v>1</v>
      </c>
      <c r="F239" s="150" t="s">
        <v>243</v>
      </c>
      <c r="H239" s="149" t="s">
        <v>1</v>
      </c>
      <c r="I239" s="151"/>
      <c r="L239" s="148"/>
      <c r="M239" s="152"/>
      <c r="T239" s="153"/>
      <c r="AT239" s="149" t="s">
        <v>126</v>
      </c>
      <c r="AU239" s="149" t="s">
        <v>83</v>
      </c>
      <c r="AV239" s="12" t="s">
        <v>81</v>
      </c>
      <c r="AW239" s="12" t="s">
        <v>30</v>
      </c>
      <c r="AX239" s="12" t="s">
        <v>73</v>
      </c>
      <c r="AY239" s="149" t="s">
        <v>113</v>
      </c>
    </row>
    <row r="240" spans="2:51" s="13" customFormat="1" ht="11.25">
      <c r="B240" s="154"/>
      <c r="D240" s="144" t="s">
        <v>126</v>
      </c>
      <c r="E240" s="155" t="s">
        <v>1</v>
      </c>
      <c r="F240" s="156" t="s">
        <v>241</v>
      </c>
      <c r="H240" s="157">
        <v>30</v>
      </c>
      <c r="I240" s="158"/>
      <c r="L240" s="154"/>
      <c r="M240" s="159"/>
      <c r="T240" s="160"/>
      <c r="AT240" s="155" t="s">
        <v>126</v>
      </c>
      <c r="AU240" s="155" t="s">
        <v>83</v>
      </c>
      <c r="AV240" s="13" t="s">
        <v>83</v>
      </c>
      <c r="AW240" s="13" t="s">
        <v>30</v>
      </c>
      <c r="AX240" s="13" t="s">
        <v>73</v>
      </c>
      <c r="AY240" s="155" t="s">
        <v>113</v>
      </c>
    </row>
    <row r="241" spans="2:65" s="12" customFormat="1" ht="11.25">
      <c r="B241" s="148"/>
      <c r="D241" s="144" t="s">
        <v>126</v>
      </c>
      <c r="E241" s="149" t="s">
        <v>1</v>
      </c>
      <c r="F241" s="150" t="s">
        <v>244</v>
      </c>
      <c r="H241" s="149" t="s">
        <v>1</v>
      </c>
      <c r="I241" s="151"/>
      <c r="L241" s="148"/>
      <c r="M241" s="152"/>
      <c r="T241" s="153"/>
      <c r="AT241" s="149" t="s">
        <v>126</v>
      </c>
      <c r="AU241" s="149" t="s">
        <v>83</v>
      </c>
      <c r="AV241" s="12" t="s">
        <v>81</v>
      </c>
      <c r="AW241" s="12" t="s">
        <v>30</v>
      </c>
      <c r="AX241" s="12" t="s">
        <v>73</v>
      </c>
      <c r="AY241" s="149" t="s">
        <v>113</v>
      </c>
    </row>
    <row r="242" spans="2:65" s="13" customFormat="1" ht="11.25">
      <c r="B242" s="154"/>
      <c r="D242" s="144" t="s">
        <v>126</v>
      </c>
      <c r="E242" s="155" t="s">
        <v>1</v>
      </c>
      <c r="F242" s="156" t="s">
        <v>245</v>
      </c>
      <c r="H242" s="157">
        <v>34</v>
      </c>
      <c r="I242" s="158"/>
      <c r="L242" s="154"/>
      <c r="M242" s="159"/>
      <c r="T242" s="160"/>
      <c r="AT242" s="155" t="s">
        <v>126</v>
      </c>
      <c r="AU242" s="155" t="s">
        <v>83</v>
      </c>
      <c r="AV242" s="13" t="s">
        <v>83</v>
      </c>
      <c r="AW242" s="13" t="s">
        <v>30</v>
      </c>
      <c r="AX242" s="13" t="s">
        <v>73</v>
      </c>
      <c r="AY242" s="155" t="s">
        <v>113</v>
      </c>
    </row>
    <row r="243" spans="2:65" s="12" customFormat="1" ht="11.25">
      <c r="B243" s="148"/>
      <c r="D243" s="144" t="s">
        <v>126</v>
      </c>
      <c r="E243" s="149" t="s">
        <v>1</v>
      </c>
      <c r="F243" s="150" t="s">
        <v>246</v>
      </c>
      <c r="H243" s="149" t="s">
        <v>1</v>
      </c>
      <c r="I243" s="151"/>
      <c r="L243" s="148"/>
      <c r="M243" s="152"/>
      <c r="T243" s="153"/>
      <c r="AT243" s="149" t="s">
        <v>126</v>
      </c>
      <c r="AU243" s="149" t="s">
        <v>83</v>
      </c>
      <c r="AV243" s="12" t="s">
        <v>81</v>
      </c>
      <c r="AW243" s="12" t="s">
        <v>30</v>
      </c>
      <c r="AX243" s="12" t="s">
        <v>73</v>
      </c>
      <c r="AY243" s="149" t="s">
        <v>113</v>
      </c>
    </row>
    <row r="244" spans="2:65" s="13" customFormat="1" ht="11.25">
      <c r="B244" s="154"/>
      <c r="D244" s="144" t="s">
        <v>126</v>
      </c>
      <c r="E244" s="155" t="s">
        <v>1</v>
      </c>
      <c r="F244" s="156" t="s">
        <v>247</v>
      </c>
      <c r="H244" s="157">
        <v>29</v>
      </c>
      <c r="I244" s="158"/>
      <c r="L244" s="154"/>
      <c r="M244" s="159"/>
      <c r="T244" s="160"/>
      <c r="AT244" s="155" t="s">
        <v>126</v>
      </c>
      <c r="AU244" s="155" t="s">
        <v>83</v>
      </c>
      <c r="AV244" s="13" t="s">
        <v>83</v>
      </c>
      <c r="AW244" s="13" t="s">
        <v>30</v>
      </c>
      <c r="AX244" s="13" t="s">
        <v>73</v>
      </c>
      <c r="AY244" s="155" t="s">
        <v>113</v>
      </c>
    </row>
    <row r="245" spans="2:65" s="12" customFormat="1" ht="11.25">
      <c r="B245" s="148"/>
      <c r="D245" s="144" t="s">
        <v>126</v>
      </c>
      <c r="E245" s="149" t="s">
        <v>1</v>
      </c>
      <c r="F245" s="150" t="s">
        <v>248</v>
      </c>
      <c r="H245" s="149" t="s">
        <v>1</v>
      </c>
      <c r="I245" s="151"/>
      <c r="L245" s="148"/>
      <c r="M245" s="152"/>
      <c r="T245" s="153"/>
      <c r="AT245" s="149" t="s">
        <v>126</v>
      </c>
      <c r="AU245" s="149" t="s">
        <v>83</v>
      </c>
      <c r="AV245" s="12" t="s">
        <v>81</v>
      </c>
      <c r="AW245" s="12" t="s">
        <v>30</v>
      </c>
      <c r="AX245" s="12" t="s">
        <v>73</v>
      </c>
      <c r="AY245" s="149" t="s">
        <v>113</v>
      </c>
    </row>
    <row r="246" spans="2:65" s="13" customFormat="1" ht="11.25">
      <c r="B246" s="154"/>
      <c r="D246" s="144" t="s">
        <v>126</v>
      </c>
      <c r="E246" s="155" t="s">
        <v>1</v>
      </c>
      <c r="F246" s="156" t="s">
        <v>247</v>
      </c>
      <c r="H246" s="157">
        <v>29</v>
      </c>
      <c r="I246" s="158"/>
      <c r="L246" s="154"/>
      <c r="M246" s="159"/>
      <c r="T246" s="160"/>
      <c r="AT246" s="155" t="s">
        <v>126</v>
      </c>
      <c r="AU246" s="155" t="s">
        <v>83</v>
      </c>
      <c r="AV246" s="13" t="s">
        <v>83</v>
      </c>
      <c r="AW246" s="13" t="s">
        <v>30</v>
      </c>
      <c r="AX246" s="13" t="s">
        <v>73</v>
      </c>
      <c r="AY246" s="155" t="s">
        <v>113</v>
      </c>
    </row>
    <row r="247" spans="2:65" s="12" customFormat="1" ht="11.25">
      <c r="B247" s="148"/>
      <c r="D247" s="144" t="s">
        <v>126</v>
      </c>
      <c r="E247" s="149" t="s">
        <v>1</v>
      </c>
      <c r="F247" s="150" t="s">
        <v>249</v>
      </c>
      <c r="H247" s="149" t="s">
        <v>1</v>
      </c>
      <c r="I247" s="151"/>
      <c r="L247" s="148"/>
      <c r="M247" s="152"/>
      <c r="T247" s="153"/>
      <c r="AT247" s="149" t="s">
        <v>126</v>
      </c>
      <c r="AU247" s="149" t="s">
        <v>83</v>
      </c>
      <c r="AV247" s="12" t="s">
        <v>81</v>
      </c>
      <c r="AW247" s="12" t="s">
        <v>30</v>
      </c>
      <c r="AX247" s="12" t="s">
        <v>73</v>
      </c>
      <c r="AY247" s="149" t="s">
        <v>113</v>
      </c>
    </row>
    <row r="248" spans="2:65" s="13" customFormat="1" ht="11.25">
      <c r="B248" s="154"/>
      <c r="D248" s="144" t="s">
        <v>126</v>
      </c>
      <c r="E248" s="155" t="s">
        <v>1</v>
      </c>
      <c r="F248" s="156" t="s">
        <v>250</v>
      </c>
      <c r="H248" s="157">
        <v>25</v>
      </c>
      <c r="I248" s="158"/>
      <c r="L248" s="154"/>
      <c r="M248" s="159"/>
      <c r="T248" s="160"/>
      <c r="AT248" s="155" t="s">
        <v>126</v>
      </c>
      <c r="AU248" s="155" t="s">
        <v>83</v>
      </c>
      <c r="AV248" s="13" t="s">
        <v>83</v>
      </c>
      <c r="AW248" s="13" t="s">
        <v>30</v>
      </c>
      <c r="AX248" s="13" t="s">
        <v>73</v>
      </c>
      <c r="AY248" s="155" t="s">
        <v>113</v>
      </c>
    </row>
    <row r="249" spans="2:65" s="12" customFormat="1" ht="11.25">
      <c r="B249" s="148"/>
      <c r="D249" s="144" t="s">
        <v>126</v>
      </c>
      <c r="E249" s="149" t="s">
        <v>1</v>
      </c>
      <c r="F249" s="150" t="s">
        <v>251</v>
      </c>
      <c r="H249" s="149" t="s">
        <v>1</v>
      </c>
      <c r="I249" s="151"/>
      <c r="L249" s="148"/>
      <c r="M249" s="152"/>
      <c r="T249" s="153"/>
      <c r="AT249" s="149" t="s">
        <v>126</v>
      </c>
      <c r="AU249" s="149" t="s">
        <v>83</v>
      </c>
      <c r="AV249" s="12" t="s">
        <v>81</v>
      </c>
      <c r="AW249" s="12" t="s">
        <v>30</v>
      </c>
      <c r="AX249" s="12" t="s">
        <v>73</v>
      </c>
      <c r="AY249" s="149" t="s">
        <v>113</v>
      </c>
    </row>
    <row r="250" spans="2:65" s="13" customFormat="1" ht="11.25">
      <c r="B250" s="154"/>
      <c r="D250" s="144" t="s">
        <v>126</v>
      </c>
      <c r="E250" s="155" t="s">
        <v>1</v>
      </c>
      <c r="F250" s="156" t="s">
        <v>252</v>
      </c>
      <c r="H250" s="157">
        <v>65</v>
      </c>
      <c r="I250" s="158"/>
      <c r="L250" s="154"/>
      <c r="M250" s="159"/>
      <c r="T250" s="160"/>
      <c r="AT250" s="155" t="s">
        <v>126</v>
      </c>
      <c r="AU250" s="155" t="s">
        <v>83</v>
      </c>
      <c r="AV250" s="13" t="s">
        <v>83</v>
      </c>
      <c r="AW250" s="13" t="s">
        <v>30</v>
      </c>
      <c r="AX250" s="13" t="s">
        <v>73</v>
      </c>
      <c r="AY250" s="155" t="s">
        <v>113</v>
      </c>
    </row>
    <row r="251" spans="2:65" s="12" customFormat="1" ht="11.25">
      <c r="B251" s="148"/>
      <c r="D251" s="144" t="s">
        <v>126</v>
      </c>
      <c r="E251" s="149" t="s">
        <v>1</v>
      </c>
      <c r="F251" s="150" t="s">
        <v>253</v>
      </c>
      <c r="H251" s="149" t="s">
        <v>1</v>
      </c>
      <c r="I251" s="151"/>
      <c r="L251" s="148"/>
      <c r="M251" s="152"/>
      <c r="T251" s="153"/>
      <c r="AT251" s="149" t="s">
        <v>126</v>
      </c>
      <c r="AU251" s="149" t="s">
        <v>83</v>
      </c>
      <c r="AV251" s="12" t="s">
        <v>81</v>
      </c>
      <c r="AW251" s="12" t="s">
        <v>30</v>
      </c>
      <c r="AX251" s="12" t="s">
        <v>73</v>
      </c>
      <c r="AY251" s="149" t="s">
        <v>113</v>
      </c>
    </row>
    <row r="252" spans="2:65" s="13" customFormat="1" ht="11.25">
      <c r="B252" s="154"/>
      <c r="D252" s="144" t="s">
        <v>126</v>
      </c>
      <c r="E252" s="155" t="s">
        <v>1</v>
      </c>
      <c r="F252" s="156" t="s">
        <v>254</v>
      </c>
      <c r="H252" s="157">
        <v>80</v>
      </c>
      <c r="I252" s="158"/>
      <c r="L252" s="154"/>
      <c r="M252" s="159"/>
      <c r="T252" s="160"/>
      <c r="AT252" s="155" t="s">
        <v>126</v>
      </c>
      <c r="AU252" s="155" t="s">
        <v>83</v>
      </c>
      <c r="AV252" s="13" t="s">
        <v>83</v>
      </c>
      <c r="AW252" s="13" t="s">
        <v>30</v>
      </c>
      <c r="AX252" s="13" t="s">
        <v>73</v>
      </c>
      <c r="AY252" s="155" t="s">
        <v>113</v>
      </c>
    </row>
    <row r="253" spans="2:65" s="14" customFormat="1" ht="11.25">
      <c r="B253" s="161"/>
      <c r="D253" s="144" t="s">
        <v>126</v>
      </c>
      <c r="E253" s="162" t="s">
        <v>1</v>
      </c>
      <c r="F253" s="163" t="s">
        <v>131</v>
      </c>
      <c r="H253" s="164">
        <v>1916</v>
      </c>
      <c r="I253" s="165"/>
      <c r="L253" s="161"/>
      <c r="M253" s="166"/>
      <c r="T253" s="167"/>
      <c r="AT253" s="162" t="s">
        <v>126</v>
      </c>
      <c r="AU253" s="162" t="s">
        <v>83</v>
      </c>
      <c r="AV253" s="14" t="s">
        <v>122</v>
      </c>
      <c r="AW253" s="14" t="s">
        <v>30</v>
      </c>
      <c r="AX253" s="14" t="s">
        <v>81</v>
      </c>
      <c r="AY253" s="162" t="s">
        <v>113</v>
      </c>
    </row>
    <row r="254" spans="2:65" s="1" customFormat="1" ht="24.2" customHeight="1">
      <c r="B254" s="31"/>
      <c r="C254" s="131" t="s">
        <v>192</v>
      </c>
      <c r="D254" s="131" t="s">
        <v>117</v>
      </c>
      <c r="E254" s="132" t="s">
        <v>255</v>
      </c>
      <c r="F254" s="133" t="s">
        <v>256</v>
      </c>
      <c r="G254" s="134" t="s">
        <v>158</v>
      </c>
      <c r="H254" s="135">
        <v>1851</v>
      </c>
      <c r="I254" s="136"/>
      <c r="J254" s="137">
        <f>ROUND(I254*H254,2)</f>
        <v>0</v>
      </c>
      <c r="K254" s="133" t="s">
        <v>121</v>
      </c>
      <c r="L254" s="31"/>
      <c r="M254" s="138" t="s">
        <v>1</v>
      </c>
      <c r="N254" s="139" t="s">
        <v>38</v>
      </c>
      <c r="P254" s="140">
        <f>O254*H254</f>
        <v>0</v>
      </c>
      <c r="Q254" s="140">
        <v>0</v>
      </c>
      <c r="R254" s="140">
        <f>Q254*H254</f>
        <v>0</v>
      </c>
      <c r="S254" s="140">
        <v>0</v>
      </c>
      <c r="T254" s="141">
        <f>S254*H254</f>
        <v>0</v>
      </c>
      <c r="AR254" s="142" t="s">
        <v>136</v>
      </c>
      <c r="AT254" s="142" t="s">
        <v>117</v>
      </c>
      <c r="AU254" s="142" t="s">
        <v>83</v>
      </c>
      <c r="AY254" s="16" t="s">
        <v>113</v>
      </c>
      <c r="BE254" s="143">
        <f>IF(N254="základní",J254,0)</f>
        <v>0</v>
      </c>
      <c r="BF254" s="143">
        <f>IF(N254="snížená",J254,0)</f>
        <v>0</v>
      </c>
      <c r="BG254" s="143">
        <f>IF(N254="zákl. přenesená",J254,0)</f>
        <v>0</v>
      </c>
      <c r="BH254" s="143">
        <f>IF(N254="sníž. přenesená",J254,0)</f>
        <v>0</v>
      </c>
      <c r="BI254" s="143">
        <f>IF(N254="nulová",J254,0)</f>
        <v>0</v>
      </c>
      <c r="BJ254" s="16" t="s">
        <v>81</v>
      </c>
      <c r="BK254" s="143">
        <f>ROUND(I254*H254,2)</f>
        <v>0</v>
      </c>
      <c r="BL254" s="16" t="s">
        <v>136</v>
      </c>
      <c r="BM254" s="142" t="s">
        <v>8</v>
      </c>
    </row>
    <row r="255" spans="2:65" s="1" customFormat="1" ht="11.25">
      <c r="B255" s="31"/>
      <c r="D255" s="144" t="s">
        <v>124</v>
      </c>
      <c r="F255" s="145" t="s">
        <v>256</v>
      </c>
      <c r="I255" s="146"/>
      <c r="L255" s="31"/>
      <c r="M255" s="147"/>
      <c r="T255" s="55"/>
      <c r="AT255" s="16" t="s">
        <v>124</v>
      </c>
      <c r="AU255" s="16" t="s">
        <v>83</v>
      </c>
    </row>
    <row r="256" spans="2:65" s="12" customFormat="1" ht="33.75">
      <c r="B256" s="148"/>
      <c r="D256" s="144" t="s">
        <v>126</v>
      </c>
      <c r="E256" s="149" t="s">
        <v>1</v>
      </c>
      <c r="F256" s="150" t="s">
        <v>207</v>
      </c>
      <c r="H256" s="149" t="s">
        <v>1</v>
      </c>
      <c r="I256" s="151"/>
      <c r="L256" s="148"/>
      <c r="M256" s="152"/>
      <c r="T256" s="153"/>
      <c r="AT256" s="149" t="s">
        <v>126</v>
      </c>
      <c r="AU256" s="149" t="s">
        <v>83</v>
      </c>
      <c r="AV256" s="12" t="s">
        <v>81</v>
      </c>
      <c r="AW256" s="12" t="s">
        <v>30</v>
      </c>
      <c r="AX256" s="12" t="s">
        <v>73</v>
      </c>
      <c r="AY256" s="149" t="s">
        <v>113</v>
      </c>
    </row>
    <row r="257" spans="2:51" s="12" customFormat="1" ht="22.5">
      <c r="B257" s="148"/>
      <c r="D257" s="144" t="s">
        <v>126</v>
      </c>
      <c r="E257" s="149" t="s">
        <v>1</v>
      </c>
      <c r="F257" s="150" t="s">
        <v>208</v>
      </c>
      <c r="H257" s="149" t="s">
        <v>1</v>
      </c>
      <c r="I257" s="151"/>
      <c r="L257" s="148"/>
      <c r="M257" s="152"/>
      <c r="T257" s="153"/>
      <c r="AT257" s="149" t="s">
        <v>126</v>
      </c>
      <c r="AU257" s="149" t="s">
        <v>83</v>
      </c>
      <c r="AV257" s="12" t="s">
        <v>81</v>
      </c>
      <c r="AW257" s="12" t="s">
        <v>30</v>
      </c>
      <c r="AX257" s="12" t="s">
        <v>73</v>
      </c>
      <c r="AY257" s="149" t="s">
        <v>113</v>
      </c>
    </row>
    <row r="258" spans="2:51" s="13" customFormat="1" ht="11.25">
      <c r="B258" s="154"/>
      <c r="D258" s="144" t="s">
        <v>126</v>
      </c>
      <c r="E258" s="155" t="s">
        <v>1</v>
      </c>
      <c r="F258" s="156" t="s">
        <v>209</v>
      </c>
      <c r="H258" s="157">
        <v>400</v>
      </c>
      <c r="I258" s="158"/>
      <c r="L258" s="154"/>
      <c r="M258" s="159"/>
      <c r="T258" s="160"/>
      <c r="AT258" s="155" t="s">
        <v>126</v>
      </c>
      <c r="AU258" s="155" t="s">
        <v>83</v>
      </c>
      <c r="AV258" s="13" t="s">
        <v>83</v>
      </c>
      <c r="AW258" s="13" t="s">
        <v>30</v>
      </c>
      <c r="AX258" s="13" t="s">
        <v>73</v>
      </c>
      <c r="AY258" s="155" t="s">
        <v>113</v>
      </c>
    </row>
    <row r="259" spans="2:51" s="12" customFormat="1" ht="11.25">
      <c r="B259" s="148"/>
      <c r="D259" s="144" t="s">
        <v>126</v>
      </c>
      <c r="E259" s="149" t="s">
        <v>1</v>
      </c>
      <c r="F259" s="150" t="s">
        <v>210</v>
      </c>
      <c r="H259" s="149" t="s">
        <v>1</v>
      </c>
      <c r="I259" s="151"/>
      <c r="L259" s="148"/>
      <c r="M259" s="152"/>
      <c r="T259" s="153"/>
      <c r="AT259" s="149" t="s">
        <v>126</v>
      </c>
      <c r="AU259" s="149" t="s">
        <v>83</v>
      </c>
      <c r="AV259" s="12" t="s">
        <v>81</v>
      </c>
      <c r="AW259" s="12" t="s">
        <v>30</v>
      </c>
      <c r="AX259" s="12" t="s">
        <v>73</v>
      </c>
      <c r="AY259" s="149" t="s">
        <v>113</v>
      </c>
    </row>
    <row r="260" spans="2:51" s="13" customFormat="1" ht="11.25">
      <c r="B260" s="154"/>
      <c r="D260" s="144" t="s">
        <v>126</v>
      </c>
      <c r="E260" s="155" t="s">
        <v>1</v>
      </c>
      <c r="F260" s="156" t="s">
        <v>211</v>
      </c>
      <c r="H260" s="157">
        <v>22</v>
      </c>
      <c r="I260" s="158"/>
      <c r="L260" s="154"/>
      <c r="M260" s="159"/>
      <c r="T260" s="160"/>
      <c r="AT260" s="155" t="s">
        <v>126</v>
      </c>
      <c r="AU260" s="155" t="s">
        <v>83</v>
      </c>
      <c r="AV260" s="13" t="s">
        <v>83</v>
      </c>
      <c r="AW260" s="13" t="s">
        <v>30</v>
      </c>
      <c r="AX260" s="13" t="s">
        <v>73</v>
      </c>
      <c r="AY260" s="155" t="s">
        <v>113</v>
      </c>
    </row>
    <row r="261" spans="2:51" s="12" customFormat="1" ht="11.25">
      <c r="B261" s="148"/>
      <c r="D261" s="144" t="s">
        <v>126</v>
      </c>
      <c r="E261" s="149" t="s">
        <v>1</v>
      </c>
      <c r="F261" s="150" t="s">
        <v>212</v>
      </c>
      <c r="H261" s="149" t="s">
        <v>1</v>
      </c>
      <c r="I261" s="151"/>
      <c r="L261" s="148"/>
      <c r="M261" s="152"/>
      <c r="T261" s="153"/>
      <c r="AT261" s="149" t="s">
        <v>126</v>
      </c>
      <c r="AU261" s="149" t="s">
        <v>83</v>
      </c>
      <c r="AV261" s="12" t="s">
        <v>81</v>
      </c>
      <c r="AW261" s="12" t="s">
        <v>30</v>
      </c>
      <c r="AX261" s="12" t="s">
        <v>73</v>
      </c>
      <c r="AY261" s="149" t="s">
        <v>113</v>
      </c>
    </row>
    <row r="262" spans="2:51" s="13" customFormat="1" ht="11.25">
      <c r="B262" s="154"/>
      <c r="D262" s="144" t="s">
        <v>126</v>
      </c>
      <c r="E262" s="155" t="s">
        <v>1</v>
      </c>
      <c r="F262" s="156" t="s">
        <v>211</v>
      </c>
      <c r="H262" s="157">
        <v>22</v>
      </c>
      <c r="I262" s="158"/>
      <c r="L262" s="154"/>
      <c r="M262" s="159"/>
      <c r="T262" s="160"/>
      <c r="AT262" s="155" t="s">
        <v>126</v>
      </c>
      <c r="AU262" s="155" t="s">
        <v>83</v>
      </c>
      <c r="AV262" s="13" t="s">
        <v>83</v>
      </c>
      <c r="AW262" s="13" t="s">
        <v>30</v>
      </c>
      <c r="AX262" s="13" t="s">
        <v>73</v>
      </c>
      <c r="AY262" s="155" t="s">
        <v>113</v>
      </c>
    </row>
    <row r="263" spans="2:51" s="12" customFormat="1" ht="11.25">
      <c r="B263" s="148"/>
      <c r="D263" s="144" t="s">
        <v>126</v>
      </c>
      <c r="E263" s="149" t="s">
        <v>1</v>
      </c>
      <c r="F263" s="150" t="s">
        <v>213</v>
      </c>
      <c r="H263" s="149" t="s">
        <v>1</v>
      </c>
      <c r="I263" s="151"/>
      <c r="L263" s="148"/>
      <c r="M263" s="152"/>
      <c r="T263" s="153"/>
      <c r="AT263" s="149" t="s">
        <v>126</v>
      </c>
      <c r="AU263" s="149" t="s">
        <v>83</v>
      </c>
      <c r="AV263" s="12" t="s">
        <v>81</v>
      </c>
      <c r="AW263" s="12" t="s">
        <v>30</v>
      </c>
      <c r="AX263" s="12" t="s">
        <v>73</v>
      </c>
      <c r="AY263" s="149" t="s">
        <v>113</v>
      </c>
    </row>
    <row r="264" spans="2:51" s="13" customFormat="1" ht="11.25">
      <c r="B264" s="154"/>
      <c r="D264" s="144" t="s">
        <v>126</v>
      </c>
      <c r="E264" s="155" t="s">
        <v>1</v>
      </c>
      <c r="F264" s="156" t="s">
        <v>214</v>
      </c>
      <c r="H264" s="157">
        <v>38</v>
      </c>
      <c r="I264" s="158"/>
      <c r="L264" s="154"/>
      <c r="M264" s="159"/>
      <c r="T264" s="160"/>
      <c r="AT264" s="155" t="s">
        <v>126</v>
      </c>
      <c r="AU264" s="155" t="s">
        <v>83</v>
      </c>
      <c r="AV264" s="13" t="s">
        <v>83</v>
      </c>
      <c r="AW264" s="13" t="s">
        <v>30</v>
      </c>
      <c r="AX264" s="13" t="s">
        <v>73</v>
      </c>
      <c r="AY264" s="155" t="s">
        <v>113</v>
      </c>
    </row>
    <row r="265" spans="2:51" s="12" customFormat="1" ht="11.25">
      <c r="B265" s="148"/>
      <c r="D265" s="144" t="s">
        <v>126</v>
      </c>
      <c r="E265" s="149" t="s">
        <v>1</v>
      </c>
      <c r="F265" s="150" t="s">
        <v>215</v>
      </c>
      <c r="H265" s="149" t="s">
        <v>1</v>
      </c>
      <c r="I265" s="151"/>
      <c r="L265" s="148"/>
      <c r="M265" s="152"/>
      <c r="T265" s="153"/>
      <c r="AT265" s="149" t="s">
        <v>126</v>
      </c>
      <c r="AU265" s="149" t="s">
        <v>83</v>
      </c>
      <c r="AV265" s="12" t="s">
        <v>81</v>
      </c>
      <c r="AW265" s="12" t="s">
        <v>30</v>
      </c>
      <c r="AX265" s="12" t="s">
        <v>73</v>
      </c>
      <c r="AY265" s="149" t="s">
        <v>113</v>
      </c>
    </row>
    <row r="266" spans="2:51" s="13" customFormat="1" ht="11.25">
      <c r="B266" s="154"/>
      <c r="D266" s="144" t="s">
        <v>126</v>
      </c>
      <c r="E266" s="155" t="s">
        <v>1</v>
      </c>
      <c r="F266" s="156" t="s">
        <v>201</v>
      </c>
      <c r="H266" s="157">
        <v>8</v>
      </c>
      <c r="I266" s="158"/>
      <c r="L266" s="154"/>
      <c r="M266" s="159"/>
      <c r="T266" s="160"/>
      <c r="AT266" s="155" t="s">
        <v>126</v>
      </c>
      <c r="AU266" s="155" t="s">
        <v>83</v>
      </c>
      <c r="AV266" s="13" t="s">
        <v>83</v>
      </c>
      <c r="AW266" s="13" t="s">
        <v>30</v>
      </c>
      <c r="AX266" s="13" t="s">
        <v>73</v>
      </c>
      <c r="AY266" s="155" t="s">
        <v>113</v>
      </c>
    </row>
    <row r="267" spans="2:51" s="12" customFormat="1" ht="11.25">
      <c r="B267" s="148"/>
      <c r="D267" s="144" t="s">
        <v>126</v>
      </c>
      <c r="E267" s="149" t="s">
        <v>1</v>
      </c>
      <c r="F267" s="150" t="s">
        <v>216</v>
      </c>
      <c r="H267" s="149" t="s">
        <v>1</v>
      </c>
      <c r="I267" s="151"/>
      <c r="L267" s="148"/>
      <c r="M267" s="152"/>
      <c r="T267" s="153"/>
      <c r="AT267" s="149" t="s">
        <v>126</v>
      </c>
      <c r="AU267" s="149" t="s">
        <v>83</v>
      </c>
      <c r="AV267" s="12" t="s">
        <v>81</v>
      </c>
      <c r="AW267" s="12" t="s">
        <v>30</v>
      </c>
      <c r="AX267" s="12" t="s">
        <v>73</v>
      </c>
      <c r="AY267" s="149" t="s">
        <v>113</v>
      </c>
    </row>
    <row r="268" spans="2:51" s="13" customFormat="1" ht="11.25">
      <c r="B268" s="154"/>
      <c r="D268" s="144" t="s">
        <v>126</v>
      </c>
      <c r="E268" s="155" t="s">
        <v>1</v>
      </c>
      <c r="F268" s="156" t="s">
        <v>217</v>
      </c>
      <c r="H268" s="157">
        <v>84</v>
      </c>
      <c r="I268" s="158"/>
      <c r="L268" s="154"/>
      <c r="M268" s="159"/>
      <c r="T268" s="160"/>
      <c r="AT268" s="155" t="s">
        <v>126</v>
      </c>
      <c r="AU268" s="155" t="s">
        <v>83</v>
      </c>
      <c r="AV268" s="13" t="s">
        <v>83</v>
      </c>
      <c r="AW268" s="13" t="s">
        <v>30</v>
      </c>
      <c r="AX268" s="13" t="s">
        <v>73</v>
      </c>
      <c r="AY268" s="155" t="s">
        <v>113</v>
      </c>
    </row>
    <row r="269" spans="2:51" s="12" customFormat="1" ht="11.25">
      <c r="B269" s="148"/>
      <c r="D269" s="144" t="s">
        <v>126</v>
      </c>
      <c r="E269" s="149" t="s">
        <v>1</v>
      </c>
      <c r="F269" s="150" t="s">
        <v>218</v>
      </c>
      <c r="H269" s="149" t="s">
        <v>1</v>
      </c>
      <c r="I269" s="151"/>
      <c r="L269" s="148"/>
      <c r="M269" s="152"/>
      <c r="T269" s="153"/>
      <c r="AT269" s="149" t="s">
        <v>126</v>
      </c>
      <c r="AU269" s="149" t="s">
        <v>83</v>
      </c>
      <c r="AV269" s="12" t="s">
        <v>81</v>
      </c>
      <c r="AW269" s="12" t="s">
        <v>30</v>
      </c>
      <c r="AX269" s="12" t="s">
        <v>73</v>
      </c>
      <c r="AY269" s="149" t="s">
        <v>113</v>
      </c>
    </row>
    <row r="270" spans="2:51" s="13" customFormat="1" ht="11.25">
      <c r="B270" s="154"/>
      <c r="D270" s="144" t="s">
        <v>126</v>
      </c>
      <c r="E270" s="155" t="s">
        <v>1</v>
      </c>
      <c r="F270" s="156" t="s">
        <v>217</v>
      </c>
      <c r="H270" s="157">
        <v>84</v>
      </c>
      <c r="I270" s="158"/>
      <c r="L270" s="154"/>
      <c r="M270" s="159"/>
      <c r="T270" s="160"/>
      <c r="AT270" s="155" t="s">
        <v>126</v>
      </c>
      <c r="AU270" s="155" t="s">
        <v>83</v>
      </c>
      <c r="AV270" s="13" t="s">
        <v>83</v>
      </c>
      <c r="AW270" s="13" t="s">
        <v>30</v>
      </c>
      <c r="AX270" s="13" t="s">
        <v>73</v>
      </c>
      <c r="AY270" s="155" t="s">
        <v>113</v>
      </c>
    </row>
    <row r="271" spans="2:51" s="12" customFormat="1" ht="11.25">
      <c r="B271" s="148"/>
      <c r="D271" s="144" t="s">
        <v>126</v>
      </c>
      <c r="E271" s="149" t="s">
        <v>1</v>
      </c>
      <c r="F271" s="150" t="s">
        <v>219</v>
      </c>
      <c r="H271" s="149" t="s">
        <v>1</v>
      </c>
      <c r="I271" s="151"/>
      <c r="L271" s="148"/>
      <c r="M271" s="152"/>
      <c r="T271" s="153"/>
      <c r="AT271" s="149" t="s">
        <v>126</v>
      </c>
      <c r="AU271" s="149" t="s">
        <v>83</v>
      </c>
      <c r="AV271" s="12" t="s">
        <v>81</v>
      </c>
      <c r="AW271" s="12" t="s">
        <v>30</v>
      </c>
      <c r="AX271" s="12" t="s">
        <v>73</v>
      </c>
      <c r="AY271" s="149" t="s">
        <v>113</v>
      </c>
    </row>
    <row r="272" spans="2:51" s="13" customFormat="1" ht="11.25">
      <c r="B272" s="154"/>
      <c r="D272" s="144" t="s">
        <v>126</v>
      </c>
      <c r="E272" s="155" t="s">
        <v>1</v>
      </c>
      <c r="F272" s="156" t="s">
        <v>220</v>
      </c>
      <c r="H272" s="157">
        <v>80</v>
      </c>
      <c r="I272" s="158"/>
      <c r="L272" s="154"/>
      <c r="M272" s="159"/>
      <c r="T272" s="160"/>
      <c r="AT272" s="155" t="s">
        <v>126</v>
      </c>
      <c r="AU272" s="155" t="s">
        <v>83</v>
      </c>
      <c r="AV272" s="13" t="s">
        <v>83</v>
      </c>
      <c r="AW272" s="13" t="s">
        <v>30</v>
      </c>
      <c r="AX272" s="13" t="s">
        <v>73</v>
      </c>
      <c r="AY272" s="155" t="s">
        <v>113</v>
      </c>
    </row>
    <row r="273" spans="2:51" s="12" customFormat="1" ht="11.25">
      <c r="B273" s="148"/>
      <c r="D273" s="144" t="s">
        <v>126</v>
      </c>
      <c r="E273" s="149" t="s">
        <v>1</v>
      </c>
      <c r="F273" s="150" t="s">
        <v>221</v>
      </c>
      <c r="H273" s="149" t="s">
        <v>1</v>
      </c>
      <c r="I273" s="151"/>
      <c r="L273" s="148"/>
      <c r="M273" s="152"/>
      <c r="T273" s="153"/>
      <c r="AT273" s="149" t="s">
        <v>126</v>
      </c>
      <c r="AU273" s="149" t="s">
        <v>83</v>
      </c>
      <c r="AV273" s="12" t="s">
        <v>81</v>
      </c>
      <c r="AW273" s="12" t="s">
        <v>30</v>
      </c>
      <c r="AX273" s="12" t="s">
        <v>73</v>
      </c>
      <c r="AY273" s="149" t="s">
        <v>113</v>
      </c>
    </row>
    <row r="274" spans="2:51" s="13" customFormat="1" ht="11.25">
      <c r="B274" s="154"/>
      <c r="D274" s="144" t="s">
        <v>126</v>
      </c>
      <c r="E274" s="155" t="s">
        <v>1</v>
      </c>
      <c r="F274" s="156" t="s">
        <v>220</v>
      </c>
      <c r="H274" s="157">
        <v>80</v>
      </c>
      <c r="I274" s="158"/>
      <c r="L274" s="154"/>
      <c r="M274" s="159"/>
      <c r="T274" s="160"/>
      <c r="AT274" s="155" t="s">
        <v>126</v>
      </c>
      <c r="AU274" s="155" t="s">
        <v>83</v>
      </c>
      <c r="AV274" s="13" t="s">
        <v>83</v>
      </c>
      <c r="AW274" s="13" t="s">
        <v>30</v>
      </c>
      <c r="AX274" s="13" t="s">
        <v>73</v>
      </c>
      <c r="AY274" s="155" t="s">
        <v>113</v>
      </c>
    </row>
    <row r="275" spans="2:51" s="12" customFormat="1" ht="11.25">
      <c r="B275" s="148"/>
      <c r="D275" s="144" t="s">
        <v>126</v>
      </c>
      <c r="E275" s="149" t="s">
        <v>1</v>
      </c>
      <c r="F275" s="150" t="s">
        <v>222</v>
      </c>
      <c r="H275" s="149" t="s">
        <v>1</v>
      </c>
      <c r="I275" s="151"/>
      <c r="L275" s="148"/>
      <c r="M275" s="152"/>
      <c r="T275" s="153"/>
      <c r="AT275" s="149" t="s">
        <v>126</v>
      </c>
      <c r="AU275" s="149" t="s">
        <v>83</v>
      </c>
      <c r="AV275" s="12" t="s">
        <v>81</v>
      </c>
      <c r="AW275" s="12" t="s">
        <v>30</v>
      </c>
      <c r="AX275" s="12" t="s">
        <v>73</v>
      </c>
      <c r="AY275" s="149" t="s">
        <v>113</v>
      </c>
    </row>
    <row r="276" spans="2:51" s="13" customFormat="1" ht="11.25">
      <c r="B276" s="154"/>
      <c r="D276" s="144" t="s">
        <v>126</v>
      </c>
      <c r="E276" s="155" t="s">
        <v>1</v>
      </c>
      <c r="F276" s="156" t="s">
        <v>217</v>
      </c>
      <c r="H276" s="157">
        <v>84</v>
      </c>
      <c r="I276" s="158"/>
      <c r="L276" s="154"/>
      <c r="M276" s="159"/>
      <c r="T276" s="160"/>
      <c r="AT276" s="155" t="s">
        <v>126</v>
      </c>
      <c r="AU276" s="155" t="s">
        <v>83</v>
      </c>
      <c r="AV276" s="13" t="s">
        <v>83</v>
      </c>
      <c r="AW276" s="13" t="s">
        <v>30</v>
      </c>
      <c r="AX276" s="13" t="s">
        <v>73</v>
      </c>
      <c r="AY276" s="155" t="s">
        <v>113</v>
      </c>
    </row>
    <row r="277" spans="2:51" s="12" customFormat="1" ht="11.25">
      <c r="B277" s="148"/>
      <c r="D277" s="144" t="s">
        <v>126</v>
      </c>
      <c r="E277" s="149" t="s">
        <v>1</v>
      </c>
      <c r="F277" s="150" t="s">
        <v>223</v>
      </c>
      <c r="H277" s="149" t="s">
        <v>1</v>
      </c>
      <c r="I277" s="151"/>
      <c r="L277" s="148"/>
      <c r="M277" s="152"/>
      <c r="T277" s="153"/>
      <c r="AT277" s="149" t="s">
        <v>126</v>
      </c>
      <c r="AU277" s="149" t="s">
        <v>83</v>
      </c>
      <c r="AV277" s="12" t="s">
        <v>81</v>
      </c>
      <c r="AW277" s="12" t="s">
        <v>30</v>
      </c>
      <c r="AX277" s="12" t="s">
        <v>73</v>
      </c>
      <c r="AY277" s="149" t="s">
        <v>113</v>
      </c>
    </row>
    <row r="278" spans="2:51" s="13" customFormat="1" ht="11.25">
      <c r="B278" s="154"/>
      <c r="D278" s="144" t="s">
        <v>126</v>
      </c>
      <c r="E278" s="155" t="s">
        <v>1</v>
      </c>
      <c r="F278" s="156" t="s">
        <v>220</v>
      </c>
      <c r="H278" s="157">
        <v>80</v>
      </c>
      <c r="I278" s="158"/>
      <c r="L278" s="154"/>
      <c r="M278" s="159"/>
      <c r="T278" s="160"/>
      <c r="AT278" s="155" t="s">
        <v>126</v>
      </c>
      <c r="AU278" s="155" t="s">
        <v>83</v>
      </c>
      <c r="AV278" s="13" t="s">
        <v>83</v>
      </c>
      <c r="AW278" s="13" t="s">
        <v>30</v>
      </c>
      <c r="AX278" s="13" t="s">
        <v>73</v>
      </c>
      <c r="AY278" s="155" t="s">
        <v>113</v>
      </c>
    </row>
    <row r="279" spans="2:51" s="12" customFormat="1" ht="11.25">
      <c r="B279" s="148"/>
      <c r="D279" s="144" t="s">
        <v>126</v>
      </c>
      <c r="E279" s="149" t="s">
        <v>1</v>
      </c>
      <c r="F279" s="150" t="s">
        <v>224</v>
      </c>
      <c r="H279" s="149" t="s">
        <v>1</v>
      </c>
      <c r="I279" s="151"/>
      <c r="L279" s="148"/>
      <c r="M279" s="152"/>
      <c r="T279" s="153"/>
      <c r="AT279" s="149" t="s">
        <v>126</v>
      </c>
      <c r="AU279" s="149" t="s">
        <v>83</v>
      </c>
      <c r="AV279" s="12" t="s">
        <v>81</v>
      </c>
      <c r="AW279" s="12" t="s">
        <v>30</v>
      </c>
      <c r="AX279" s="12" t="s">
        <v>73</v>
      </c>
      <c r="AY279" s="149" t="s">
        <v>113</v>
      </c>
    </row>
    <row r="280" spans="2:51" s="13" customFormat="1" ht="11.25">
      <c r="B280" s="154"/>
      <c r="D280" s="144" t="s">
        <v>126</v>
      </c>
      <c r="E280" s="155" t="s">
        <v>1</v>
      </c>
      <c r="F280" s="156" t="s">
        <v>217</v>
      </c>
      <c r="H280" s="157">
        <v>84</v>
      </c>
      <c r="I280" s="158"/>
      <c r="L280" s="154"/>
      <c r="M280" s="159"/>
      <c r="T280" s="160"/>
      <c r="AT280" s="155" t="s">
        <v>126</v>
      </c>
      <c r="AU280" s="155" t="s">
        <v>83</v>
      </c>
      <c r="AV280" s="13" t="s">
        <v>83</v>
      </c>
      <c r="AW280" s="13" t="s">
        <v>30</v>
      </c>
      <c r="AX280" s="13" t="s">
        <v>73</v>
      </c>
      <c r="AY280" s="155" t="s">
        <v>113</v>
      </c>
    </row>
    <row r="281" spans="2:51" s="12" customFormat="1" ht="11.25">
      <c r="B281" s="148"/>
      <c r="D281" s="144" t="s">
        <v>126</v>
      </c>
      <c r="E281" s="149" t="s">
        <v>1</v>
      </c>
      <c r="F281" s="150" t="s">
        <v>225</v>
      </c>
      <c r="H281" s="149" t="s">
        <v>1</v>
      </c>
      <c r="I281" s="151"/>
      <c r="L281" s="148"/>
      <c r="M281" s="152"/>
      <c r="T281" s="153"/>
      <c r="AT281" s="149" t="s">
        <v>126</v>
      </c>
      <c r="AU281" s="149" t="s">
        <v>83</v>
      </c>
      <c r="AV281" s="12" t="s">
        <v>81</v>
      </c>
      <c r="AW281" s="12" t="s">
        <v>30</v>
      </c>
      <c r="AX281" s="12" t="s">
        <v>73</v>
      </c>
      <c r="AY281" s="149" t="s">
        <v>113</v>
      </c>
    </row>
    <row r="282" spans="2:51" s="13" customFormat="1" ht="11.25">
      <c r="B282" s="154"/>
      <c r="D282" s="144" t="s">
        <v>126</v>
      </c>
      <c r="E282" s="155" t="s">
        <v>1</v>
      </c>
      <c r="F282" s="156" t="s">
        <v>217</v>
      </c>
      <c r="H282" s="157">
        <v>84</v>
      </c>
      <c r="I282" s="158"/>
      <c r="L282" s="154"/>
      <c r="M282" s="159"/>
      <c r="T282" s="160"/>
      <c r="AT282" s="155" t="s">
        <v>126</v>
      </c>
      <c r="AU282" s="155" t="s">
        <v>83</v>
      </c>
      <c r="AV282" s="13" t="s">
        <v>83</v>
      </c>
      <c r="AW282" s="13" t="s">
        <v>30</v>
      </c>
      <c r="AX282" s="13" t="s">
        <v>73</v>
      </c>
      <c r="AY282" s="155" t="s">
        <v>113</v>
      </c>
    </row>
    <row r="283" spans="2:51" s="12" customFormat="1" ht="11.25">
      <c r="B283" s="148"/>
      <c r="D283" s="144" t="s">
        <v>126</v>
      </c>
      <c r="E283" s="149" t="s">
        <v>1</v>
      </c>
      <c r="F283" s="150" t="s">
        <v>226</v>
      </c>
      <c r="H283" s="149" t="s">
        <v>1</v>
      </c>
      <c r="I283" s="151"/>
      <c r="L283" s="148"/>
      <c r="M283" s="152"/>
      <c r="T283" s="153"/>
      <c r="AT283" s="149" t="s">
        <v>126</v>
      </c>
      <c r="AU283" s="149" t="s">
        <v>83</v>
      </c>
      <c r="AV283" s="12" t="s">
        <v>81</v>
      </c>
      <c r="AW283" s="12" t="s">
        <v>30</v>
      </c>
      <c r="AX283" s="12" t="s">
        <v>73</v>
      </c>
      <c r="AY283" s="149" t="s">
        <v>113</v>
      </c>
    </row>
    <row r="284" spans="2:51" s="13" customFormat="1" ht="11.25">
      <c r="B284" s="154"/>
      <c r="D284" s="144" t="s">
        <v>126</v>
      </c>
      <c r="E284" s="155" t="s">
        <v>1</v>
      </c>
      <c r="F284" s="156" t="s">
        <v>220</v>
      </c>
      <c r="H284" s="157">
        <v>80</v>
      </c>
      <c r="I284" s="158"/>
      <c r="L284" s="154"/>
      <c r="M284" s="159"/>
      <c r="T284" s="160"/>
      <c r="AT284" s="155" t="s">
        <v>126</v>
      </c>
      <c r="AU284" s="155" t="s">
        <v>83</v>
      </c>
      <c r="AV284" s="13" t="s">
        <v>83</v>
      </c>
      <c r="AW284" s="13" t="s">
        <v>30</v>
      </c>
      <c r="AX284" s="13" t="s">
        <v>73</v>
      </c>
      <c r="AY284" s="155" t="s">
        <v>113</v>
      </c>
    </row>
    <row r="285" spans="2:51" s="12" customFormat="1" ht="11.25">
      <c r="B285" s="148"/>
      <c r="D285" s="144" t="s">
        <v>126</v>
      </c>
      <c r="E285" s="149" t="s">
        <v>1</v>
      </c>
      <c r="F285" s="150" t="s">
        <v>227</v>
      </c>
      <c r="H285" s="149" t="s">
        <v>1</v>
      </c>
      <c r="I285" s="151"/>
      <c r="L285" s="148"/>
      <c r="M285" s="152"/>
      <c r="T285" s="153"/>
      <c r="AT285" s="149" t="s">
        <v>126</v>
      </c>
      <c r="AU285" s="149" t="s">
        <v>83</v>
      </c>
      <c r="AV285" s="12" t="s">
        <v>81</v>
      </c>
      <c r="AW285" s="12" t="s">
        <v>30</v>
      </c>
      <c r="AX285" s="12" t="s">
        <v>73</v>
      </c>
      <c r="AY285" s="149" t="s">
        <v>113</v>
      </c>
    </row>
    <row r="286" spans="2:51" s="13" customFormat="1" ht="11.25">
      <c r="B286" s="154"/>
      <c r="D286" s="144" t="s">
        <v>126</v>
      </c>
      <c r="E286" s="155" t="s">
        <v>1</v>
      </c>
      <c r="F286" s="156" t="s">
        <v>228</v>
      </c>
      <c r="H286" s="157">
        <v>44</v>
      </c>
      <c r="I286" s="158"/>
      <c r="L286" s="154"/>
      <c r="M286" s="159"/>
      <c r="T286" s="160"/>
      <c r="AT286" s="155" t="s">
        <v>126</v>
      </c>
      <c r="AU286" s="155" t="s">
        <v>83</v>
      </c>
      <c r="AV286" s="13" t="s">
        <v>83</v>
      </c>
      <c r="AW286" s="13" t="s">
        <v>30</v>
      </c>
      <c r="AX286" s="13" t="s">
        <v>73</v>
      </c>
      <c r="AY286" s="155" t="s">
        <v>113</v>
      </c>
    </row>
    <row r="287" spans="2:51" s="12" customFormat="1" ht="11.25">
      <c r="B287" s="148"/>
      <c r="D287" s="144" t="s">
        <v>126</v>
      </c>
      <c r="E287" s="149" t="s">
        <v>1</v>
      </c>
      <c r="F287" s="150" t="s">
        <v>229</v>
      </c>
      <c r="H287" s="149" t="s">
        <v>1</v>
      </c>
      <c r="I287" s="151"/>
      <c r="L287" s="148"/>
      <c r="M287" s="152"/>
      <c r="T287" s="153"/>
      <c r="AT287" s="149" t="s">
        <v>126</v>
      </c>
      <c r="AU287" s="149" t="s">
        <v>83</v>
      </c>
      <c r="AV287" s="12" t="s">
        <v>81</v>
      </c>
      <c r="AW287" s="12" t="s">
        <v>30</v>
      </c>
      <c r="AX287" s="12" t="s">
        <v>73</v>
      </c>
      <c r="AY287" s="149" t="s">
        <v>113</v>
      </c>
    </row>
    <row r="288" spans="2:51" s="13" customFormat="1" ht="11.25">
      <c r="B288" s="154"/>
      <c r="D288" s="144" t="s">
        <v>126</v>
      </c>
      <c r="E288" s="155" t="s">
        <v>1</v>
      </c>
      <c r="F288" s="156" t="s">
        <v>230</v>
      </c>
      <c r="H288" s="157">
        <v>28</v>
      </c>
      <c r="I288" s="158"/>
      <c r="L288" s="154"/>
      <c r="M288" s="159"/>
      <c r="T288" s="160"/>
      <c r="AT288" s="155" t="s">
        <v>126</v>
      </c>
      <c r="AU288" s="155" t="s">
        <v>83</v>
      </c>
      <c r="AV288" s="13" t="s">
        <v>83</v>
      </c>
      <c r="AW288" s="13" t="s">
        <v>30</v>
      </c>
      <c r="AX288" s="13" t="s">
        <v>73</v>
      </c>
      <c r="AY288" s="155" t="s">
        <v>113</v>
      </c>
    </row>
    <row r="289" spans="2:51" s="12" customFormat="1" ht="11.25">
      <c r="B289" s="148"/>
      <c r="D289" s="144" t="s">
        <v>126</v>
      </c>
      <c r="E289" s="149" t="s">
        <v>1</v>
      </c>
      <c r="F289" s="150" t="s">
        <v>231</v>
      </c>
      <c r="H289" s="149" t="s">
        <v>1</v>
      </c>
      <c r="I289" s="151"/>
      <c r="L289" s="148"/>
      <c r="M289" s="152"/>
      <c r="T289" s="153"/>
      <c r="AT289" s="149" t="s">
        <v>126</v>
      </c>
      <c r="AU289" s="149" t="s">
        <v>83</v>
      </c>
      <c r="AV289" s="12" t="s">
        <v>81</v>
      </c>
      <c r="AW289" s="12" t="s">
        <v>30</v>
      </c>
      <c r="AX289" s="12" t="s">
        <v>73</v>
      </c>
      <c r="AY289" s="149" t="s">
        <v>113</v>
      </c>
    </row>
    <row r="290" spans="2:51" s="13" customFormat="1" ht="11.25">
      <c r="B290" s="154"/>
      <c r="D290" s="144" t="s">
        <v>126</v>
      </c>
      <c r="E290" s="155" t="s">
        <v>1</v>
      </c>
      <c r="F290" s="156" t="s">
        <v>228</v>
      </c>
      <c r="H290" s="157">
        <v>44</v>
      </c>
      <c r="I290" s="158"/>
      <c r="L290" s="154"/>
      <c r="M290" s="159"/>
      <c r="T290" s="160"/>
      <c r="AT290" s="155" t="s">
        <v>126</v>
      </c>
      <c r="AU290" s="155" t="s">
        <v>83</v>
      </c>
      <c r="AV290" s="13" t="s">
        <v>83</v>
      </c>
      <c r="AW290" s="13" t="s">
        <v>30</v>
      </c>
      <c r="AX290" s="13" t="s">
        <v>73</v>
      </c>
      <c r="AY290" s="155" t="s">
        <v>113</v>
      </c>
    </row>
    <row r="291" spans="2:51" s="12" customFormat="1" ht="11.25">
      <c r="B291" s="148"/>
      <c r="D291" s="144" t="s">
        <v>126</v>
      </c>
      <c r="E291" s="149" t="s">
        <v>1</v>
      </c>
      <c r="F291" s="150" t="s">
        <v>232</v>
      </c>
      <c r="H291" s="149" t="s">
        <v>1</v>
      </c>
      <c r="I291" s="151"/>
      <c r="L291" s="148"/>
      <c r="M291" s="152"/>
      <c r="T291" s="153"/>
      <c r="AT291" s="149" t="s">
        <v>126</v>
      </c>
      <c r="AU291" s="149" t="s">
        <v>83</v>
      </c>
      <c r="AV291" s="12" t="s">
        <v>81</v>
      </c>
      <c r="AW291" s="12" t="s">
        <v>30</v>
      </c>
      <c r="AX291" s="12" t="s">
        <v>73</v>
      </c>
      <c r="AY291" s="149" t="s">
        <v>113</v>
      </c>
    </row>
    <row r="292" spans="2:51" s="13" customFormat="1" ht="11.25">
      <c r="B292" s="154"/>
      <c r="D292" s="144" t="s">
        <v>126</v>
      </c>
      <c r="E292" s="155" t="s">
        <v>1</v>
      </c>
      <c r="F292" s="156" t="s">
        <v>230</v>
      </c>
      <c r="H292" s="157">
        <v>28</v>
      </c>
      <c r="I292" s="158"/>
      <c r="L292" s="154"/>
      <c r="M292" s="159"/>
      <c r="T292" s="160"/>
      <c r="AT292" s="155" t="s">
        <v>126</v>
      </c>
      <c r="AU292" s="155" t="s">
        <v>83</v>
      </c>
      <c r="AV292" s="13" t="s">
        <v>83</v>
      </c>
      <c r="AW292" s="13" t="s">
        <v>30</v>
      </c>
      <c r="AX292" s="13" t="s">
        <v>73</v>
      </c>
      <c r="AY292" s="155" t="s">
        <v>113</v>
      </c>
    </row>
    <row r="293" spans="2:51" s="12" customFormat="1" ht="11.25">
      <c r="B293" s="148"/>
      <c r="D293" s="144" t="s">
        <v>126</v>
      </c>
      <c r="E293" s="149" t="s">
        <v>1</v>
      </c>
      <c r="F293" s="150" t="s">
        <v>233</v>
      </c>
      <c r="H293" s="149" t="s">
        <v>1</v>
      </c>
      <c r="I293" s="151"/>
      <c r="L293" s="148"/>
      <c r="M293" s="152"/>
      <c r="T293" s="153"/>
      <c r="AT293" s="149" t="s">
        <v>126</v>
      </c>
      <c r="AU293" s="149" t="s">
        <v>83</v>
      </c>
      <c r="AV293" s="12" t="s">
        <v>81</v>
      </c>
      <c r="AW293" s="12" t="s">
        <v>30</v>
      </c>
      <c r="AX293" s="12" t="s">
        <v>73</v>
      </c>
      <c r="AY293" s="149" t="s">
        <v>113</v>
      </c>
    </row>
    <row r="294" spans="2:51" s="13" customFormat="1" ht="11.25">
      <c r="B294" s="154"/>
      <c r="D294" s="144" t="s">
        <v>126</v>
      </c>
      <c r="E294" s="155" t="s">
        <v>1</v>
      </c>
      <c r="F294" s="156" t="s">
        <v>228</v>
      </c>
      <c r="H294" s="157">
        <v>44</v>
      </c>
      <c r="I294" s="158"/>
      <c r="L294" s="154"/>
      <c r="M294" s="159"/>
      <c r="T294" s="160"/>
      <c r="AT294" s="155" t="s">
        <v>126</v>
      </c>
      <c r="AU294" s="155" t="s">
        <v>83</v>
      </c>
      <c r="AV294" s="13" t="s">
        <v>83</v>
      </c>
      <c r="AW294" s="13" t="s">
        <v>30</v>
      </c>
      <c r="AX294" s="13" t="s">
        <v>73</v>
      </c>
      <c r="AY294" s="155" t="s">
        <v>113</v>
      </c>
    </row>
    <row r="295" spans="2:51" s="12" customFormat="1" ht="11.25">
      <c r="B295" s="148"/>
      <c r="D295" s="144" t="s">
        <v>126</v>
      </c>
      <c r="E295" s="149" t="s">
        <v>1</v>
      </c>
      <c r="F295" s="150" t="s">
        <v>234</v>
      </c>
      <c r="H295" s="149" t="s">
        <v>1</v>
      </c>
      <c r="I295" s="151"/>
      <c r="L295" s="148"/>
      <c r="M295" s="152"/>
      <c r="T295" s="153"/>
      <c r="AT295" s="149" t="s">
        <v>126</v>
      </c>
      <c r="AU295" s="149" t="s">
        <v>83</v>
      </c>
      <c r="AV295" s="12" t="s">
        <v>81</v>
      </c>
      <c r="AW295" s="12" t="s">
        <v>30</v>
      </c>
      <c r="AX295" s="12" t="s">
        <v>73</v>
      </c>
      <c r="AY295" s="149" t="s">
        <v>113</v>
      </c>
    </row>
    <row r="296" spans="2:51" s="13" customFormat="1" ht="11.25">
      <c r="B296" s="154"/>
      <c r="D296" s="144" t="s">
        <v>126</v>
      </c>
      <c r="E296" s="155" t="s">
        <v>1</v>
      </c>
      <c r="F296" s="156" t="s">
        <v>230</v>
      </c>
      <c r="H296" s="157">
        <v>28</v>
      </c>
      <c r="I296" s="158"/>
      <c r="L296" s="154"/>
      <c r="M296" s="159"/>
      <c r="T296" s="160"/>
      <c r="AT296" s="155" t="s">
        <v>126</v>
      </c>
      <c r="AU296" s="155" t="s">
        <v>83</v>
      </c>
      <c r="AV296" s="13" t="s">
        <v>83</v>
      </c>
      <c r="AW296" s="13" t="s">
        <v>30</v>
      </c>
      <c r="AX296" s="13" t="s">
        <v>73</v>
      </c>
      <c r="AY296" s="155" t="s">
        <v>113</v>
      </c>
    </row>
    <row r="297" spans="2:51" s="12" customFormat="1" ht="11.25">
      <c r="B297" s="148"/>
      <c r="D297" s="144" t="s">
        <v>126</v>
      </c>
      <c r="E297" s="149" t="s">
        <v>1</v>
      </c>
      <c r="F297" s="150" t="s">
        <v>235</v>
      </c>
      <c r="H297" s="149" t="s">
        <v>1</v>
      </c>
      <c r="I297" s="151"/>
      <c r="L297" s="148"/>
      <c r="M297" s="152"/>
      <c r="T297" s="153"/>
      <c r="AT297" s="149" t="s">
        <v>126</v>
      </c>
      <c r="AU297" s="149" t="s">
        <v>83</v>
      </c>
      <c r="AV297" s="12" t="s">
        <v>81</v>
      </c>
      <c r="AW297" s="12" t="s">
        <v>30</v>
      </c>
      <c r="AX297" s="12" t="s">
        <v>73</v>
      </c>
      <c r="AY297" s="149" t="s">
        <v>113</v>
      </c>
    </row>
    <row r="298" spans="2:51" s="13" customFormat="1" ht="11.25">
      <c r="B298" s="154"/>
      <c r="D298" s="144" t="s">
        <v>126</v>
      </c>
      <c r="E298" s="155" t="s">
        <v>1</v>
      </c>
      <c r="F298" s="156" t="s">
        <v>236</v>
      </c>
      <c r="H298" s="157">
        <v>40</v>
      </c>
      <c r="I298" s="158"/>
      <c r="L298" s="154"/>
      <c r="M298" s="159"/>
      <c r="T298" s="160"/>
      <c r="AT298" s="155" t="s">
        <v>126</v>
      </c>
      <c r="AU298" s="155" t="s">
        <v>83</v>
      </c>
      <c r="AV298" s="13" t="s">
        <v>83</v>
      </c>
      <c r="AW298" s="13" t="s">
        <v>30</v>
      </c>
      <c r="AX298" s="13" t="s">
        <v>73</v>
      </c>
      <c r="AY298" s="155" t="s">
        <v>113</v>
      </c>
    </row>
    <row r="299" spans="2:51" s="12" customFormat="1" ht="11.25">
      <c r="B299" s="148"/>
      <c r="D299" s="144" t="s">
        <v>126</v>
      </c>
      <c r="E299" s="149" t="s">
        <v>1</v>
      </c>
      <c r="F299" s="150" t="s">
        <v>237</v>
      </c>
      <c r="H299" s="149" t="s">
        <v>1</v>
      </c>
      <c r="I299" s="151"/>
      <c r="L299" s="148"/>
      <c r="M299" s="152"/>
      <c r="T299" s="153"/>
      <c r="AT299" s="149" t="s">
        <v>126</v>
      </c>
      <c r="AU299" s="149" t="s">
        <v>83</v>
      </c>
      <c r="AV299" s="12" t="s">
        <v>81</v>
      </c>
      <c r="AW299" s="12" t="s">
        <v>30</v>
      </c>
      <c r="AX299" s="12" t="s">
        <v>73</v>
      </c>
      <c r="AY299" s="149" t="s">
        <v>113</v>
      </c>
    </row>
    <row r="300" spans="2:51" s="13" customFormat="1" ht="11.25">
      <c r="B300" s="154"/>
      <c r="D300" s="144" t="s">
        <v>126</v>
      </c>
      <c r="E300" s="155" t="s">
        <v>1</v>
      </c>
      <c r="F300" s="156" t="s">
        <v>230</v>
      </c>
      <c r="H300" s="157">
        <v>28</v>
      </c>
      <c r="I300" s="158"/>
      <c r="L300" s="154"/>
      <c r="M300" s="159"/>
      <c r="T300" s="160"/>
      <c r="AT300" s="155" t="s">
        <v>126</v>
      </c>
      <c r="AU300" s="155" t="s">
        <v>83</v>
      </c>
      <c r="AV300" s="13" t="s">
        <v>83</v>
      </c>
      <c r="AW300" s="13" t="s">
        <v>30</v>
      </c>
      <c r="AX300" s="13" t="s">
        <v>73</v>
      </c>
      <c r="AY300" s="155" t="s">
        <v>113</v>
      </c>
    </row>
    <row r="301" spans="2:51" s="12" customFormat="1" ht="11.25">
      <c r="B301" s="148"/>
      <c r="D301" s="144" t="s">
        <v>126</v>
      </c>
      <c r="E301" s="149" t="s">
        <v>1</v>
      </c>
      <c r="F301" s="150" t="s">
        <v>238</v>
      </c>
      <c r="H301" s="149" t="s">
        <v>1</v>
      </c>
      <c r="I301" s="151"/>
      <c r="L301" s="148"/>
      <c r="M301" s="152"/>
      <c r="T301" s="153"/>
      <c r="AT301" s="149" t="s">
        <v>126</v>
      </c>
      <c r="AU301" s="149" t="s">
        <v>83</v>
      </c>
      <c r="AV301" s="12" t="s">
        <v>81</v>
      </c>
      <c r="AW301" s="12" t="s">
        <v>30</v>
      </c>
      <c r="AX301" s="12" t="s">
        <v>73</v>
      </c>
      <c r="AY301" s="149" t="s">
        <v>113</v>
      </c>
    </row>
    <row r="302" spans="2:51" s="13" customFormat="1" ht="11.25">
      <c r="B302" s="154"/>
      <c r="D302" s="144" t="s">
        <v>126</v>
      </c>
      <c r="E302" s="155" t="s">
        <v>1</v>
      </c>
      <c r="F302" s="156" t="s">
        <v>239</v>
      </c>
      <c r="H302" s="157">
        <v>42</v>
      </c>
      <c r="I302" s="158"/>
      <c r="L302" s="154"/>
      <c r="M302" s="159"/>
      <c r="T302" s="160"/>
      <c r="AT302" s="155" t="s">
        <v>126</v>
      </c>
      <c r="AU302" s="155" t="s">
        <v>83</v>
      </c>
      <c r="AV302" s="13" t="s">
        <v>83</v>
      </c>
      <c r="AW302" s="13" t="s">
        <v>30</v>
      </c>
      <c r="AX302" s="13" t="s">
        <v>73</v>
      </c>
      <c r="AY302" s="155" t="s">
        <v>113</v>
      </c>
    </row>
    <row r="303" spans="2:51" s="12" customFormat="1" ht="11.25">
      <c r="B303" s="148"/>
      <c r="D303" s="144" t="s">
        <v>126</v>
      </c>
      <c r="E303" s="149" t="s">
        <v>1</v>
      </c>
      <c r="F303" s="150" t="s">
        <v>240</v>
      </c>
      <c r="H303" s="149" t="s">
        <v>1</v>
      </c>
      <c r="I303" s="151"/>
      <c r="L303" s="148"/>
      <c r="M303" s="152"/>
      <c r="T303" s="153"/>
      <c r="AT303" s="149" t="s">
        <v>126</v>
      </c>
      <c r="AU303" s="149" t="s">
        <v>83</v>
      </c>
      <c r="AV303" s="12" t="s">
        <v>81</v>
      </c>
      <c r="AW303" s="12" t="s">
        <v>30</v>
      </c>
      <c r="AX303" s="12" t="s">
        <v>73</v>
      </c>
      <c r="AY303" s="149" t="s">
        <v>113</v>
      </c>
    </row>
    <row r="304" spans="2:51" s="13" customFormat="1" ht="11.25">
      <c r="B304" s="154"/>
      <c r="D304" s="144" t="s">
        <v>126</v>
      </c>
      <c r="E304" s="155" t="s">
        <v>1</v>
      </c>
      <c r="F304" s="156" t="s">
        <v>241</v>
      </c>
      <c r="H304" s="157">
        <v>30</v>
      </c>
      <c r="I304" s="158"/>
      <c r="L304" s="154"/>
      <c r="M304" s="159"/>
      <c r="T304" s="160"/>
      <c r="AT304" s="155" t="s">
        <v>126</v>
      </c>
      <c r="AU304" s="155" t="s">
        <v>83</v>
      </c>
      <c r="AV304" s="13" t="s">
        <v>83</v>
      </c>
      <c r="AW304" s="13" t="s">
        <v>30</v>
      </c>
      <c r="AX304" s="13" t="s">
        <v>73</v>
      </c>
      <c r="AY304" s="155" t="s">
        <v>113</v>
      </c>
    </row>
    <row r="305" spans="2:65" s="12" customFormat="1" ht="11.25">
      <c r="B305" s="148"/>
      <c r="D305" s="144" t="s">
        <v>126</v>
      </c>
      <c r="E305" s="149" t="s">
        <v>1</v>
      </c>
      <c r="F305" s="150" t="s">
        <v>242</v>
      </c>
      <c r="H305" s="149" t="s">
        <v>1</v>
      </c>
      <c r="I305" s="151"/>
      <c r="L305" s="148"/>
      <c r="M305" s="152"/>
      <c r="T305" s="153"/>
      <c r="AT305" s="149" t="s">
        <v>126</v>
      </c>
      <c r="AU305" s="149" t="s">
        <v>83</v>
      </c>
      <c r="AV305" s="12" t="s">
        <v>81</v>
      </c>
      <c r="AW305" s="12" t="s">
        <v>30</v>
      </c>
      <c r="AX305" s="12" t="s">
        <v>73</v>
      </c>
      <c r="AY305" s="149" t="s">
        <v>113</v>
      </c>
    </row>
    <row r="306" spans="2:65" s="13" customFormat="1" ht="11.25">
      <c r="B306" s="154"/>
      <c r="D306" s="144" t="s">
        <v>126</v>
      </c>
      <c r="E306" s="155" t="s">
        <v>1</v>
      </c>
      <c r="F306" s="156" t="s">
        <v>214</v>
      </c>
      <c r="H306" s="157">
        <v>38</v>
      </c>
      <c r="I306" s="158"/>
      <c r="L306" s="154"/>
      <c r="M306" s="159"/>
      <c r="T306" s="160"/>
      <c r="AT306" s="155" t="s">
        <v>126</v>
      </c>
      <c r="AU306" s="155" t="s">
        <v>83</v>
      </c>
      <c r="AV306" s="13" t="s">
        <v>83</v>
      </c>
      <c r="AW306" s="13" t="s">
        <v>30</v>
      </c>
      <c r="AX306" s="13" t="s">
        <v>73</v>
      </c>
      <c r="AY306" s="155" t="s">
        <v>113</v>
      </c>
    </row>
    <row r="307" spans="2:65" s="12" customFormat="1" ht="11.25">
      <c r="B307" s="148"/>
      <c r="D307" s="144" t="s">
        <v>126</v>
      </c>
      <c r="E307" s="149" t="s">
        <v>1</v>
      </c>
      <c r="F307" s="150" t="s">
        <v>243</v>
      </c>
      <c r="H307" s="149" t="s">
        <v>1</v>
      </c>
      <c r="I307" s="151"/>
      <c r="L307" s="148"/>
      <c r="M307" s="152"/>
      <c r="T307" s="153"/>
      <c r="AT307" s="149" t="s">
        <v>126</v>
      </c>
      <c r="AU307" s="149" t="s">
        <v>83</v>
      </c>
      <c r="AV307" s="12" t="s">
        <v>81</v>
      </c>
      <c r="AW307" s="12" t="s">
        <v>30</v>
      </c>
      <c r="AX307" s="12" t="s">
        <v>73</v>
      </c>
      <c r="AY307" s="149" t="s">
        <v>113</v>
      </c>
    </row>
    <row r="308" spans="2:65" s="13" customFormat="1" ht="11.25">
      <c r="B308" s="154"/>
      <c r="D308" s="144" t="s">
        <v>126</v>
      </c>
      <c r="E308" s="155" t="s">
        <v>1</v>
      </c>
      <c r="F308" s="156" t="s">
        <v>241</v>
      </c>
      <c r="H308" s="157">
        <v>30</v>
      </c>
      <c r="I308" s="158"/>
      <c r="L308" s="154"/>
      <c r="M308" s="159"/>
      <c r="T308" s="160"/>
      <c r="AT308" s="155" t="s">
        <v>126</v>
      </c>
      <c r="AU308" s="155" t="s">
        <v>83</v>
      </c>
      <c r="AV308" s="13" t="s">
        <v>83</v>
      </c>
      <c r="AW308" s="13" t="s">
        <v>30</v>
      </c>
      <c r="AX308" s="13" t="s">
        <v>73</v>
      </c>
      <c r="AY308" s="155" t="s">
        <v>113</v>
      </c>
    </row>
    <row r="309" spans="2:65" s="12" customFormat="1" ht="11.25">
      <c r="B309" s="148"/>
      <c r="D309" s="144" t="s">
        <v>126</v>
      </c>
      <c r="E309" s="149" t="s">
        <v>1</v>
      </c>
      <c r="F309" s="150" t="s">
        <v>244</v>
      </c>
      <c r="H309" s="149" t="s">
        <v>1</v>
      </c>
      <c r="I309" s="151"/>
      <c r="L309" s="148"/>
      <c r="M309" s="152"/>
      <c r="T309" s="153"/>
      <c r="AT309" s="149" t="s">
        <v>126</v>
      </c>
      <c r="AU309" s="149" t="s">
        <v>83</v>
      </c>
      <c r="AV309" s="12" t="s">
        <v>81</v>
      </c>
      <c r="AW309" s="12" t="s">
        <v>30</v>
      </c>
      <c r="AX309" s="12" t="s">
        <v>73</v>
      </c>
      <c r="AY309" s="149" t="s">
        <v>113</v>
      </c>
    </row>
    <row r="310" spans="2:65" s="13" customFormat="1" ht="11.25">
      <c r="B310" s="154"/>
      <c r="D310" s="144" t="s">
        <v>126</v>
      </c>
      <c r="E310" s="155" t="s">
        <v>1</v>
      </c>
      <c r="F310" s="156" t="s">
        <v>245</v>
      </c>
      <c r="H310" s="157">
        <v>34</v>
      </c>
      <c r="I310" s="158"/>
      <c r="L310" s="154"/>
      <c r="M310" s="159"/>
      <c r="T310" s="160"/>
      <c r="AT310" s="155" t="s">
        <v>126</v>
      </c>
      <c r="AU310" s="155" t="s">
        <v>83</v>
      </c>
      <c r="AV310" s="13" t="s">
        <v>83</v>
      </c>
      <c r="AW310" s="13" t="s">
        <v>30</v>
      </c>
      <c r="AX310" s="13" t="s">
        <v>73</v>
      </c>
      <c r="AY310" s="155" t="s">
        <v>113</v>
      </c>
    </row>
    <row r="311" spans="2:65" s="12" customFormat="1" ht="11.25">
      <c r="B311" s="148"/>
      <c r="D311" s="144" t="s">
        <v>126</v>
      </c>
      <c r="E311" s="149" t="s">
        <v>1</v>
      </c>
      <c r="F311" s="150" t="s">
        <v>246</v>
      </c>
      <c r="H311" s="149" t="s">
        <v>1</v>
      </c>
      <c r="I311" s="151"/>
      <c r="L311" s="148"/>
      <c r="M311" s="152"/>
      <c r="T311" s="153"/>
      <c r="AT311" s="149" t="s">
        <v>126</v>
      </c>
      <c r="AU311" s="149" t="s">
        <v>83</v>
      </c>
      <c r="AV311" s="12" t="s">
        <v>81</v>
      </c>
      <c r="AW311" s="12" t="s">
        <v>30</v>
      </c>
      <c r="AX311" s="12" t="s">
        <v>73</v>
      </c>
      <c r="AY311" s="149" t="s">
        <v>113</v>
      </c>
    </row>
    <row r="312" spans="2:65" s="13" customFormat="1" ht="11.25">
      <c r="B312" s="154"/>
      <c r="D312" s="144" t="s">
        <v>126</v>
      </c>
      <c r="E312" s="155" t="s">
        <v>1</v>
      </c>
      <c r="F312" s="156" t="s">
        <v>247</v>
      </c>
      <c r="H312" s="157">
        <v>29</v>
      </c>
      <c r="I312" s="158"/>
      <c r="L312" s="154"/>
      <c r="M312" s="159"/>
      <c r="T312" s="160"/>
      <c r="AT312" s="155" t="s">
        <v>126</v>
      </c>
      <c r="AU312" s="155" t="s">
        <v>83</v>
      </c>
      <c r="AV312" s="13" t="s">
        <v>83</v>
      </c>
      <c r="AW312" s="13" t="s">
        <v>30</v>
      </c>
      <c r="AX312" s="13" t="s">
        <v>73</v>
      </c>
      <c r="AY312" s="155" t="s">
        <v>113</v>
      </c>
    </row>
    <row r="313" spans="2:65" s="12" customFormat="1" ht="11.25">
      <c r="B313" s="148"/>
      <c r="D313" s="144" t="s">
        <v>126</v>
      </c>
      <c r="E313" s="149" t="s">
        <v>1</v>
      </c>
      <c r="F313" s="150" t="s">
        <v>248</v>
      </c>
      <c r="H313" s="149" t="s">
        <v>1</v>
      </c>
      <c r="I313" s="151"/>
      <c r="L313" s="148"/>
      <c r="M313" s="152"/>
      <c r="T313" s="153"/>
      <c r="AT313" s="149" t="s">
        <v>126</v>
      </c>
      <c r="AU313" s="149" t="s">
        <v>83</v>
      </c>
      <c r="AV313" s="12" t="s">
        <v>81</v>
      </c>
      <c r="AW313" s="12" t="s">
        <v>30</v>
      </c>
      <c r="AX313" s="12" t="s">
        <v>73</v>
      </c>
      <c r="AY313" s="149" t="s">
        <v>113</v>
      </c>
    </row>
    <row r="314" spans="2:65" s="13" customFormat="1" ht="11.25">
      <c r="B314" s="154"/>
      <c r="D314" s="144" t="s">
        <v>126</v>
      </c>
      <c r="E314" s="155" t="s">
        <v>1</v>
      </c>
      <c r="F314" s="156" t="s">
        <v>247</v>
      </c>
      <c r="H314" s="157">
        <v>29</v>
      </c>
      <c r="I314" s="158"/>
      <c r="L314" s="154"/>
      <c r="M314" s="159"/>
      <c r="T314" s="160"/>
      <c r="AT314" s="155" t="s">
        <v>126</v>
      </c>
      <c r="AU314" s="155" t="s">
        <v>83</v>
      </c>
      <c r="AV314" s="13" t="s">
        <v>83</v>
      </c>
      <c r="AW314" s="13" t="s">
        <v>30</v>
      </c>
      <c r="AX314" s="13" t="s">
        <v>73</v>
      </c>
      <c r="AY314" s="155" t="s">
        <v>113</v>
      </c>
    </row>
    <row r="315" spans="2:65" s="12" customFormat="1" ht="11.25">
      <c r="B315" s="148"/>
      <c r="D315" s="144" t="s">
        <v>126</v>
      </c>
      <c r="E315" s="149" t="s">
        <v>1</v>
      </c>
      <c r="F315" s="150" t="s">
        <v>249</v>
      </c>
      <c r="H315" s="149" t="s">
        <v>1</v>
      </c>
      <c r="I315" s="151"/>
      <c r="L315" s="148"/>
      <c r="M315" s="152"/>
      <c r="T315" s="153"/>
      <c r="AT315" s="149" t="s">
        <v>126</v>
      </c>
      <c r="AU315" s="149" t="s">
        <v>83</v>
      </c>
      <c r="AV315" s="12" t="s">
        <v>81</v>
      </c>
      <c r="AW315" s="12" t="s">
        <v>30</v>
      </c>
      <c r="AX315" s="12" t="s">
        <v>73</v>
      </c>
      <c r="AY315" s="149" t="s">
        <v>113</v>
      </c>
    </row>
    <row r="316" spans="2:65" s="13" customFormat="1" ht="11.25">
      <c r="B316" s="154"/>
      <c r="D316" s="144" t="s">
        <v>126</v>
      </c>
      <c r="E316" s="155" t="s">
        <v>1</v>
      </c>
      <c r="F316" s="156" t="s">
        <v>250</v>
      </c>
      <c r="H316" s="157">
        <v>25</v>
      </c>
      <c r="I316" s="158"/>
      <c r="L316" s="154"/>
      <c r="M316" s="159"/>
      <c r="T316" s="160"/>
      <c r="AT316" s="155" t="s">
        <v>126</v>
      </c>
      <c r="AU316" s="155" t="s">
        <v>83</v>
      </c>
      <c r="AV316" s="13" t="s">
        <v>83</v>
      </c>
      <c r="AW316" s="13" t="s">
        <v>30</v>
      </c>
      <c r="AX316" s="13" t="s">
        <v>73</v>
      </c>
      <c r="AY316" s="155" t="s">
        <v>113</v>
      </c>
    </row>
    <row r="317" spans="2:65" s="12" customFormat="1" ht="11.25">
      <c r="B317" s="148"/>
      <c r="D317" s="144" t="s">
        <v>126</v>
      </c>
      <c r="E317" s="149" t="s">
        <v>1</v>
      </c>
      <c r="F317" s="150" t="s">
        <v>253</v>
      </c>
      <c r="H317" s="149" t="s">
        <v>1</v>
      </c>
      <c r="I317" s="151"/>
      <c r="L317" s="148"/>
      <c r="M317" s="152"/>
      <c r="T317" s="153"/>
      <c r="AT317" s="149" t="s">
        <v>126</v>
      </c>
      <c r="AU317" s="149" t="s">
        <v>83</v>
      </c>
      <c r="AV317" s="12" t="s">
        <v>81</v>
      </c>
      <c r="AW317" s="12" t="s">
        <v>30</v>
      </c>
      <c r="AX317" s="12" t="s">
        <v>73</v>
      </c>
      <c r="AY317" s="149" t="s">
        <v>113</v>
      </c>
    </row>
    <row r="318" spans="2:65" s="13" customFormat="1" ht="11.25">
      <c r="B318" s="154"/>
      <c r="D318" s="144" t="s">
        <v>126</v>
      </c>
      <c r="E318" s="155" t="s">
        <v>1</v>
      </c>
      <c r="F318" s="156" t="s">
        <v>254</v>
      </c>
      <c r="H318" s="157">
        <v>80</v>
      </c>
      <c r="I318" s="158"/>
      <c r="L318" s="154"/>
      <c r="M318" s="159"/>
      <c r="T318" s="160"/>
      <c r="AT318" s="155" t="s">
        <v>126</v>
      </c>
      <c r="AU318" s="155" t="s">
        <v>83</v>
      </c>
      <c r="AV318" s="13" t="s">
        <v>83</v>
      </c>
      <c r="AW318" s="13" t="s">
        <v>30</v>
      </c>
      <c r="AX318" s="13" t="s">
        <v>73</v>
      </c>
      <c r="AY318" s="155" t="s">
        <v>113</v>
      </c>
    </row>
    <row r="319" spans="2:65" s="14" customFormat="1" ht="11.25">
      <c r="B319" s="161"/>
      <c r="D319" s="144" t="s">
        <v>126</v>
      </c>
      <c r="E319" s="162" t="s">
        <v>1</v>
      </c>
      <c r="F319" s="163" t="s">
        <v>131</v>
      </c>
      <c r="H319" s="164">
        <v>1851</v>
      </c>
      <c r="I319" s="165"/>
      <c r="L319" s="161"/>
      <c r="M319" s="166"/>
      <c r="T319" s="167"/>
      <c r="AT319" s="162" t="s">
        <v>126</v>
      </c>
      <c r="AU319" s="162" t="s">
        <v>83</v>
      </c>
      <c r="AV319" s="14" t="s">
        <v>122</v>
      </c>
      <c r="AW319" s="14" t="s">
        <v>30</v>
      </c>
      <c r="AX319" s="14" t="s">
        <v>81</v>
      </c>
      <c r="AY319" s="162" t="s">
        <v>113</v>
      </c>
    </row>
    <row r="320" spans="2:65" s="1" customFormat="1" ht="21.75" customHeight="1">
      <c r="B320" s="31"/>
      <c r="C320" s="131" t="s">
        <v>257</v>
      </c>
      <c r="D320" s="131" t="s">
        <v>117</v>
      </c>
      <c r="E320" s="132" t="s">
        <v>258</v>
      </c>
      <c r="F320" s="133" t="s">
        <v>259</v>
      </c>
      <c r="G320" s="134" t="s">
        <v>260</v>
      </c>
      <c r="H320" s="135">
        <v>147</v>
      </c>
      <c r="I320" s="136"/>
      <c r="J320" s="137">
        <f>ROUND(I320*H320,2)</f>
        <v>0</v>
      </c>
      <c r="K320" s="133" t="s">
        <v>121</v>
      </c>
      <c r="L320" s="31"/>
      <c r="M320" s="138" t="s">
        <v>1</v>
      </c>
      <c r="N320" s="139" t="s">
        <v>38</v>
      </c>
      <c r="P320" s="140">
        <f>O320*H320</f>
        <v>0</v>
      </c>
      <c r="Q320" s="140">
        <v>0</v>
      </c>
      <c r="R320" s="140">
        <f>Q320*H320</f>
        <v>0</v>
      </c>
      <c r="S320" s="140">
        <v>0</v>
      </c>
      <c r="T320" s="141">
        <f>S320*H320</f>
        <v>0</v>
      </c>
      <c r="AR320" s="142" t="s">
        <v>136</v>
      </c>
      <c r="AT320" s="142" t="s">
        <v>117</v>
      </c>
      <c r="AU320" s="142" t="s">
        <v>83</v>
      </c>
      <c r="AY320" s="16" t="s">
        <v>113</v>
      </c>
      <c r="BE320" s="143">
        <f>IF(N320="základní",J320,0)</f>
        <v>0</v>
      </c>
      <c r="BF320" s="143">
        <f>IF(N320="snížená",J320,0)</f>
        <v>0</v>
      </c>
      <c r="BG320" s="143">
        <f>IF(N320="zákl. přenesená",J320,0)</f>
        <v>0</v>
      </c>
      <c r="BH320" s="143">
        <f>IF(N320="sníž. přenesená",J320,0)</f>
        <v>0</v>
      </c>
      <c r="BI320" s="143">
        <f>IF(N320="nulová",J320,0)</f>
        <v>0</v>
      </c>
      <c r="BJ320" s="16" t="s">
        <v>81</v>
      </c>
      <c r="BK320" s="143">
        <f>ROUND(I320*H320,2)</f>
        <v>0</v>
      </c>
      <c r="BL320" s="16" t="s">
        <v>136</v>
      </c>
      <c r="BM320" s="142" t="s">
        <v>261</v>
      </c>
    </row>
    <row r="321" spans="2:65" s="1" customFormat="1" ht="11.25">
      <c r="B321" s="31"/>
      <c r="D321" s="144" t="s">
        <v>124</v>
      </c>
      <c r="F321" s="145" t="s">
        <v>259</v>
      </c>
      <c r="I321" s="146"/>
      <c r="L321" s="31"/>
      <c r="M321" s="147"/>
      <c r="T321" s="55"/>
      <c r="AT321" s="16" t="s">
        <v>124</v>
      </c>
      <c r="AU321" s="16" t="s">
        <v>83</v>
      </c>
    </row>
    <row r="322" spans="2:65" s="1" customFormat="1" ht="19.5">
      <c r="B322" s="31"/>
      <c r="D322" s="144" t="s">
        <v>139</v>
      </c>
      <c r="F322" s="168" t="s">
        <v>262</v>
      </c>
      <c r="I322" s="146"/>
      <c r="L322" s="31"/>
      <c r="M322" s="147"/>
      <c r="T322" s="55"/>
      <c r="AT322" s="16" t="s">
        <v>139</v>
      </c>
      <c r="AU322" s="16" t="s">
        <v>83</v>
      </c>
    </row>
    <row r="323" spans="2:65" s="12" customFormat="1" ht="22.5">
      <c r="B323" s="148"/>
      <c r="D323" s="144" t="s">
        <v>126</v>
      </c>
      <c r="E323" s="149" t="s">
        <v>1</v>
      </c>
      <c r="F323" s="150" t="s">
        <v>263</v>
      </c>
      <c r="H323" s="149" t="s">
        <v>1</v>
      </c>
      <c r="I323" s="151"/>
      <c r="L323" s="148"/>
      <c r="M323" s="152"/>
      <c r="T323" s="153"/>
      <c r="AT323" s="149" t="s">
        <v>126</v>
      </c>
      <c r="AU323" s="149" t="s">
        <v>83</v>
      </c>
      <c r="AV323" s="12" t="s">
        <v>81</v>
      </c>
      <c r="AW323" s="12" t="s">
        <v>30</v>
      </c>
      <c r="AX323" s="12" t="s">
        <v>73</v>
      </c>
      <c r="AY323" s="149" t="s">
        <v>113</v>
      </c>
    </row>
    <row r="324" spans="2:65" s="12" customFormat="1" ht="11.25">
      <c r="B324" s="148"/>
      <c r="D324" s="144" t="s">
        <v>126</v>
      </c>
      <c r="E324" s="149" t="s">
        <v>1</v>
      </c>
      <c r="F324" s="150" t="s">
        <v>264</v>
      </c>
      <c r="H324" s="149" t="s">
        <v>1</v>
      </c>
      <c r="I324" s="151"/>
      <c r="L324" s="148"/>
      <c r="M324" s="152"/>
      <c r="T324" s="153"/>
      <c r="AT324" s="149" t="s">
        <v>126</v>
      </c>
      <c r="AU324" s="149" t="s">
        <v>83</v>
      </c>
      <c r="AV324" s="12" t="s">
        <v>81</v>
      </c>
      <c r="AW324" s="12" t="s">
        <v>30</v>
      </c>
      <c r="AX324" s="12" t="s">
        <v>73</v>
      </c>
      <c r="AY324" s="149" t="s">
        <v>113</v>
      </c>
    </row>
    <row r="325" spans="2:65" s="13" customFormat="1" ht="11.25">
      <c r="B325" s="154"/>
      <c r="D325" s="144" t="s">
        <v>126</v>
      </c>
      <c r="E325" s="155" t="s">
        <v>1</v>
      </c>
      <c r="F325" s="156" t="s">
        <v>7</v>
      </c>
      <c r="H325" s="157">
        <v>21</v>
      </c>
      <c r="I325" s="158"/>
      <c r="L325" s="154"/>
      <c r="M325" s="159"/>
      <c r="T325" s="160"/>
      <c r="AT325" s="155" t="s">
        <v>126</v>
      </c>
      <c r="AU325" s="155" t="s">
        <v>83</v>
      </c>
      <c r="AV325" s="13" t="s">
        <v>83</v>
      </c>
      <c r="AW325" s="13" t="s">
        <v>30</v>
      </c>
      <c r="AX325" s="13" t="s">
        <v>73</v>
      </c>
      <c r="AY325" s="155" t="s">
        <v>113</v>
      </c>
    </row>
    <row r="326" spans="2:65" s="12" customFormat="1" ht="11.25">
      <c r="B326" s="148"/>
      <c r="D326" s="144" t="s">
        <v>126</v>
      </c>
      <c r="E326" s="149" t="s">
        <v>1</v>
      </c>
      <c r="F326" s="150" t="s">
        <v>265</v>
      </c>
      <c r="H326" s="149" t="s">
        <v>1</v>
      </c>
      <c r="I326" s="151"/>
      <c r="L326" s="148"/>
      <c r="M326" s="152"/>
      <c r="T326" s="153"/>
      <c r="AT326" s="149" t="s">
        <v>126</v>
      </c>
      <c r="AU326" s="149" t="s">
        <v>83</v>
      </c>
      <c r="AV326" s="12" t="s">
        <v>81</v>
      </c>
      <c r="AW326" s="12" t="s">
        <v>30</v>
      </c>
      <c r="AX326" s="12" t="s">
        <v>73</v>
      </c>
      <c r="AY326" s="149" t="s">
        <v>113</v>
      </c>
    </row>
    <row r="327" spans="2:65" s="13" customFormat="1" ht="11.25">
      <c r="B327" s="154"/>
      <c r="D327" s="144" t="s">
        <v>126</v>
      </c>
      <c r="E327" s="155" t="s">
        <v>1</v>
      </c>
      <c r="F327" s="156" t="s">
        <v>266</v>
      </c>
      <c r="H327" s="157">
        <v>84</v>
      </c>
      <c r="I327" s="158"/>
      <c r="L327" s="154"/>
      <c r="M327" s="159"/>
      <c r="T327" s="160"/>
      <c r="AT327" s="155" t="s">
        <v>126</v>
      </c>
      <c r="AU327" s="155" t="s">
        <v>83</v>
      </c>
      <c r="AV327" s="13" t="s">
        <v>83</v>
      </c>
      <c r="AW327" s="13" t="s">
        <v>30</v>
      </c>
      <c r="AX327" s="13" t="s">
        <v>73</v>
      </c>
      <c r="AY327" s="155" t="s">
        <v>113</v>
      </c>
    </row>
    <row r="328" spans="2:65" s="12" customFormat="1" ht="11.25">
      <c r="B328" s="148"/>
      <c r="D328" s="144" t="s">
        <v>126</v>
      </c>
      <c r="E328" s="149" t="s">
        <v>1</v>
      </c>
      <c r="F328" s="150" t="s">
        <v>267</v>
      </c>
      <c r="H328" s="149" t="s">
        <v>1</v>
      </c>
      <c r="I328" s="151"/>
      <c r="L328" s="148"/>
      <c r="M328" s="152"/>
      <c r="T328" s="153"/>
      <c r="AT328" s="149" t="s">
        <v>126</v>
      </c>
      <c r="AU328" s="149" t="s">
        <v>83</v>
      </c>
      <c r="AV328" s="12" t="s">
        <v>81</v>
      </c>
      <c r="AW328" s="12" t="s">
        <v>30</v>
      </c>
      <c r="AX328" s="12" t="s">
        <v>73</v>
      </c>
      <c r="AY328" s="149" t="s">
        <v>113</v>
      </c>
    </row>
    <row r="329" spans="2:65" s="13" customFormat="1" ht="11.25">
      <c r="B329" s="154"/>
      <c r="D329" s="144" t="s">
        <v>126</v>
      </c>
      <c r="E329" s="155" t="s">
        <v>1</v>
      </c>
      <c r="F329" s="156" t="s">
        <v>268</v>
      </c>
      <c r="H329" s="157">
        <v>10.5</v>
      </c>
      <c r="I329" s="158"/>
      <c r="L329" s="154"/>
      <c r="M329" s="159"/>
      <c r="T329" s="160"/>
      <c r="AT329" s="155" t="s">
        <v>126</v>
      </c>
      <c r="AU329" s="155" t="s">
        <v>83</v>
      </c>
      <c r="AV329" s="13" t="s">
        <v>83</v>
      </c>
      <c r="AW329" s="13" t="s">
        <v>30</v>
      </c>
      <c r="AX329" s="13" t="s">
        <v>73</v>
      </c>
      <c r="AY329" s="155" t="s">
        <v>113</v>
      </c>
    </row>
    <row r="330" spans="2:65" s="12" customFormat="1" ht="11.25">
      <c r="B330" s="148"/>
      <c r="D330" s="144" t="s">
        <v>126</v>
      </c>
      <c r="E330" s="149" t="s">
        <v>1</v>
      </c>
      <c r="F330" s="150" t="s">
        <v>269</v>
      </c>
      <c r="H330" s="149" t="s">
        <v>1</v>
      </c>
      <c r="I330" s="151"/>
      <c r="L330" s="148"/>
      <c r="M330" s="152"/>
      <c r="T330" s="153"/>
      <c r="AT330" s="149" t="s">
        <v>126</v>
      </c>
      <c r="AU330" s="149" t="s">
        <v>83</v>
      </c>
      <c r="AV330" s="12" t="s">
        <v>81</v>
      </c>
      <c r="AW330" s="12" t="s">
        <v>30</v>
      </c>
      <c r="AX330" s="12" t="s">
        <v>73</v>
      </c>
      <c r="AY330" s="149" t="s">
        <v>113</v>
      </c>
    </row>
    <row r="331" spans="2:65" s="13" customFormat="1" ht="11.25">
      <c r="B331" s="154"/>
      <c r="D331" s="144" t="s">
        <v>126</v>
      </c>
      <c r="E331" s="155" t="s">
        <v>1</v>
      </c>
      <c r="F331" s="156" t="s">
        <v>270</v>
      </c>
      <c r="H331" s="157">
        <v>31.5</v>
      </c>
      <c r="I331" s="158"/>
      <c r="L331" s="154"/>
      <c r="M331" s="159"/>
      <c r="T331" s="160"/>
      <c r="AT331" s="155" t="s">
        <v>126</v>
      </c>
      <c r="AU331" s="155" t="s">
        <v>83</v>
      </c>
      <c r="AV331" s="13" t="s">
        <v>83</v>
      </c>
      <c r="AW331" s="13" t="s">
        <v>30</v>
      </c>
      <c r="AX331" s="13" t="s">
        <v>73</v>
      </c>
      <c r="AY331" s="155" t="s">
        <v>113</v>
      </c>
    </row>
    <row r="332" spans="2:65" s="14" customFormat="1" ht="11.25">
      <c r="B332" s="161"/>
      <c r="D332" s="144" t="s">
        <v>126</v>
      </c>
      <c r="E332" s="162" t="s">
        <v>1</v>
      </c>
      <c r="F332" s="163" t="s">
        <v>131</v>
      </c>
      <c r="H332" s="164">
        <v>147</v>
      </c>
      <c r="I332" s="165"/>
      <c r="L332" s="161"/>
      <c r="M332" s="166"/>
      <c r="T332" s="167"/>
      <c r="AT332" s="162" t="s">
        <v>126</v>
      </c>
      <c r="AU332" s="162" t="s">
        <v>83</v>
      </c>
      <c r="AV332" s="14" t="s">
        <v>122</v>
      </c>
      <c r="AW332" s="14" t="s">
        <v>30</v>
      </c>
      <c r="AX332" s="14" t="s">
        <v>81</v>
      </c>
      <c r="AY332" s="162" t="s">
        <v>113</v>
      </c>
    </row>
    <row r="333" spans="2:65" s="1" customFormat="1" ht="24.2" customHeight="1">
      <c r="B333" s="31"/>
      <c r="C333" s="131" t="s">
        <v>201</v>
      </c>
      <c r="D333" s="131" t="s">
        <v>117</v>
      </c>
      <c r="E333" s="132" t="s">
        <v>271</v>
      </c>
      <c r="F333" s="133" t="s">
        <v>272</v>
      </c>
      <c r="G333" s="134" t="s">
        <v>260</v>
      </c>
      <c r="H333" s="135">
        <v>25</v>
      </c>
      <c r="I333" s="136"/>
      <c r="J333" s="137">
        <f>ROUND(I333*H333,2)</f>
        <v>0</v>
      </c>
      <c r="K333" s="133" t="s">
        <v>121</v>
      </c>
      <c r="L333" s="31"/>
      <c r="M333" s="138" t="s">
        <v>1</v>
      </c>
      <c r="N333" s="139" t="s">
        <v>38</v>
      </c>
      <c r="P333" s="140">
        <f>O333*H333</f>
        <v>0</v>
      </c>
      <c r="Q333" s="140">
        <v>0</v>
      </c>
      <c r="R333" s="140">
        <f>Q333*H333</f>
        <v>0</v>
      </c>
      <c r="S333" s="140">
        <v>0</v>
      </c>
      <c r="T333" s="141">
        <f>S333*H333</f>
        <v>0</v>
      </c>
      <c r="AR333" s="142" t="s">
        <v>136</v>
      </c>
      <c r="AT333" s="142" t="s">
        <v>117</v>
      </c>
      <c r="AU333" s="142" t="s">
        <v>83</v>
      </c>
      <c r="AY333" s="16" t="s">
        <v>113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6" t="s">
        <v>81</v>
      </c>
      <c r="BK333" s="143">
        <f>ROUND(I333*H333,2)</f>
        <v>0</v>
      </c>
      <c r="BL333" s="16" t="s">
        <v>136</v>
      </c>
      <c r="BM333" s="142" t="s">
        <v>273</v>
      </c>
    </row>
    <row r="334" spans="2:65" s="1" customFormat="1" ht="19.5">
      <c r="B334" s="31"/>
      <c r="D334" s="144" t="s">
        <v>124</v>
      </c>
      <c r="F334" s="145" t="s">
        <v>272</v>
      </c>
      <c r="I334" s="146"/>
      <c r="L334" s="31"/>
      <c r="M334" s="147"/>
      <c r="T334" s="55"/>
      <c r="AT334" s="16" t="s">
        <v>124</v>
      </c>
      <c r="AU334" s="16" t="s">
        <v>83</v>
      </c>
    </row>
    <row r="335" spans="2:65" s="1" customFormat="1" ht="19.5">
      <c r="B335" s="31"/>
      <c r="D335" s="144" t="s">
        <v>139</v>
      </c>
      <c r="F335" s="168" t="s">
        <v>274</v>
      </c>
      <c r="I335" s="146"/>
      <c r="L335" s="31"/>
      <c r="M335" s="147"/>
      <c r="T335" s="55"/>
      <c r="AT335" s="16" t="s">
        <v>139</v>
      </c>
      <c r="AU335" s="16" t="s">
        <v>83</v>
      </c>
    </row>
    <row r="336" spans="2:65" s="1" customFormat="1" ht="21.75" customHeight="1">
      <c r="B336" s="31"/>
      <c r="C336" s="131" t="s">
        <v>275</v>
      </c>
      <c r="D336" s="131" t="s">
        <v>117</v>
      </c>
      <c r="E336" s="132" t="s">
        <v>276</v>
      </c>
      <c r="F336" s="133" t="s">
        <v>277</v>
      </c>
      <c r="G336" s="134" t="s">
        <v>182</v>
      </c>
      <c r="H336" s="135">
        <v>1</v>
      </c>
      <c r="I336" s="136"/>
      <c r="J336" s="137">
        <f>ROUND(I336*H336,2)</f>
        <v>0</v>
      </c>
      <c r="K336" s="133" t="s">
        <v>121</v>
      </c>
      <c r="L336" s="31"/>
      <c r="M336" s="138" t="s">
        <v>1</v>
      </c>
      <c r="N336" s="139" t="s">
        <v>38</v>
      </c>
      <c r="P336" s="140">
        <f>O336*H336</f>
        <v>0</v>
      </c>
      <c r="Q336" s="140">
        <v>0</v>
      </c>
      <c r="R336" s="140">
        <f>Q336*H336</f>
        <v>0</v>
      </c>
      <c r="S336" s="140">
        <v>0</v>
      </c>
      <c r="T336" s="141">
        <f>S336*H336</f>
        <v>0</v>
      </c>
      <c r="AR336" s="142" t="s">
        <v>278</v>
      </c>
      <c r="AT336" s="142" t="s">
        <v>117</v>
      </c>
      <c r="AU336" s="142" t="s">
        <v>83</v>
      </c>
      <c r="AY336" s="16" t="s">
        <v>113</v>
      </c>
      <c r="BE336" s="143">
        <f>IF(N336="základní",J336,0)</f>
        <v>0</v>
      </c>
      <c r="BF336" s="143">
        <f>IF(N336="snížená",J336,0)</f>
        <v>0</v>
      </c>
      <c r="BG336" s="143">
        <f>IF(N336="zákl. přenesená",J336,0)</f>
        <v>0</v>
      </c>
      <c r="BH336" s="143">
        <f>IF(N336="sníž. přenesená",J336,0)</f>
        <v>0</v>
      </c>
      <c r="BI336" s="143">
        <f>IF(N336="nulová",J336,0)</f>
        <v>0</v>
      </c>
      <c r="BJ336" s="16" t="s">
        <v>81</v>
      </c>
      <c r="BK336" s="143">
        <f>ROUND(I336*H336,2)</f>
        <v>0</v>
      </c>
      <c r="BL336" s="16" t="s">
        <v>278</v>
      </c>
      <c r="BM336" s="142" t="s">
        <v>279</v>
      </c>
    </row>
    <row r="337" spans="2:65" s="1" customFormat="1" ht="19.5">
      <c r="B337" s="31"/>
      <c r="D337" s="144" t="s">
        <v>124</v>
      </c>
      <c r="F337" s="145" t="s">
        <v>280</v>
      </c>
      <c r="I337" s="146"/>
      <c r="L337" s="31"/>
      <c r="M337" s="147"/>
      <c r="T337" s="55"/>
      <c r="AT337" s="16" t="s">
        <v>124</v>
      </c>
      <c r="AU337" s="16" t="s">
        <v>83</v>
      </c>
    </row>
    <row r="338" spans="2:65" s="1" customFormat="1" ht="19.5">
      <c r="B338" s="31"/>
      <c r="D338" s="144" t="s">
        <v>139</v>
      </c>
      <c r="F338" s="168" t="s">
        <v>281</v>
      </c>
      <c r="I338" s="146"/>
      <c r="L338" s="31"/>
      <c r="M338" s="147"/>
      <c r="T338" s="55"/>
      <c r="AT338" s="16" t="s">
        <v>139</v>
      </c>
      <c r="AU338" s="16" t="s">
        <v>83</v>
      </c>
    </row>
    <row r="339" spans="2:65" s="1" customFormat="1" ht="33" customHeight="1">
      <c r="B339" s="31"/>
      <c r="C339" s="131" t="s">
        <v>282</v>
      </c>
      <c r="D339" s="131" t="s">
        <v>117</v>
      </c>
      <c r="E339" s="132" t="s">
        <v>283</v>
      </c>
      <c r="F339" s="133" t="s">
        <v>284</v>
      </c>
      <c r="G339" s="134" t="s">
        <v>182</v>
      </c>
      <c r="H339" s="135">
        <v>1</v>
      </c>
      <c r="I339" s="136"/>
      <c r="J339" s="137">
        <f>ROUND(I339*H339,2)</f>
        <v>0</v>
      </c>
      <c r="K339" s="133" t="s">
        <v>121</v>
      </c>
      <c r="L339" s="31"/>
      <c r="M339" s="138" t="s">
        <v>1</v>
      </c>
      <c r="N339" s="139" t="s">
        <v>38</v>
      </c>
      <c r="P339" s="140">
        <f>O339*H339</f>
        <v>0</v>
      </c>
      <c r="Q339" s="140">
        <v>0</v>
      </c>
      <c r="R339" s="140">
        <f>Q339*H339</f>
        <v>0</v>
      </c>
      <c r="S339" s="140">
        <v>0</v>
      </c>
      <c r="T339" s="141">
        <f>S339*H339</f>
        <v>0</v>
      </c>
      <c r="AR339" s="142" t="s">
        <v>278</v>
      </c>
      <c r="AT339" s="142" t="s">
        <v>117</v>
      </c>
      <c r="AU339" s="142" t="s">
        <v>83</v>
      </c>
      <c r="AY339" s="16" t="s">
        <v>113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6" t="s">
        <v>81</v>
      </c>
      <c r="BK339" s="143">
        <f>ROUND(I339*H339,2)</f>
        <v>0</v>
      </c>
      <c r="BL339" s="16" t="s">
        <v>278</v>
      </c>
      <c r="BM339" s="142" t="s">
        <v>285</v>
      </c>
    </row>
    <row r="340" spans="2:65" s="1" customFormat="1" ht="29.25">
      <c r="B340" s="31"/>
      <c r="D340" s="144" t="s">
        <v>124</v>
      </c>
      <c r="F340" s="145" t="s">
        <v>286</v>
      </c>
      <c r="I340" s="146"/>
      <c r="L340" s="31"/>
      <c r="M340" s="147"/>
      <c r="T340" s="55"/>
      <c r="AT340" s="16" t="s">
        <v>124</v>
      </c>
      <c r="AU340" s="16" t="s">
        <v>83</v>
      </c>
    </row>
    <row r="341" spans="2:65" s="1" customFormat="1" ht="33" customHeight="1">
      <c r="B341" s="31"/>
      <c r="C341" s="169" t="s">
        <v>287</v>
      </c>
      <c r="D341" s="169" t="s">
        <v>161</v>
      </c>
      <c r="E341" s="170" t="s">
        <v>288</v>
      </c>
      <c r="F341" s="171" t="s">
        <v>289</v>
      </c>
      <c r="G341" s="172" t="s">
        <v>182</v>
      </c>
      <c r="H341" s="173">
        <v>1</v>
      </c>
      <c r="I341" s="174"/>
      <c r="J341" s="175">
        <f>ROUND(I341*H341,2)</f>
        <v>0</v>
      </c>
      <c r="K341" s="171" t="s">
        <v>121</v>
      </c>
      <c r="L341" s="176"/>
      <c r="M341" s="177" t="s">
        <v>1</v>
      </c>
      <c r="N341" s="178" t="s">
        <v>38</v>
      </c>
      <c r="P341" s="140">
        <f>O341*H341</f>
        <v>0</v>
      </c>
      <c r="Q341" s="140">
        <v>0</v>
      </c>
      <c r="R341" s="140">
        <f>Q341*H341</f>
        <v>0</v>
      </c>
      <c r="S341" s="140">
        <v>0</v>
      </c>
      <c r="T341" s="141">
        <f>S341*H341</f>
        <v>0</v>
      </c>
      <c r="AR341" s="142" t="s">
        <v>278</v>
      </c>
      <c r="AT341" s="142" t="s">
        <v>161</v>
      </c>
      <c r="AU341" s="142" t="s">
        <v>83</v>
      </c>
      <c r="AY341" s="16" t="s">
        <v>113</v>
      </c>
      <c r="BE341" s="143">
        <f>IF(N341="základní",J341,0)</f>
        <v>0</v>
      </c>
      <c r="BF341" s="143">
        <f>IF(N341="snížená",J341,0)</f>
        <v>0</v>
      </c>
      <c r="BG341" s="143">
        <f>IF(N341="zákl. přenesená",J341,0)</f>
        <v>0</v>
      </c>
      <c r="BH341" s="143">
        <f>IF(N341="sníž. přenesená",J341,0)</f>
        <v>0</v>
      </c>
      <c r="BI341" s="143">
        <f>IF(N341="nulová",J341,0)</f>
        <v>0</v>
      </c>
      <c r="BJ341" s="16" t="s">
        <v>81</v>
      </c>
      <c r="BK341" s="143">
        <f>ROUND(I341*H341,2)</f>
        <v>0</v>
      </c>
      <c r="BL341" s="16" t="s">
        <v>278</v>
      </c>
      <c r="BM341" s="142" t="s">
        <v>290</v>
      </c>
    </row>
    <row r="342" spans="2:65" s="1" customFormat="1" ht="19.5">
      <c r="B342" s="31"/>
      <c r="D342" s="144" t="s">
        <v>124</v>
      </c>
      <c r="F342" s="145" t="s">
        <v>289</v>
      </c>
      <c r="I342" s="146"/>
      <c r="L342" s="31"/>
      <c r="M342" s="147"/>
      <c r="T342" s="55"/>
      <c r="AT342" s="16" t="s">
        <v>124</v>
      </c>
      <c r="AU342" s="16" t="s">
        <v>83</v>
      </c>
    </row>
    <row r="343" spans="2:65" s="1" customFormat="1" ht="24.2" customHeight="1">
      <c r="B343" s="31"/>
      <c r="C343" s="131" t="s">
        <v>291</v>
      </c>
      <c r="D343" s="131" t="s">
        <v>117</v>
      </c>
      <c r="E343" s="132" t="s">
        <v>292</v>
      </c>
      <c r="F343" s="133" t="s">
        <v>293</v>
      </c>
      <c r="G343" s="134" t="s">
        <v>182</v>
      </c>
      <c r="H343" s="135">
        <v>1</v>
      </c>
      <c r="I343" s="136"/>
      <c r="J343" s="137">
        <f>ROUND(I343*H343,2)</f>
        <v>0</v>
      </c>
      <c r="K343" s="133" t="s">
        <v>1</v>
      </c>
      <c r="L343" s="31"/>
      <c r="M343" s="138" t="s">
        <v>1</v>
      </c>
      <c r="N343" s="139" t="s">
        <v>38</v>
      </c>
      <c r="P343" s="140">
        <f>O343*H343</f>
        <v>0</v>
      </c>
      <c r="Q343" s="140">
        <v>0</v>
      </c>
      <c r="R343" s="140">
        <f>Q343*H343</f>
        <v>0</v>
      </c>
      <c r="S343" s="140">
        <v>0</v>
      </c>
      <c r="T343" s="141">
        <f>S343*H343</f>
        <v>0</v>
      </c>
      <c r="AR343" s="142" t="s">
        <v>136</v>
      </c>
      <c r="AT343" s="142" t="s">
        <v>117</v>
      </c>
      <c r="AU343" s="142" t="s">
        <v>83</v>
      </c>
      <c r="AY343" s="16" t="s">
        <v>113</v>
      </c>
      <c r="BE343" s="143">
        <f>IF(N343="základní",J343,0)</f>
        <v>0</v>
      </c>
      <c r="BF343" s="143">
        <f>IF(N343="snížená",J343,0)</f>
        <v>0</v>
      </c>
      <c r="BG343" s="143">
        <f>IF(N343="zákl. přenesená",J343,0)</f>
        <v>0</v>
      </c>
      <c r="BH343" s="143">
        <f>IF(N343="sníž. přenesená",J343,0)</f>
        <v>0</v>
      </c>
      <c r="BI343" s="143">
        <f>IF(N343="nulová",J343,0)</f>
        <v>0</v>
      </c>
      <c r="BJ343" s="16" t="s">
        <v>81</v>
      </c>
      <c r="BK343" s="143">
        <f>ROUND(I343*H343,2)</f>
        <v>0</v>
      </c>
      <c r="BL343" s="16" t="s">
        <v>136</v>
      </c>
      <c r="BM343" s="142" t="s">
        <v>294</v>
      </c>
    </row>
    <row r="344" spans="2:65" s="1" customFormat="1" ht="19.5">
      <c r="B344" s="31"/>
      <c r="D344" s="144" t="s">
        <v>124</v>
      </c>
      <c r="F344" s="145" t="s">
        <v>293</v>
      </c>
      <c r="I344" s="146"/>
      <c r="L344" s="31"/>
      <c r="M344" s="147"/>
      <c r="T344" s="55"/>
      <c r="AT344" s="16" t="s">
        <v>124</v>
      </c>
      <c r="AU344" s="16" t="s">
        <v>83</v>
      </c>
    </row>
    <row r="345" spans="2:65" s="1" customFormat="1" ht="24.2" customHeight="1">
      <c r="B345" s="31"/>
      <c r="C345" s="131" t="s">
        <v>189</v>
      </c>
      <c r="D345" s="131" t="s">
        <v>117</v>
      </c>
      <c r="E345" s="132" t="s">
        <v>295</v>
      </c>
      <c r="F345" s="133" t="s">
        <v>296</v>
      </c>
      <c r="G345" s="134" t="s">
        <v>182</v>
      </c>
      <c r="H345" s="135">
        <v>1</v>
      </c>
      <c r="I345" s="136"/>
      <c r="J345" s="137">
        <f>ROUND(I345*H345,2)</f>
        <v>0</v>
      </c>
      <c r="K345" s="133" t="s">
        <v>121</v>
      </c>
      <c r="L345" s="31"/>
      <c r="M345" s="138" t="s">
        <v>1</v>
      </c>
      <c r="N345" s="139" t="s">
        <v>38</v>
      </c>
      <c r="P345" s="140">
        <f>O345*H345</f>
        <v>0</v>
      </c>
      <c r="Q345" s="140">
        <v>0</v>
      </c>
      <c r="R345" s="140">
        <f>Q345*H345</f>
        <v>0</v>
      </c>
      <c r="S345" s="140">
        <v>0</v>
      </c>
      <c r="T345" s="141">
        <f>S345*H345</f>
        <v>0</v>
      </c>
      <c r="AR345" s="142" t="s">
        <v>136</v>
      </c>
      <c r="AT345" s="142" t="s">
        <v>117</v>
      </c>
      <c r="AU345" s="142" t="s">
        <v>83</v>
      </c>
      <c r="AY345" s="16" t="s">
        <v>113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6" t="s">
        <v>81</v>
      </c>
      <c r="BK345" s="143">
        <f>ROUND(I345*H345,2)</f>
        <v>0</v>
      </c>
      <c r="BL345" s="16" t="s">
        <v>136</v>
      </c>
      <c r="BM345" s="142" t="s">
        <v>175</v>
      </c>
    </row>
    <row r="346" spans="2:65" s="1" customFormat="1" ht="19.5">
      <c r="B346" s="31"/>
      <c r="D346" s="144" t="s">
        <v>124</v>
      </c>
      <c r="F346" s="145" t="s">
        <v>296</v>
      </c>
      <c r="I346" s="146"/>
      <c r="L346" s="31"/>
      <c r="M346" s="147"/>
      <c r="T346" s="55"/>
      <c r="AT346" s="16" t="s">
        <v>124</v>
      </c>
      <c r="AU346" s="16" t="s">
        <v>83</v>
      </c>
    </row>
    <row r="347" spans="2:65" s="1" customFormat="1" ht="24.2" customHeight="1">
      <c r="B347" s="31"/>
      <c r="C347" s="169" t="s">
        <v>297</v>
      </c>
      <c r="D347" s="169" t="s">
        <v>161</v>
      </c>
      <c r="E347" s="170" t="s">
        <v>298</v>
      </c>
      <c r="F347" s="171" t="s">
        <v>299</v>
      </c>
      <c r="G347" s="172" t="s">
        <v>182</v>
      </c>
      <c r="H347" s="173">
        <v>1</v>
      </c>
      <c r="I347" s="174"/>
      <c r="J347" s="175">
        <f>ROUND(I347*H347,2)</f>
        <v>0</v>
      </c>
      <c r="K347" s="171" t="s">
        <v>121</v>
      </c>
      <c r="L347" s="176"/>
      <c r="M347" s="177" t="s">
        <v>1</v>
      </c>
      <c r="N347" s="178" t="s">
        <v>38</v>
      </c>
      <c r="P347" s="140">
        <f>O347*H347</f>
        <v>0</v>
      </c>
      <c r="Q347" s="140">
        <v>0</v>
      </c>
      <c r="R347" s="140">
        <f>Q347*H347</f>
        <v>0</v>
      </c>
      <c r="S347" s="140">
        <v>0</v>
      </c>
      <c r="T347" s="141">
        <f>S347*H347</f>
        <v>0</v>
      </c>
      <c r="AR347" s="142" t="s">
        <v>164</v>
      </c>
      <c r="AT347" s="142" t="s">
        <v>161</v>
      </c>
      <c r="AU347" s="142" t="s">
        <v>83</v>
      </c>
      <c r="AY347" s="16" t="s">
        <v>113</v>
      </c>
      <c r="BE347" s="143">
        <f>IF(N347="základní",J347,0)</f>
        <v>0</v>
      </c>
      <c r="BF347" s="143">
        <f>IF(N347="snížená",J347,0)</f>
        <v>0</v>
      </c>
      <c r="BG347" s="143">
        <f>IF(N347="zákl. přenesená",J347,0)</f>
        <v>0</v>
      </c>
      <c r="BH347" s="143">
        <f>IF(N347="sníž. přenesená",J347,0)</f>
        <v>0</v>
      </c>
      <c r="BI347" s="143">
        <f>IF(N347="nulová",J347,0)</f>
        <v>0</v>
      </c>
      <c r="BJ347" s="16" t="s">
        <v>81</v>
      </c>
      <c r="BK347" s="143">
        <f>ROUND(I347*H347,2)</f>
        <v>0</v>
      </c>
      <c r="BL347" s="16" t="s">
        <v>136</v>
      </c>
      <c r="BM347" s="142" t="s">
        <v>211</v>
      </c>
    </row>
    <row r="348" spans="2:65" s="1" customFormat="1" ht="19.5">
      <c r="B348" s="31"/>
      <c r="D348" s="144" t="s">
        <v>124</v>
      </c>
      <c r="F348" s="145" t="s">
        <v>299</v>
      </c>
      <c r="I348" s="146"/>
      <c r="L348" s="31"/>
      <c r="M348" s="147"/>
      <c r="T348" s="55"/>
      <c r="AT348" s="16" t="s">
        <v>124</v>
      </c>
      <c r="AU348" s="16" t="s">
        <v>83</v>
      </c>
    </row>
    <row r="349" spans="2:65" s="1" customFormat="1" ht="24.2" customHeight="1">
      <c r="B349" s="31"/>
      <c r="C349" s="131" t="s">
        <v>8</v>
      </c>
      <c r="D349" s="131" t="s">
        <v>117</v>
      </c>
      <c r="E349" s="132" t="s">
        <v>300</v>
      </c>
      <c r="F349" s="133" t="s">
        <v>301</v>
      </c>
      <c r="G349" s="134" t="s">
        <v>182</v>
      </c>
      <c r="H349" s="135">
        <v>49</v>
      </c>
      <c r="I349" s="136"/>
      <c r="J349" s="137">
        <f>ROUND(I349*H349,2)</f>
        <v>0</v>
      </c>
      <c r="K349" s="133" t="s">
        <v>121</v>
      </c>
      <c r="L349" s="31"/>
      <c r="M349" s="138" t="s">
        <v>1</v>
      </c>
      <c r="N349" s="139" t="s">
        <v>38</v>
      </c>
      <c r="P349" s="140">
        <f>O349*H349</f>
        <v>0</v>
      </c>
      <c r="Q349" s="140">
        <v>0</v>
      </c>
      <c r="R349" s="140">
        <f>Q349*H349</f>
        <v>0</v>
      </c>
      <c r="S349" s="140">
        <v>0</v>
      </c>
      <c r="T349" s="141">
        <f>S349*H349</f>
        <v>0</v>
      </c>
      <c r="AR349" s="142" t="s">
        <v>136</v>
      </c>
      <c r="AT349" s="142" t="s">
        <v>117</v>
      </c>
      <c r="AU349" s="142" t="s">
        <v>83</v>
      </c>
      <c r="AY349" s="16" t="s">
        <v>113</v>
      </c>
      <c r="BE349" s="143">
        <f>IF(N349="základní",J349,0)</f>
        <v>0</v>
      </c>
      <c r="BF349" s="143">
        <f>IF(N349="snížená",J349,0)</f>
        <v>0</v>
      </c>
      <c r="BG349" s="143">
        <f>IF(N349="zákl. přenesená",J349,0)</f>
        <v>0</v>
      </c>
      <c r="BH349" s="143">
        <f>IF(N349="sníž. přenesená",J349,0)</f>
        <v>0</v>
      </c>
      <c r="BI349" s="143">
        <f>IF(N349="nulová",J349,0)</f>
        <v>0</v>
      </c>
      <c r="BJ349" s="16" t="s">
        <v>81</v>
      </c>
      <c r="BK349" s="143">
        <f>ROUND(I349*H349,2)</f>
        <v>0</v>
      </c>
      <c r="BL349" s="16" t="s">
        <v>136</v>
      </c>
      <c r="BM349" s="142" t="s">
        <v>302</v>
      </c>
    </row>
    <row r="350" spans="2:65" s="1" customFormat="1" ht="29.25">
      <c r="B350" s="31"/>
      <c r="D350" s="144" t="s">
        <v>124</v>
      </c>
      <c r="F350" s="145" t="s">
        <v>303</v>
      </c>
      <c r="I350" s="146"/>
      <c r="L350" s="31"/>
      <c r="M350" s="147"/>
      <c r="T350" s="55"/>
      <c r="AT350" s="16" t="s">
        <v>124</v>
      </c>
      <c r="AU350" s="16" t="s">
        <v>83</v>
      </c>
    </row>
    <row r="351" spans="2:65" s="1" customFormat="1" ht="19.5">
      <c r="B351" s="31"/>
      <c r="D351" s="144" t="s">
        <v>139</v>
      </c>
      <c r="F351" s="168" t="s">
        <v>304</v>
      </c>
      <c r="I351" s="146"/>
      <c r="L351" s="31"/>
      <c r="M351" s="147"/>
      <c r="T351" s="55"/>
      <c r="AT351" s="16" t="s">
        <v>139</v>
      </c>
      <c r="AU351" s="16" t="s">
        <v>83</v>
      </c>
    </row>
    <row r="352" spans="2:65" s="13" customFormat="1" ht="11.25">
      <c r="B352" s="154"/>
      <c r="D352" s="144" t="s">
        <v>126</v>
      </c>
      <c r="E352" s="155" t="s">
        <v>1</v>
      </c>
      <c r="F352" s="156" t="s">
        <v>305</v>
      </c>
      <c r="H352" s="157">
        <v>20</v>
      </c>
      <c r="I352" s="158"/>
      <c r="L352" s="154"/>
      <c r="M352" s="159"/>
      <c r="T352" s="160"/>
      <c r="AT352" s="155" t="s">
        <v>126</v>
      </c>
      <c r="AU352" s="155" t="s">
        <v>83</v>
      </c>
      <c r="AV352" s="13" t="s">
        <v>83</v>
      </c>
      <c r="AW352" s="13" t="s">
        <v>30</v>
      </c>
      <c r="AX352" s="13" t="s">
        <v>73</v>
      </c>
      <c r="AY352" s="155" t="s">
        <v>113</v>
      </c>
    </row>
    <row r="353" spans="2:65" s="13" customFormat="1" ht="11.25">
      <c r="B353" s="154"/>
      <c r="D353" s="144" t="s">
        <v>126</v>
      </c>
      <c r="E353" s="155" t="s">
        <v>1</v>
      </c>
      <c r="F353" s="156" t="s">
        <v>306</v>
      </c>
      <c r="H353" s="157">
        <v>29</v>
      </c>
      <c r="I353" s="158"/>
      <c r="L353" s="154"/>
      <c r="M353" s="159"/>
      <c r="T353" s="160"/>
      <c r="AT353" s="155" t="s">
        <v>126</v>
      </c>
      <c r="AU353" s="155" t="s">
        <v>83</v>
      </c>
      <c r="AV353" s="13" t="s">
        <v>83</v>
      </c>
      <c r="AW353" s="13" t="s">
        <v>30</v>
      </c>
      <c r="AX353" s="13" t="s">
        <v>73</v>
      </c>
      <c r="AY353" s="155" t="s">
        <v>113</v>
      </c>
    </row>
    <row r="354" spans="2:65" s="14" customFormat="1" ht="11.25">
      <c r="B354" s="161"/>
      <c r="D354" s="144" t="s">
        <v>126</v>
      </c>
      <c r="E354" s="162" t="s">
        <v>1</v>
      </c>
      <c r="F354" s="163" t="s">
        <v>131</v>
      </c>
      <c r="H354" s="164">
        <v>49</v>
      </c>
      <c r="I354" s="165"/>
      <c r="L354" s="161"/>
      <c r="M354" s="166"/>
      <c r="T354" s="167"/>
      <c r="AT354" s="162" t="s">
        <v>126</v>
      </c>
      <c r="AU354" s="162" t="s">
        <v>83</v>
      </c>
      <c r="AV354" s="14" t="s">
        <v>122</v>
      </c>
      <c r="AW354" s="14" t="s">
        <v>30</v>
      </c>
      <c r="AX354" s="14" t="s">
        <v>81</v>
      </c>
      <c r="AY354" s="162" t="s">
        <v>113</v>
      </c>
    </row>
    <row r="355" spans="2:65" s="1" customFormat="1" ht="44.25" customHeight="1">
      <c r="B355" s="31"/>
      <c r="C355" s="169" t="s">
        <v>307</v>
      </c>
      <c r="D355" s="169" t="s">
        <v>161</v>
      </c>
      <c r="E355" s="170" t="s">
        <v>308</v>
      </c>
      <c r="F355" s="171" t="s">
        <v>309</v>
      </c>
      <c r="G355" s="172" t="s">
        <v>182</v>
      </c>
      <c r="H355" s="173">
        <v>49</v>
      </c>
      <c r="I355" s="174"/>
      <c r="J355" s="175">
        <f>ROUND(I355*H355,2)</f>
        <v>0</v>
      </c>
      <c r="K355" s="171" t="s">
        <v>121</v>
      </c>
      <c r="L355" s="176"/>
      <c r="M355" s="177" t="s">
        <v>1</v>
      </c>
      <c r="N355" s="178" t="s">
        <v>38</v>
      </c>
      <c r="P355" s="140">
        <f>O355*H355</f>
        <v>0</v>
      </c>
      <c r="Q355" s="140">
        <v>0</v>
      </c>
      <c r="R355" s="140">
        <f>Q355*H355</f>
        <v>0</v>
      </c>
      <c r="S355" s="140">
        <v>0</v>
      </c>
      <c r="T355" s="141">
        <f>S355*H355</f>
        <v>0</v>
      </c>
      <c r="AR355" s="142" t="s">
        <v>164</v>
      </c>
      <c r="AT355" s="142" t="s">
        <v>161</v>
      </c>
      <c r="AU355" s="142" t="s">
        <v>83</v>
      </c>
      <c r="AY355" s="16" t="s">
        <v>113</v>
      </c>
      <c r="BE355" s="143">
        <f>IF(N355="základní",J355,0)</f>
        <v>0</v>
      </c>
      <c r="BF355" s="143">
        <f>IF(N355="snížená",J355,0)</f>
        <v>0</v>
      </c>
      <c r="BG355" s="143">
        <f>IF(N355="zákl. přenesená",J355,0)</f>
        <v>0</v>
      </c>
      <c r="BH355" s="143">
        <f>IF(N355="sníž. přenesená",J355,0)</f>
        <v>0</v>
      </c>
      <c r="BI355" s="143">
        <f>IF(N355="nulová",J355,0)</f>
        <v>0</v>
      </c>
      <c r="BJ355" s="16" t="s">
        <v>81</v>
      </c>
      <c r="BK355" s="143">
        <f>ROUND(I355*H355,2)</f>
        <v>0</v>
      </c>
      <c r="BL355" s="16" t="s">
        <v>136</v>
      </c>
      <c r="BM355" s="142" t="s">
        <v>310</v>
      </c>
    </row>
    <row r="356" spans="2:65" s="1" customFormat="1" ht="29.25">
      <c r="B356" s="31"/>
      <c r="D356" s="144" t="s">
        <v>124</v>
      </c>
      <c r="F356" s="145" t="s">
        <v>309</v>
      </c>
      <c r="I356" s="146"/>
      <c r="L356" s="31"/>
      <c r="M356" s="147"/>
      <c r="T356" s="55"/>
      <c r="AT356" s="16" t="s">
        <v>124</v>
      </c>
      <c r="AU356" s="16" t="s">
        <v>83</v>
      </c>
    </row>
    <row r="357" spans="2:65" s="1" customFormat="1" ht="97.5">
      <c r="B357" s="31"/>
      <c r="D357" s="144" t="s">
        <v>139</v>
      </c>
      <c r="F357" s="168" t="s">
        <v>311</v>
      </c>
      <c r="I357" s="146"/>
      <c r="L357" s="31"/>
      <c r="M357" s="147"/>
      <c r="T357" s="55"/>
      <c r="AT357" s="16" t="s">
        <v>139</v>
      </c>
      <c r="AU357" s="16" t="s">
        <v>83</v>
      </c>
    </row>
    <row r="358" spans="2:65" s="1" customFormat="1" ht="24.2" customHeight="1">
      <c r="B358" s="31"/>
      <c r="C358" s="131" t="s">
        <v>261</v>
      </c>
      <c r="D358" s="131" t="s">
        <v>117</v>
      </c>
      <c r="E358" s="132" t="s">
        <v>312</v>
      </c>
      <c r="F358" s="133" t="s">
        <v>313</v>
      </c>
      <c r="G358" s="134" t="s">
        <v>182</v>
      </c>
      <c r="H358" s="135">
        <v>13</v>
      </c>
      <c r="I358" s="136"/>
      <c r="J358" s="137">
        <f>ROUND(I358*H358,2)</f>
        <v>0</v>
      </c>
      <c r="K358" s="133" t="s">
        <v>121</v>
      </c>
      <c r="L358" s="31"/>
      <c r="M358" s="138" t="s">
        <v>1</v>
      </c>
      <c r="N358" s="139" t="s">
        <v>38</v>
      </c>
      <c r="P358" s="140">
        <f>O358*H358</f>
        <v>0</v>
      </c>
      <c r="Q358" s="140">
        <v>0</v>
      </c>
      <c r="R358" s="140">
        <f>Q358*H358</f>
        <v>0</v>
      </c>
      <c r="S358" s="140">
        <v>0</v>
      </c>
      <c r="T358" s="141">
        <f>S358*H358</f>
        <v>0</v>
      </c>
      <c r="AR358" s="142" t="s">
        <v>136</v>
      </c>
      <c r="AT358" s="142" t="s">
        <v>117</v>
      </c>
      <c r="AU358" s="142" t="s">
        <v>83</v>
      </c>
      <c r="AY358" s="16" t="s">
        <v>113</v>
      </c>
      <c r="BE358" s="143">
        <f>IF(N358="základní",J358,0)</f>
        <v>0</v>
      </c>
      <c r="BF358" s="143">
        <f>IF(N358="snížená",J358,0)</f>
        <v>0</v>
      </c>
      <c r="BG358" s="143">
        <f>IF(N358="zákl. přenesená",J358,0)</f>
        <v>0</v>
      </c>
      <c r="BH358" s="143">
        <f>IF(N358="sníž. přenesená",J358,0)</f>
        <v>0</v>
      </c>
      <c r="BI358" s="143">
        <f>IF(N358="nulová",J358,0)</f>
        <v>0</v>
      </c>
      <c r="BJ358" s="16" t="s">
        <v>81</v>
      </c>
      <c r="BK358" s="143">
        <f>ROUND(I358*H358,2)</f>
        <v>0</v>
      </c>
      <c r="BL358" s="16" t="s">
        <v>136</v>
      </c>
      <c r="BM358" s="142" t="s">
        <v>230</v>
      </c>
    </row>
    <row r="359" spans="2:65" s="1" customFormat="1" ht="11.25">
      <c r="B359" s="31"/>
      <c r="D359" s="144" t="s">
        <v>124</v>
      </c>
      <c r="F359" s="145" t="s">
        <v>313</v>
      </c>
      <c r="I359" s="146"/>
      <c r="L359" s="31"/>
      <c r="M359" s="147"/>
      <c r="T359" s="55"/>
      <c r="AT359" s="16" t="s">
        <v>124</v>
      </c>
      <c r="AU359" s="16" t="s">
        <v>83</v>
      </c>
    </row>
    <row r="360" spans="2:65" s="1" customFormat="1" ht="19.5">
      <c r="B360" s="31"/>
      <c r="D360" s="144" t="s">
        <v>139</v>
      </c>
      <c r="F360" s="168" t="s">
        <v>314</v>
      </c>
      <c r="I360" s="146"/>
      <c r="L360" s="31"/>
      <c r="M360" s="147"/>
      <c r="T360" s="55"/>
      <c r="AT360" s="16" t="s">
        <v>139</v>
      </c>
      <c r="AU360" s="16" t="s">
        <v>83</v>
      </c>
    </row>
    <row r="361" spans="2:65" s="1" customFormat="1" ht="33" customHeight="1">
      <c r="B361" s="31"/>
      <c r="C361" s="169" t="s">
        <v>315</v>
      </c>
      <c r="D361" s="169" t="s">
        <v>161</v>
      </c>
      <c r="E361" s="170" t="s">
        <v>316</v>
      </c>
      <c r="F361" s="171" t="s">
        <v>317</v>
      </c>
      <c r="G361" s="172" t="s">
        <v>182</v>
      </c>
      <c r="H361" s="173">
        <v>13</v>
      </c>
      <c r="I361" s="174"/>
      <c r="J361" s="175">
        <f>ROUND(I361*H361,2)</f>
        <v>0</v>
      </c>
      <c r="K361" s="171" t="s">
        <v>121</v>
      </c>
      <c r="L361" s="176"/>
      <c r="M361" s="177" t="s">
        <v>1</v>
      </c>
      <c r="N361" s="178" t="s">
        <v>38</v>
      </c>
      <c r="P361" s="140">
        <f>O361*H361</f>
        <v>0</v>
      </c>
      <c r="Q361" s="140">
        <v>0</v>
      </c>
      <c r="R361" s="140">
        <f>Q361*H361</f>
        <v>0</v>
      </c>
      <c r="S361" s="140">
        <v>0</v>
      </c>
      <c r="T361" s="141">
        <f>S361*H361</f>
        <v>0</v>
      </c>
      <c r="AR361" s="142" t="s">
        <v>164</v>
      </c>
      <c r="AT361" s="142" t="s">
        <v>161</v>
      </c>
      <c r="AU361" s="142" t="s">
        <v>83</v>
      </c>
      <c r="AY361" s="16" t="s">
        <v>113</v>
      </c>
      <c r="BE361" s="143">
        <f>IF(N361="základní",J361,0)</f>
        <v>0</v>
      </c>
      <c r="BF361" s="143">
        <f>IF(N361="snížená",J361,0)</f>
        <v>0</v>
      </c>
      <c r="BG361" s="143">
        <f>IF(N361="zákl. přenesená",J361,0)</f>
        <v>0</v>
      </c>
      <c r="BH361" s="143">
        <f>IF(N361="sníž. přenesená",J361,0)</f>
        <v>0</v>
      </c>
      <c r="BI361" s="143">
        <f>IF(N361="nulová",J361,0)</f>
        <v>0</v>
      </c>
      <c r="BJ361" s="16" t="s">
        <v>81</v>
      </c>
      <c r="BK361" s="143">
        <f>ROUND(I361*H361,2)</f>
        <v>0</v>
      </c>
      <c r="BL361" s="16" t="s">
        <v>136</v>
      </c>
      <c r="BM361" s="142" t="s">
        <v>241</v>
      </c>
    </row>
    <row r="362" spans="2:65" s="1" customFormat="1" ht="19.5">
      <c r="B362" s="31"/>
      <c r="D362" s="144" t="s">
        <v>124</v>
      </c>
      <c r="F362" s="145" t="s">
        <v>317</v>
      </c>
      <c r="I362" s="146"/>
      <c r="L362" s="31"/>
      <c r="M362" s="147"/>
      <c r="T362" s="55"/>
      <c r="AT362" s="16" t="s">
        <v>124</v>
      </c>
      <c r="AU362" s="16" t="s">
        <v>83</v>
      </c>
    </row>
    <row r="363" spans="2:65" s="1" customFormat="1" ht="19.5">
      <c r="B363" s="31"/>
      <c r="D363" s="144" t="s">
        <v>139</v>
      </c>
      <c r="F363" s="168" t="s">
        <v>318</v>
      </c>
      <c r="I363" s="146"/>
      <c r="L363" s="31"/>
      <c r="M363" s="147"/>
      <c r="T363" s="55"/>
      <c r="AT363" s="16" t="s">
        <v>139</v>
      </c>
      <c r="AU363" s="16" t="s">
        <v>83</v>
      </c>
    </row>
    <row r="364" spans="2:65" s="1" customFormat="1" ht="16.5" customHeight="1">
      <c r="B364" s="31"/>
      <c r="C364" s="131" t="s">
        <v>273</v>
      </c>
      <c r="D364" s="131" t="s">
        <v>117</v>
      </c>
      <c r="E364" s="132" t="s">
        <v>319</v>
      </c>
      <c r="F364" s="133" t="s">
        <v>320</v>
      </c>
      <c r="G364" s="134" t="s">
        <v>182</v>
      </c>
      <c r="H364" s="135">
        <v>92</v>
      </c>
      <c r="I364" s="136"/>
      <c r="J364" s="137">
        <f>ROUND(I364*H364,2)</f>
        <v>0</v>
      </c>
      <c r="K364" s="133" t="s">
        <v>121</v>
      </c>
      <c r="L364" s="31"/>
      <c r="M364" s="138" t="s">
        <v>1</v>
      </c>
      <c r="N364" s="139" t="s">
        <v>38</v>
      </c>
      <c r="P364" s="140">
        <f>O364*H364</f>
        <v>0</v>
      </c>
      <c r="Q364" s="140">
        <v>0</v>
      </c>
      <c r="R364" s="140">
        <f>Q364*H364</f>
        <v>0</v>
      </c>
      <c r="S364" s="140">
        <v>0</v>
      </c>
      <c r="T364" s="141">
        <f>S364*H364</f>
        <v>0</v>
      </c>
      <c r="AR364" s="142" t="s">
        <v>136</v>
      </c>
      <c r="AT364" s="142" t="s">
        <v>117</v>
      </c>
      <c r="AU364" s="142" t="s">
        <v>83</v>
      </c>
      <c r="AY364" s="16" t="s">
        <v>113</v>
      </c>
      <c r="BE364" s="143">
        <f>IF(N364="základní",J364,0)</f>
        <v>0</v>
      </c>
      <c r="BF364" s="143">
        <f>IF(N364="snížená",J364,0)</f>
        <v>0</v>
      </c>
      <c r="BG364" s="143">
        <f>IF(N364="zákl. přenesená",J364,0)</f>
        <v>0</v>
      </c>
      <c r="BH364" s="143">
        <f>IF(N364="sníž. přenesená",J364,0)</f>
        <v>0</v>
      </c>
      <c r="BI364" s="143">
        <f>IF(N364="nulová",J364,0)</f>
        <v>0</v>
      </c>
      <c r="BJ364" s="16" t="s">
        <v>81</v>
      </c>
      <c r="BK364" s="143">
        <f>ROUND(I364*H364,2)</f>
        <v>0</v>
      </c>
      <c r="BL364" s="16" t="s">
        <v>136</v>
      </c>
      <c r="BM364" s="142" t="s">
        <v>321</v>
      </c>
    </row>
    <row r="365" spans="2:65" s="1" customFormat="1" ht="11.25">
      <c r="B365" s="31"/>
      <c r="D365" s="144" t="s">
        <v>124</v>
      </c>
      <c r="F365" s="145" t="s">
        <v>320</v>
      </c>
      <c r="I365" s="146"/>
      <c r="L365" s="31"/>
      <c r="M365" s="147"/>
      <c r="T365" s="55"/>
      <c r="AT365" s="16" t="s">
        <v>124</v>
      </c>
      <c r="AU365" s="16" t="s">
        <v>83</v>
      </c>
    </row>
    <row r="366" spans="2:65" s="12" customFormat="1" ht="11.25">
      <c r="B366" s="148"/>
      <c r="D366" s="144" t="s">
        <v>126</v>
      </c>
      <c r="E366" s="149" t="s">
        <v>1</v>
      </c>
      <c r="F366" s="150" t="s">
        <v>322</v>
      </c>
      <c r="H366" s="149" t="s">
        <v>1</v>
      </c>
      <c r="I366" s="151"/>
      <c r="L366" s="148"/>
      <c r="M366" s="152"/>
      <c r="T366" s="153"/>
      <c r="AT366" s="149" t="s">
        <v>126</v>
      </c>
      <c r="AU366" s="149" t="s">
        <v>83</v>
      </c>
      <c r="AV366" s="12" t="s">
        <v>81</v>
      </c>
      <c r="AW366" s="12" t="s">
        <v>30</v>
      </c>
      <c r="AX366" s="12" t="s">
        <v>73</v>
      </c>
      <c r="AY366" s="149" t="s">
        <v>113</v>
      </c>
    </row>
    <row r="367" spans="2:65" s="13" customFormat="1" ht="11.25">
      <c r="B367" s="154"/>
      <c r="D367" s="144" t="s">
        <v>126</v>
      </c>
      <c r="E367" s="155" t="s">
        <v>1</v>
      </c>
      <c r="F367" s="156" t="s">
        <v>261</v>
      </c>
      <c r="H367" s="157">
        <v>14</v>
      </c>
      <c r="I367" s="158"/>
      <c r="L367" s="154"/>
      <c r="M367" s="159"/>
      <c r="T367" s="160"/>
      <c r="AT367" s="155" t="s">
        <v>126</v>
      </c>
      <c r="AU367" s="155" t="s">
        <v>83</v>
      </c>
      <c r="AV367" s="13" t="s">
        <v>83</v>
      </c>
      <c r="AW367" s="13" t="s">
        <v>30</v>
      </c>
      <c r="AX367" s="13" t="s">
        <v>73</v>
      </c>
      <c r="AY367" s="155" t="s">
        <v>113</v>
      </c>
    </row>
    <row r="368" spans="2:65" s="12" customFormat="1" ht="11.25">
      <c r="B368" s="148"/>
      <c r="D368" s="144" t="s">
        <v>126</v>
      </c>
      <c r="E368" s="149" t="s">
        <v>1</v>
      </c>
      <c r="F368" s="150" t="s">
        <v>323</v>
      </c>
      <c r="H368" s="149" t="s">
        <v>1</v>
      </c>
      <c r="I368" s="151"/>
      <c r="L368" s="148"/>
      <c r="M368" s="152"/>
      <c r="T368" s="153"/>
      <c r="AT368" s="149" t="s">
        <v>126</v>
      </c>
      <c r="AU368" s="149" t="s">
        <v>83</v>
      </c>
      <c r="AV368" s="12" t="s">
        <v>81</v>
      </c>
      <c r="AW368" s="12" t="s">
        <v>30</v>
      </c>
      <c r="AX368" s="12" t="s">
        <v>73</v>
      </c>
      <c r="AY368" s="149" t="s">
        <v>113</v>
      </c>
    </row>
    <row r="369" spans="2:65" s="13" customFormat="1" ht="11.25">
      <c r="B369" s="154"/>
      <c r="D369" s="144" t="s">
        <v>126</v>
      </c>
      <c r="E369" s="155" t="s">
        <v>1</v>
      </c>
      <c r="F369" s="156" t="s">
        <v>184</v>
      </c>
      <c r="H369" s="157">
        <v>78</v>
      </c>
      <c r="I369" s="158"/>
      <c r="L369" s="154"/>
      <c r="M369" s="159"/>
      <c r="T369" s="160"/>
      <c r="AT369" s="155" t="s">
        <v>126</v>
      </c>
      <c r="AU369" s="155" t="s">
        <v>83</v>
      </c>
      <c r="AV369" s="13" t="s">
        <v>83</v>
      </c>
      <c r="AW369" s="13" t="s">
        <v>30</v>
      </c>
      <c r="AX369" s="13" t="s">
        <v>73</v>
      </c>
      <c r="AY369" s="155" t="s">
        <v>113</v>
      </c>
    </row>
    <row r="370" spans="2:65" s="14" customFormat="1" ht="11.25">
      <c r="B370" s="161"/>
      <c r="D370" s="144" t="s">
        <v>126</v>
      </c>
      <c r="E370" s="162" t="s">
        <v>1</v>
      </c>
      <c r="F370" s="163" t="s">
        <v>131</v>
      </c>
      <c r="H370" s="164">
        <v>92</v>
      </c>
      <c r="I370" s="165"/>
      <c r="L370" s="161"/>
      <c r="M370" s="166"/>
      <c r="T370" s="167"/>
      <c r="AT370" s="162" t="s">
        <v>126</v>
      </c>
      <c r="AU370" s="162" t="s">
        <v>83</v>
      </c>
      <c r="AV370" s="14" t="s">
        <v>122</v>
      </c>
      <c r="AW370" s="14" t="s">
        <v>30</v>
      </c>
      <c r="AX370" s="14" t="s">
        <v>81</v>
      </c>
      <c r="AY370" s="162" t="s">
        <v>113</v>
      </c>
    </row>
    <row r="371" spans="2:65" s="1" customFormat="1" ht="49.15" customHeight="1">
      <c r="B371" s="31"/>
      <c r="C371" s="169" t="s">
        <v>324</v>
      </c>
      <c r="D371" s="169" t="s">
        <v>161</v>
      </c>
      <c r="E371" s="170" t="s">
        <v>325</v>
      </c>
      <c r="F371" s="171" t="s">
        <v>326</v>
      </c>
      <c r="G371" s="172" t="s">
        <v>182</v>
      </c>
      <c r="H371" s="173">
        <v>92</v>
      </c>
      <c r="I371" s="174"/>
      <c r="J371" s="175">
        <f>ROUND(I371*H371,2)</f>
        <v>0</v>
      </c>
      <c r="K371" s="171" t="s">
        <v>121</v>
      </c>
      <c r="L371" s="176"/>
      <c r="M371" s="177" t="s">
        <v>1</v>
      </c>
      <c r="N371" s="178" t="s">
        <v>38</v>
      </c>
      <c r="P371" s="140">
        <f>O371*H371</f>
        <v>0</v>
      </c>
      <c r="Q371" s="140">
        <v>0</v>
      </c>
      <c r="R371" s="140">
        <f>Q371*H371</f>
        <v>0</v>
      </c>
      <c r="S371" s="140">
        <v>0</v>
      </c>
      <c r="T371" s="141">
        <f>S371*H371</f>
        <v>0</v>
      </c>
      <c r="AR371" s="142" t="s">
        <v>164</v>
      </c>
      <c r="AT371" s="142" t="s">
        <v>161</v>
      </c>
      <c r="AU371" s="142" t="s">
        <v>83</v>
      </c>
      <c r="AY371" s="16" t="s">
        <v>113</v>
      </c>
      <c r="BE371" s="143">
        <f>IF(N371="základní",J371,0)</f>
        <v>0</v>
      </c>
      <c r="BF371" s="143">
        <f>IF(N371="snížená",J371,0)</f>
        <v>0</v>
      </c>
      <c r="BG371" s="143">
        <f>IF(N371="zákl. přenesená",J371,0)</f>
        <v>0</v>
      </c>
      <c r="BH371" s="143">
        <f>IF(N371="sníž. přenesená",J371,0)</f>
        <v>0</v>
      </c>
      <c r="BI371" s="143">
        <f>IF(N371="nulová",J371,0)</f>
        <v>0</v>
      </c>
      <c r="BJ371" s="16" t="s">
        <v>81</v>
      </c>
      <c r="BK371" s="143">
        <f>ROUND(I371*H371,2)</f>
        <v>0</v>
      </c>
      <c r="BL371" s="16" t="s">
        <v>136</v>
      </c>
      <c r="BM371" s="142" t="s">
        <v>245</v>
      </c>
    </row>
    <row r="372" spans="2:65" s="1" customFormat="1" ht="29.25">
      <c r="B372" s="31"/>
      <c r="D372" s="144" t="s">
        <v>124</v>
      </c>
      <c r="F372" s="145" t="s">
        <v>326</v>
      </c>
      <c r="I372" s="146"/>
      <c r="L372" s="31"/>
      <c r="M372" s="147"/>
      <c r="T372" s="55"/>
      <c r="AT372" s="16" t="s">
        <v>124</v>
      </c>
      <c r="AU372" s="16" t="s">
        <v>83</v>
      </c>
    </row>
    <row r="373" spans="2:65" s="1" customFormat="1" ht="24.2" customHeight="1">
      <c r="B373" s="31"/>
      <c r="C373" s="131" t="s">
        <v>294</v>
      </c>
      <c r="D373" s="131" t="s">
        <v>117</v>
      </c>
      <c r="E373" s="132" t="s">
        <v>327</v>
      </c>
      <c r="F373" s="133" t="s">
        <v>328</v>
      </c>
      <c r="G373" s="134" t="s">
        <v>182</v>
      </c>
      <c r="H373" s="135">
        <v>38</v>
      </c>
      <c r="I373" s="136"/>
      <c r="J373" s="137">
        <f>ROUND(I373*H373,2)</f>
        <v>0</v>
      </c>
      <c r="K373" s="133" t="s">
        <v>121</v>
      </c>
      <c r="L373" s="31"/>
      <c r="M373" s="138" t="s">
        <v>1</v>
      </c>
      <c r="N373" s="139" t="s">
        <v>38</v>
      </c>
      <c r="P373" s="140">
        <f>O373*H373</f>
        <v>0</v>
      </c>
      <c r="Q373" s="140">
        <v>0</v>
      </c>
      <c r="R373" s="140">
        <f>Q373*H373</f>
        <v>0</v>
      </c>
      <c r="S373" s="140">
        <v>0</v>
      </c>
      <c r="T373" s="141">
        <f>S373*H373</f>
        <v>0</v>
      </c>
      <c r="AR373" s="142" t="s">
        <v>136</v>
      </c>
      <c r="AT373" s="142" t="s">
        <v>117</v>
      </c>
      <c r="AU373" s="142" t="s">
        <v>83</v>
      </c>
      <c r="AY373" s="16" t="s">
        <v>113</v>
      </c>
      <c r="BE373" s="143">
        <f>IF(N373="základní",J373,0)</f>
        <v>0</v>
      </c>
      <c r="BF373" s="143">
        <f>IF(N373="snížená",J373,0)</f>
        <v>0</v>
      </c>
      <c r="BG373" s="143">
        <f>IF(N373="zákl. přenesená",J373,0)</f>
        <v>0</v>
      </c>
      <c r="BH373" s="143">
        <f>IF(N373="sníž. přenesená",J373,0)</f>
        <v>0</v>
      </c>
      <c r="BI373" s="143">
        <f>IF(N373="nulová",J373,0)</f>
        <v>0</v>
      </c>
      <c r="BJ373" s="16" t="s">
        <v>81</v>
      </c>
      <c r="BK373" s="143">
        <f>ROUND(I373*H373,2)</f>
        <v>0</v>
      </c>
      <c r="BL373" s="16" t="s">
        <v>136</v>
      </c>
      <c r="BM373" s="142" t="s">
        <v>329</v>
      </c>
    </row>
    <row r="374" spans="2:65" s="1" customFormat="1" ht="19.5">
      <c r="B374" s="31"/>
      <c r="D374" s="144" t="s">
        <v>124</v>
      </c>
      <c r="F374" s="145" t="s">
        <v>328</v>
      </c>
      <c r="I374" s="146"/>
      <c r="L374" s="31"/>
      <c r="M374" s="147"/>
      <c r="T374" s="55"/>
      <c r="AT374" s="16" t="s">
        <v>124</v>
      </c>
      <c r="AU374" s="16" t="s">
        <v>83</v>
      </c>
    </row>
    <row r="375" spans="2:65" s="1" customFormat="1" ht="19.5">
      <c r="B375" s="31"/>
      <c r="D375" s="144" t="s">
        <v>139</v>
      </c>
      <c r="F375" s="168" t="s">
        <v>330</v>
      </c>
      <c r="I375" s="146"/>
      <c r="L375" s="31"/>
      <c r="M375" s="147"/>
      <c r="T375" s="55"/>
      <c r="AT375" s="16" t="s">
        <v>139</v>
      </c>
      <c r="AU375" s="16" t="s">
        <v>83</v>
      </c>
    </row>
    <row r="376" spans="2:65" s="1" customFormat="1" ht="33" customHeight="1">
      <c r="B376" s="31"/>
      <c r="C376" s="169" t="s">
        <v>331</v>
      </c>
      <c r="D376" s="169" t="s">
        <v>161</v>
      </c>
      <c r="E376" s="170" t="s">
        <v>332</v>
      </c>
      <c r="F376" s="171" t="s">
        <v>333</v>
      </c>
      <c r="G376" s="172" t="s">
        <v>182</v>
      </c>
      <c r="H376" s="173">
        <v>38</v>
      </c>
      <c r="I376" s="174"/>
      <c r="J376" s="175">
        <f>ROUND(I376*H376,2)</f>
        <v>0</v>
      </c>
      <c r="K376" s="171" t="s">
        <v>121</v>
      </c>
      <c r="L376" s="176"/>
      <c r="M376" s="177" t="s">
        <v>1</v>
      </c>
      <c r="N376" s="178" t="s">
        <v>38</v>
      </c>
      <c r="P376" s="140">
        <f>O376*H376</f>
        <v>0</v>
      </c>
      <c r="Q376" s="140">
        <v>0</v>
      </c>
      <c r="R376" s="140">
        <f>Q376*H376</f>
        <v>0</v>
      </c>
      <c r="S376" s="140">
        <v>0</v>
      </c>
      <c r="T376" s="141">
        <f>S376*H376</f>
        <v>0</v>
      </c>
      <c r="AR376" s="142" t="s">
        <v>164</v>
      </c>
      <c r="AT376" s="142" t="s">
        <v>161</v>
      </c>
      <c r="AU376" s="142" t="s">
        <v>83</v>
      </c>
      <c r="AY376" s="16" t="s">
        <v>113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6" t="s">
        <v>81</v>
      </c>
      <c r="BK376" s="143">
        <f>ROUND(I376*H376,2)</f>
        <v>0</v>
      </c>
      <c r="BL376" s="16" t="s">
        <v>136</v>
      </c>
      <c r="BM376" s="142" t="s">
        <v>214</v>
      </c>
    </row>
    <row r="377" spans="2:65" s="1" customFormat="1" ht="19.5">
      <c r="B377" s="31"/>
      <c r="D377" s="144" t="s">
        <v>124</v>
      </c>
      <c r="F377" s="145" t="s">
        <v>333</v>
      </c>
      <c r="I377" s="146"/>
      <c r="L377" s="31"/>
      <c r="M377" s="147"/>
      <c r="T377" s="55"/>
      <c r="AT377" s="16" t="s">
        <v>124</v>
      </c>
      <c r="AU377" s="16" t="s">
        <v>83</v>
      </c>
    </row>
    <row r="378" spans="2:65" s="1" customFormat="1" ht="39">
      <c r="B378" s="31"/>
      <c r="D378" s="144" t="s">
        <v>139</v>
      </c>
      <c r="F378" s="168" t="s">
        <v>334</v>
      </c>
      <c r="I378" s="146"/>
      <c r="L378" s="31"/>
      <c r="M378" s="147"/>
      <c r="T378" s="55"/>
      <c r="AT378" s="16" t="s">
        <v>139</v>
      </c>
      <c r="AU378" s="16" t="s">
        <v>83</v>
      </c>
    </row>
    <row r="379" spans="2:65" s="1" customFormat="1" ht="24.2" customHeight="1">
      <c r="B379" s="31"/>
      <c r="C379" s="131" t="s">
        <v>175</v>
      </c>
      <c r="D379" s="131" t="s">
        <v>117</v>
      </c>
      <c r="E379" s="132" t="s">
        <v>335</v>
      </c>
      <c r="F379" s="133" t="s">
        <v>336</v>
      </c>
      <c r="G379" s="134" t="s">
        <v>182</v>
      </c>
      <c r="H379" s="135">
        <v>13</v>
      </c>
      <c r="I379" s="136"/>
      <c r="J379" s="137">
        <f>ROUND(I379*H379,2)</f>
        <v>0</v>
      </c>
      <c r="K379" s="133" t="s">
        <v>121</v>
      </c>
      <c r="L379" s="31"/>
      <c r="M379" s="138" t="s">
        <v>1</v>
      </c>
      <c r="N379" s="139" t="s">
        <v>38</v>
      </c>
      <c r="P379" s="140">
        <f>O379*H379</f>
        <v>0</v>
      </c>
      <c r="Q379" s="140">
        <v>0</v>
      </c>
      <c r="R379" s="140">
        <f>Q379*H379</f>
        <v>0</v>
      </c>
      <c r="S379" s="140">
        <v>0</v>
      </c>
      <c r="T379" s="141">
        <f>S379*H379</f>
        <v>0</v>
      </c>
      <c r="AR379" s="142" t="s">
        <v>136</v>
      </c>
      <c r="AT379" s="142" t="s">
        <v>117</v>
      </c>
      <c r="AU379" s="142" t="s">
        <v>83</v>
      </c>
      <c r="AY379" s="16" t="s">
        <v>113</v>
      </c>
      <c r="BE379" s="143">
        <f>IF(N379="základní",J379,0)</f>
        <v>0</v>
      </c>
      <c r="BF379" s="143">
        <f>IF(N379="snížená",J379,0)</f>
        <v>0</v>
      </c>
      <c r="BG379" s="143">
        <f>IF(N379="zákl. přenesená",J379,0)</f>
        <v>0</v>
      </c>
      <c r="BH379" s="143">
        <f>IF(N379="sníž. přenesená",J379,0)</f>
        <v>0</v>
      </c>
      <c r="BI379" s="143">
        <f>IF(N379="nulová",J379,0)</f>
        <v>0</v>
      </c>
      <c r="BJ379" s="16" t="s">
        <v>81</v>
      </c>
      <c r="BK379" s="143">
        <f>ROUND(I379*H379,2)</f>
        <v>0</v>
      </c>
      <c r="BL379" s="16" t="s">
        <v>136</v>
      </c>
      <c r="BM379" s="142" t="s">
        <v>236</v>
      </c>
    </row>
    <row r="380" spans="2:65" s="1" customFormat="1" ht="19.5">
      <c r="B380" s="31"/>
      <c r="D380" s="144" t="s">
        <v>124</v>
      </c>
      <c r="F380" s="145" t="s">
        <v>336</v>
      </c>
      <c r="I380" s="146"/>
      <c r="L380" s="31"/>
      <c r="M380" s="147"/>
      <c r="T380" s="55"/>
      <c r="AT380" s="16" t="s">
        <v>124</v>
      </c>
      <c r="AU380" s="16" t="s">
        <v>83</v>
      </c>
    </row>
    <row r="381" spans="2:65" s="1" customFormat="1" ht="33" customHeight="1">
      <c r="B381" s="31"/>
      <c r="C381" s="169" t="s">
        <v>7</v>
      </c>
      <c r="D381" s="169" t="s">
        <v>161</v>
      </c>
      <c r="E381" s="170" t="s">
        <v>337</v>
      </c>
      <c r="F381" s="171" t="s">
        <v>338</v>
      </c>
      <c r="G381" s="172" t="s">
        <v>182</v>
      </c>
      <c r="H381" s="173">
        <v>13</v>
      </c>
      <c r="I381" s="174"/>
      <c r="J381" s="175">
        <f>ROUND(I381*H381,2)</f>
        <v>0</v>
      </c>
      <c r="K381" s="171" t="s">
        <v>121</v>
      </c>
      <c r="L381" s="176"/>
      <c r="M381" s="177" t="s">
        <v>1</v>
      </c>
      <c r="N381" s="178" t="s">
        <v>38</v>
      </c>
      <c r="P381" s="140">
        <f>O381*H381</f>
        <v>0</v>
      </c>
      <c r="Q381" s="140">
        <v>0</v>
      </c>
      <c r="R381" s="140">
        <f>Q381*H381</f>
        <v>0</v>
      </c>
      <c r="S381" s="140">
        <v>0</v>
      </c>
      <c r="T381" s="141">
        <f>S381*H381</f>
        <v>0</v>
      </c>
      <c r="AR381" s="142" t="s">
        <v>164</v>
      </c>
      <c r="AT381" s="142" t="s">
        <v>161</v>
      </c>
      <c r="AU381" s="142" t="s">
        <v>83</v>
      </c>
      <c r="AY381" s="16" t="s">
        <v>113</v>
      </c>
      <c r="BE381" s="143">
        <f>IF(N381="základní",J381,0)</f>
        <v>0</v>
      </c>
      <c r="BF381" s="143">
        <f>IF(N381="snížená",J381,0)</f>
        <v>0</v>
      </c>
      <c r="BG381" s="143">
        <f>IF(N381="zákl. přenesená",J381,0)</f>
        <v>0</v>
      </c>
      <c r="BH381" s="143">
        <f>IF(N381="sníž. přenesená",J381,0)</f>
        <v>0</v>
      </c>
      <c r="BI381" s="143">
        <f>IF(N381="nulová",J381,0)</f>
        <v>0</v>
      </c>
      <c r="BJ381" s="16" t="s">
        <v>81</v>
      </c>
      <c r="BK381" s="143">
        <f>ROUND(I381*H381,2)</f>
        <v>0</v>
      </c>
      <c r="BL381" s="16" t="s">
        <v>136</v>
      </c>
      <c r="BM381" s="142" t="s">
        <v>239</v>
      </c>
    </row>
    <row r="382" spans="2:65" s="1" customFormat="1" ht="19.5">
      <c r="B382" s="31"/>
      <c r="D382" s="144" t="s">
        <v>124</v>
      </c>
      <c r="F382" s="145" t="s">
        <v>338</v>
      </c>
      <c r="I382" s="146"/>
      <c r="L382" s="31"/>
      <c r="M382" s="147"/>
      <c r="T382" s="55"/>
      <c r="AT382" s="16" t="s">
        <v>124</v>
      </c>
      <c r="AU382" s="16" t="s">
        <v>83</v>
      </c>
    </row>
    <row r="383" spans="2:65" s="1" customFormat="1" ht="29.25">
      <c r="B383" s="31"/>
      <c r="D383" s="144" t="s">
        <v>139</v>
      </c>
      <c r="F383" s="168" t="s">
        <v>339</v>
      </c>
      <c r="I383" s="146"/>
      <c r="L383" s="31"/>
      <c r="M383" s="147"/>
      <c r="T383" s="55"/>
      <c r="AT383" s="16" t="s">
        <v>139</v>
      </c>
      <c r="AU383" s="16" t="s">
        <v>83</v>
      </c>
    </row>
    <row r="384" spans="2:65" s="13" customFormat="1" ht="11.25">
      <c r="B384" s="154"/>
      <c r="D384" s="144" t="s">
        <v>126</v>
      </c>
      <c r="E384" s="155" t="s">
        <v>1</v>
      </c>
      <c r="F384" s="156" t="s">
        <v>307</v>
      </c>
      <c r="H384" s="157">
        <v>13</v>
      </c>
      <c r="I384" s="158"/>
      <c r="L384" s="154"/>
      <c r="M384" s="159"/>
      <c r="T384" s="160"/>
      <c r="AT384" s="155" t="s">
        <v>126</v>
      </c>
      <c r="AU384" s="155" t="s">
        <v>83</v>
      </c>
      <c r="AV384" s="13" t="s">
        <v>83</v>
      </c>
      <c r="AW384" s="13" t="s">
        <v>30</v>
      </c>
      <c r="AX384" s="13" t="s">
        <v>73</v>
      </c>
      <c r="AY384" s="155" t="s">
        <v>113</v>
      </c>
    </row>
    <row r="385" spans="2:65" s="14" customFormat="1" ht="11.25">
      <c r="B385" s="161"/>
      <c r="D385" s="144" t="s">
        <v>126</v>
      </c>
      <c r="E385" s="162" t="s">
        <v>1</v>
      </c>
      <c r="F385" s="163" t="s">
        <v>131</v>
      </c>
      <c r="H385" s="164">
        <v>13</v>
      </c>
      <c r="I385" s="165"/>
      <c r="L385" s="161"/>
      <c r="M385" s="166"/>
      <c r="T385" s="167"/>
      <c r="AT385" s="162" t="s">
        <v>126</v>
      </c>
      <c r="AU385" s="162" t="s">
        <v>83</v>
      </c>
      <c r="AV385" s="14" t="s">
        <v>122</v>
      </c>
      <c r="AW385" s="14" t="s">
        <v>30</v>
      </c>
      <c r="AX385" s="14" t="s">
        <v>81</v>
      </c>
      <c r="AY385" s="162" t="s">
        <v>113</v>
      </c>
    </row>
    <row r="386" spans="2:65" s="1" customFormat="1" ht="24.2" customHeight="1">
      <c r="B386" s="31"/>
      <c r="C386" s="131" t="s">
        <v>211</v>
      </c>
      <c r="D386" s="131" t="s">
        <v>117</v>
      </c>
      <c r="E386" s="132" t="s">
        <v>340</v>
      </c>
      <c r="F386" s="133" t="s">
        <v>341</v>
      </c>
      <c r="G386" s="134" t="s">
        <v>182</v>
      </c>
      <c r="H386" s="135">
        <v>12</v>
      </c>
      <c r="I386" s="136"/>
      <c r="J386" s="137">
        <f>ROUND(I386*H386,2)</f>
        <v>0</v>
      </c>
      <c r="K386" s="133" t="s">
        <v>121</v>
      </c>
      <c r="L386" s="31"/>
      <c r="M386" s="138" t="s">
        <v>1</v>
      </c>
      <c r="N386" s="139" t="s">
        <v>38</v>
      </c>
      <c r="P386" s="140">
        <f>O386*H386</f>
        <v>0</v>
      </c>
      <c r="Q386" s="140">
        <v>0</v>
      </c>
      <c r="R386" s="140">
        <f>Q386*H386</f>
        <v>0</v>
      </c>
      <c r="S386" s="140">
        <v>0</v>
      </c>
      <c r="T386" s="141">
        <f>S386*H386</f>
        <v>0</v>
      </c>
      <c r="AR386" s="142" t="s">
        <v>136</v>
      </c>
      <c r="AT386" s="142" t="s">
        <v>117</v>
      </c>
      <c r="AU386" s="142" t="s">
        <v>83</v>
      </c>
      <c r="AY386" s="16" t="s">
        <v>113</v>
      </c>
      <c r="BE386" s="143">
        <f>IF(N386="základní",J386,0)</f>
        <v>0</v>
      </c>
      <c r="BF386" s="143">
        <f>IF(N386="snížená",J386,0)</f>
        <v>0</v>
      </c>
      <c r="BG386" s="143">
        <f>IF(N386="zákl. přenesená",J386,0)</f>
        <v>0</v>
      </c>
      <c r="BH386" s="143">
        <f>IF(N386="sníž. přenesená",J386,0)</f>
        <v>0</v>
      </c>
      <c r="BI386" s="143">
        <f>IF(N386="nulová",J386,0)</f>
        <v>0</v>
      </c>
      <c r="BJ386" s="16" t="s">
        <v>81</v>
      </c>
      <c r="BK386" s="143">
        <f>ROUND(I386*H386,2)</f>
        <v>0</v>
      </c>
      <c r="BL386" s="16" t="s">
        <v>136</v>
      </c>
      <c r="BM386" s="142" t="s">
        <v>228</v>
      </c>
    </row>
    <row r="387" spans="2:65" s="1" customFormat="1" ht="19.5">
      <c r="B387" s="31"/>
      <c r="D387" s="144" t="s">
        <v>124</v>
      </c>
      <c r="F387" s="145" t="s">
        <v>341</v>
      </c>
      <c r="I387" s="146"/>
      <c r="L387" s="31"/>
      <c r="M387" s="147"/>
      <c r="T387" s="55"/>
      <c r="AT387" s="16" t="s">
        <v>124</v>
      </c>
      <c r="AU387" s="16" t="s">
        <v>83</v>
      </c>
    </row>
    <row r="388" spans="2:65" s="1" customFormat="1" ht="19.5">
      <c r="B388" s="31"/>
      <c r="D388" s="144" t="s">
        <v>139</v>
      </c>
      <c r="F388" s="168" t="s">
        <v>342</v>
      </c>
      <c r="I388" s="146"/>
      <c r="L388" s="31"/>
      <c r="M388" s="147"/>
      <c r="T388" s="55"/>
      <c r="AT388" s="16" t="s">
        <v>139</v>
      </c>
      <c r="AU388" s="16" t="s">
        <v>83</v>
      </c>
    </row>
    <row r="389" spans="2:65" s="1" customFormat="1" ht="37.9" customHeight="1">
      <c r="B389" s="31"/>
      <c r="C389" s="169" t="s">
        <v>343</v>
      </c>
      <c r="D389" s="169" t="s">
        <v>161</v>
      </c>
      <c r="E389" s="170" t="s">
        <v>344</v>
      </c>
      <c r="F389" s="171" t="s">
        <v>345</v>
      </c>
      <c r="G389" s="172" t="s">
        <v>182</v>
      </c>
      <c r="H389" s="173">
        <v>12</v>
      </c>
      <c r="I389" s="174"/>
      <c r="J389" s="175">
        <f>ROUND(I389*H389,2)</f>
        <v>0</v>
      </c>
      <c r="K389" s="171" t="s">
        <v>121</v>
      </c>
      <c r="L389" s="176"/>
      <c r="M389" s="177" t="s">
        <v>1</v>
      </c>
      <c r="N389" s="178" t="s">
        <v>38</v>
      </c>
      <c r="P389" s="140">
        <f>O389*H389</f>
        <v>0</v>
      </c>
      <c r="Q389" s="140">
        <v>0</v>
      </c>
      <c r="R389" s="140">
        <f>Q389*H389</f>
        <v>0</v>
      </c>
      <c r="S389" s="140">
        <v>0</v>
      </c>
      <c r="T389" s="141">
        <f>S389*H389</f>
        <v>0</v>
      </c>
      <c r="AR389" s="142" t="s">
        <v>164</v>
      </c>
      <c r="AT389" s="142" t="s">
        <v>161</v>
      </c>
      <c r="AU389" s="142" t="s">
        <v>83</v>
      </c>
      <c r="AY389" s="16" t="s">
        <v>113</v>
      </c>
      <c r="BE389" s="143">
        <f>IF(N389="základní",J389,0)</f>
        <v>0</v>
      </c>
      <c r="BF389" s="143">
        <f>IF(N389="snížená",J389,0)</f>
        <v>0</v>
      </c>
      <c r="BG389" s="143">
        <f>IF(N389="zákl. přenesená",J389,0)</f>
        <v>0</v>
      </c>
      <c r="BH389" s="143">
        <f>IF(N389="sníž. přenesená",J389,0)</f>
        <v>0</v>
      </c>
      <c r="BI389" s="143">
        <f>IF(N389="nulová",J389,0)</f>
        <v>0</v>
      </c>
      <c r="BJ389" s="16" t="s">
        <v>81</v>
      </c>
      <c r="BK389" s="143">
        <f>ROUND(I389*H389,2)</f>
        <v>0</v>
      </c>
      <c r="BL389" s="16" t="s">
        <v>136</v>
      </c>
      <c r="BM389" s="142" t="s">
        <v>346</v>
      </c>
    </row>
    <row r="390" spans="2:65" s="1" customFormat="1" ht="19.5">
      <c r="B390" s="31"/>
      <c r="D390" s="144" t="s">
        <v>124</v>
      </c>
      <c r="F390" s="145" t="s">
        <v>345</v>
      </c>
      <c r="I390" s="146"/>
      <c r="L390" s="31"/>
      <c r="M390" s="147"/>
      <c r="T390" s="55"/>
      <c r="AT390" s="16" t="s">
        <v>124</v>
      </c>
      <c r="AU390" s="16" t="s">
        <v>83</v>
      </c>
    </row>
    <row r="391" spans="2:65" s="1" customFormat="1" ht="24.2" customHeight="1">
      <c r="B391" s="31"/>
      <c r="C391" s="131" t="s">
        <v>302</v>
      </c>
      <c r="D391" s="131" t="s">
        <v>117</v>
      </c>
      <c r="E391" s="132" t="s">
        <v>347</v>
      </c>
      <c r="F391" s="133" t="s">
        <v>348</v>
      </c>
      <c r="G391" s="134" t="s">
        <v>182</v>
      </c>
      <c r="H391" s="135">
        <v>1109</v>
      </c>
      <c r="I391" s="136"/>
      <c r="J391" s="137">
        <f>ROUND(I391*H391,2)</f>
        <v>0</v>
      </c>
      <c r="K391" s="133" t="s">
        <v>121</v>
      </c>
      <c r="L391" s="31"/>
      <c r="M391" s="138" t="s">
        <v>1</v>
      </c>
      <c r="N391" s="139" t="s">
        <v>38</v>
      </c>
      <c r="P391" s="140">
        <f>O391*H391</f>
        <v>0</v>
      </c>
      <c r="Q391" s="140">
        <v>0</v>
      </c>
      <c r="R391" s="140">
        <f>Q391*H391</f>
        <v>0</v>
      </c>
      <c r="S391" s="140">
        <v>0</v>
      </c>
      <c r="T391" s="141">
        <f>S391*H391</f>
        <v>0</v>
      </c>
      <c r="AR391" s="142" t="s">
        <v>136</v>
      </c>
      <c r="AT391" s="142" t="s">
        <v>117</v>
      </c>
      <c r="AU391" s="142" t="s">
        <v>83</v>
      </c>
      <c r="AY391" s="16" t="s">
        <v>113</v>
      </c>
      <c r="BE391" s="143">
        <f>IF(N391="základní",J391,0)</f>
        <v>0</v>
      </c>
      <c r="BF391" s="143">
        <f>IF(N391="snížená",J391,0)</f>
        <v>0</v>
      </c>
      <c r="BG391" s="143">
        <f>IF(N391="zákl. přenesená",J391,0)</f>
        <v>0</v>
      </c>
      <c r="BH391" s="143">
        <f>IF(N391="sníž. přenesená",J391,0)</f>
        <v>0</v>
      </c>
      <c r="BI391" s="143">
        <f>IF(N391="nulová",J391,0)</f>
        <v>0</v>
      </c>
      <c r="BJ391" s="16" t="s">
        <v>81</v>
      </c>
      <c r="BK391" s="143">
        <f>ROUND(I391*H391,2)</f>
        <v>0</v>
      </c>
      <c r="BL391" s="16" t="s">
        <v>136</v>
      </c>
      <c r="BM391" s="142" t="s">
        <v>349</v>
      </c>
    </row>
    <row r="392" spans="2:65" s="1" customFormat="1" ht="19.5">
      <c r="B392" s="31"/>
      <c r="D392" s="144" t="s">
        <v>124</v>
      </c>
      <c r="F392" s="145" t="s">
        <v>348</v>
      </c>
      <c r="I392" s="146"/>
      <c r="L392" s="31"/>
      <c r="M392" s="147"/>
      <c r="T392" s="55"/>
      <c r="AT392" s="16" t="s">
        <v>124</v>
      </c>
      <c r="AU392" s="16" t="s">
        <v>83</v>
      </c>
    </row>
    <row r="393" spans="2:65" s="12" customFormat="1" ht="11.25">
      <c r="B393" s="148"/>
      <c r="D393" s="144" t="s">
        <v>126</v>
      </c>
      <c r="E393" s="149" t="s">
        <v>1</v>
      </c>
      <c r="F393" s="150" t="s">
        <v>210</v>
      </c>
      <c r="H393" s="149" t="s">
        <v>1</v>
      </c>
      <c r="I393" s="151"/>
      <c r="L393" s="148"/>
      <c r="M393" s="152"/>
      <c r="T393" s="153"/>
      <c r="AT393" s="149" t="s">
        <v>126</v>
      </c>
      <c r="AU393" s="149" t="s">
        <v>83</v>
      </c>
      <c r="AV393" s="12" t="s">
        <v>81</v>
      </c>
      <c r="AW393" s="12" t="s">
        <v>30</v>
      </c>
      <c r="AX393" s="12" t="s">
        <v>73</v>
      </c>
      <c r="AY393" s="149" t="s">
        <v>113</v>
      </c>
    </row>
    <row r="394" spans="2:65" s="13" customFormat="1" ht="11.25">
      <c r="B394" s="154"/>
      <c r="D394" s="144" t="s">
        <v>126</v>
      </c>
      <c r="E394" s="155" t="s">
        <v>1</v>
      </c>
      <c r="F394" s="156" t="s">
        <v>261</v>
      </c>
      <c r="H394" s="157">
        <v>14</v>
      </c>
      <c r="I394" s="158"/>
      <c r="L394" s="154"/>
      <c r="M394" s="159"/>
      <c r="T394" s="160"/>
      <c r="AT394" s="155" t="s">
        <v>126</v>
      </c>
      <c r="AU394" s="155" t="s">
        <v>83</v>
      </c>
      <c r="AV394" s="13" t="s">
        <v>83</v>
      </c>
      <c r="AW394" s="13" t="s">
        <v>30</v>
      </c>
      <c r="AX394" s="13" t="s">
        <v>73</v>
      </c>
      <c r="AY394" s="155" t="s">
        <v>113</v>
      </c>
    </row>
    <row r="395" spans="2:65" s="12" customFormat="1" ht="11.25">
      <c r="B395" s="148"/>
      <c r="D395" s="144" t="s">
        <v>126</v>
      </c>
      <c r="E395" s="149" t="s">
        <v>1</v>
      </c>
      <c r="F395" s="150" t="s">
        <v>212</v>
      </c>
      <c r="H395" s="149" t="s">
        <v>1</v>
      </c>
      <c r="I395" s="151"/>
      <c r="L395" s="148"/>
      <c r="M395" s="152"/>
      <c r="T395" s="153"/>
      <c r="AT395" s="149" t="s">
        <v>126</v>
      </c>
      <c r="AU395" s="149" t="s">
        <v>83</v>
      </c>
      <c r="AV395" s="12" t="s">
        <v>81</v>
      </c>
      <c r="AW395" s="12" t="s">
        <v>30</v>
      </c>
      <c r="AX395" s="12" t="s">
        <v>73</v>
      </c>
      <c r="AY395" s="149" t="s">
        <v>113</v>
      </c>
    </row>
    <row r="396" spans="2:65" s="13" customFormat="1" ht="11.25">
      <c r="B396" s="154"/>
      <c r="D396" s="144" t="s">
        <v>126</v>
      </c>
      <c r="E396" s="155" t="s">
        <v>1</v>
      </c>
      <c r="F396" s="156" t="s">
        <v>261</v>
      </c>
      <c r="H396" s="157">
        <v>14</v>
      </c>
      <c r="I396" s="158"/>
      <c r="L396" s="154"/>
      <c r="M396" s="159"/>
      <c r="T396" s="160"/>
      <c r="AT396" s="155" t="s">
        <v>126</v>
      </c>
      <c r="AU396" s="155" t="s">
        <v>83</v>
      </c>
      <c r="AV396" s="13" t="s">
        <v>83</v>
      </c>
      <c r="AW396" s="13" t="s">
        <v>30</v>
      </c>
      <c r="AX396" s="13" t="s">
        <v>73</v>
      </c>
      <c r="AY396" s="155" t="s">
        <v>113</v>
      </c>
    </row>
    <row r="397" spans="2:65" s="12" customFormat="1" ht="11.25">
      <c r="B397" s="148"/>
      <c r="D397" s="144" t="s">
        <v>126</v>
      </c>
      <c r="E397" s="149" t="s">
        <v>1</v>
      </c>
      <c r="F397" s="150" t="s">
        <v>213</v>
      </c>
      <c r="H397" s="149" t="s">
        <v>1</v>
      </c>
      <c r="I397" s="151"/>
      <c r="L397" s="148"/>
      <c r="M397" s="152"/>
      <c r="T397" s="153"/>
      <c r="AT397" s="149" t="s">
        <v>126</v>
      </c>
      <c r="AU397" s="149" t="s">
        <v>83</v>
      </c>
      <c r="AV397" s="12" t="s">
        <v>81</v>
      </c>
      <c r="AW397" s="12" t="s">
        <v>30</v>
      </c>
      <c r="AX397" s="12" t="s">
        <v>73</v>
      </c>
      <c r="AY397" s="149" t="s">
        <v>113</v>
      </c>
    </row>
    <row r="398" spans="2:65" s="13" customFormat="1" ht="11.25">
      <c r="B398" s="154"/>
      <c r="D398" s="144" t="s">
        <v>126</v>
      </c>
      <c r="E398" s="155" t="s">
        <v>1</v>
      </c>
      <c r="F398" s="156" t="s">
        <v>241</v>
      </c>
      <c r="H398" s="157">
        <v>30</v>
      </c>
      <c r="I398" s="158"/>
      <c r="L398" s="154"/>
      <c r="M398" s="159"/>
      <c r="T398" s="160"/>
      <c r="AT398" s="155" t="s">
        <v>126</v>
      </c>
      <c r="AU398" s="155" t="s">
        <v>83</v>
      </c>
      <c r="AV398" s="13" t="s">
        <v>83</v>
      </c>
      <c r="AW398" s="13" t="s">
        <v>30</v>
      </c>
      <c r="AX398" s="13" t="s">
        <v>73</v>
      </c>
      <c r="AY398" s="155" t="s">
        <v>113</v>
      </c>
    </row>
    <row r="399" spans="2:65" s="12" customFormat="1" ht="11.25">
      <c r="B399" s="148"/>
      <c r="D399" s="144" t="s">
        <v>126</v>
      </c>
      <c r="E399" s="149" t="s">
        <v>1</v>
      </c>
      <c r="F399" s="150" t="s">
        <v>215</v>
      </c>
      <c r="H399" s="149" t="s">
        <v>1</v>
      </c>
      <c r="I399" s="151"/>
      <c r="L399" s="148"/>
      <c r="M399" s="152"/>
      <c r="T399" s="153"/>
      <c r="AT399" s="149" t="s">
        <v>126</v>
      </c>
      <c r="AU399" s="149" t="s">
        <v>83</v>
      </c>
      <c r="AV399" s="12" t="s">
        <v>81</v>
      </c>
      <c r="AW399" s="12" t="s">
        <v>30</v>
      </c>
      <c r="AX399" s="12" t="s">
        <v>73</v>
      </c>
      <c r="AY399" s="149" t="s">
        <v>113</v>
      </c>
    </row>
    <row r="400" spans="2:65" s="13" customFormat="1" ht="11.25">
      <c r="B400" s="154"/>
      <c r="D400" s="144" t="s">
        <v>126</v>
      </c>
      <c r="E400" s="155" t="s">
        <v>1</v>
      </c>
      <c r="F400" s="156" t="s">
        <v>83</v>
      </c>
      <c r="H400" s="157">
        <v>2</v>
      </c>
      <c r="I400" s="158"/>
      <c r="L400" s="154"/>
      <c r="M400" s="159"/>
      <c r="T400" s="160"/>
      <c r="AT400" s="155" t="s">
        <v>126</v>
      </c>
      <c r="AU400" s="155" t="s">
        <v>83</v>
      </c>
      <c r="AV400" s="13" t="s">
        <v>83</v>
      </c>
      <c r="AW400" s="13" t="s">
        <v>30</v>
      </c>
      <c r="AX400" s="13" t="s">
        <v>73</v>
      </c>
      <c r="AY400" s="155" t="s">
        <v>113</v>
      </c>
    </row>
    <row r="401" spans="2:51" s="12" customFormat="1" ht="11.25">
      <c r="B401" s="148"/>
      <c r="D401" s="144" t="s">
        <v>126</v>
      </c>
      <c r="E401" s="149" t="s">
        <v>1</v>
      </c>
      <c r="F401" s="150" t="s">
        <v>216</v>
      </c>
      <c r="H401" s="149" t="s">
        <v>1</v>
      </c>
      <c r="I401" s="151"/>
      <c r="L401" s="148"/>
      <c r="M401" s="152"/>
      <c r="T401" s="153"/>
      <c r="AT401" s="149" t="s">
        <v>126</v>
      </c>
      <c r="AU401" s="149" t="s">
        <v>83</v>
      </c>
      <c r="AV401" s="12" t="s">
        <v>81</v>
      </c>
      <c r="AW401" s="12" t="s">
        <v>30</v>
      </c>
      <c r="AX401" s="12" t="s">
        <v>73</v>
      </c>
      <c r="AY401" s="149" t="s">
        <v>113</v>
      </c>
    </row>
    <row r="402" spans="2:51" s="13" customFormat="1" ht="11.25">
      <c r="B402" s="154"/>
      <c r="D402" s="144" t="s">
        <v>126</v>
      </c>
      <c r="E402" s="155" t="s">
        <v>1</v>
      </c>
      <c r="F402" s="156" t="s">
        <v>350</v>
      </c>
      <c r="H402" s="157">
        <v>68</v>
      </c>
      <c r="I402" s="158"/>
      <c r="L402" s="154"/>
      <c r="M402" s="159"/>
      <c r="T402" s="160"/>
      <c r="AT402" s="155" t="s">
        <v>126</v>
      </c>
      <c r="AU402" s="155" t="s">
        <v>83</v>
      </c>
      <c r="AV402" s="13" t="s">
        <v>83</v>
      </c>
      <c r="AW402" s="13" t="s">
        <v>30</v>
      </c>
      <c r="AX402" s="13" t="s">
        <v>73</v>
      </c>
      <c r="AY402" s="155" t="s">
        <v>113</v>
      </c>
    </row>
    <row r="403" spans="2:51" s="12" customFormat="1" ht="11.25">
      <c r="B403" s="148"/>
      <c r="D403" s="144" t="s">
        <v>126</v>
      </c>
      <c r="E403" s="149" t="s">
        <v>1</v>
      </c>
      <c r="F403" s="150" t="s">
        <v>218</v>
      </c>
      <c r="H403" s="149" t="s">
        <v>1</v>
      </c>
      <c r="I403" s="151"/>
      <c r="L403" s="148"/>
      <c r="M403" s="152"/>
      <c r="T403" s="153"/>
      <c r="AT403" s="149" t="s">
        <v>126</v>
      </c>
      <c r="AU403" s="149" t="s">
        <v>83</v>
      </c>
      <c r="AV403" s="12" t="s">
        <v>81</v>
      </c>
      <c r="AW403" s="12" t="s">
        <v>30</v>
      </c>
      <c r="AX403" s="12" t="s">
        <v>73</v>
      </c>
      <c r="AY403" s="149" t="s">
        <v>113</v>
      </c>
    </row>
    <row r="404" spans="2:51" s="13" customFormat="1" ht="11.25">
      <c r="B404" s="154"/>
      <c r="D404" s="144" t="s">
        <v>126</v>
      </c>
      <c r="E404" s="155" t="s">
        <v>1</v>
      </c>
      <c r="F404" s="156" t="s">
        <v>350</v>
      </c>
      <c r="H404" s="157">
        <v>68</v>
      </c>
      <c r="I404" s="158"/>
      <c r="L404" s="154"/>
      <c r="M404" s="159"/>
      <c r="T404" s="160"/>
      <c r="AT404" s="155" t="s">
        <v>126</v>
      </c>
      <c r="AU404" s="155" t="s">
        <v>83</v>
      </c>
      <c r="AV404" s="13" t="s">
        <v>83</v>
      </c>
      <c r="AW404" s="13" t="s">
        <v>30</v>
      </c>
      <c r="AX404" s="13" t="s">
        <v>73</v>
      </c>
      <c r="AY404" s="155" t="s">
        <v>113</v>
      </c>
    </row>
    <row r="405" spans="2:51" s="12" customFormat="1" ht="11.25">
      <c r="B405" s="148"/>
      <c r="D405" s="144" t="s">
        <v>126</v>
      </c>
      <c r="E405" s="149" t="s">
        <v>1</v>
      </c>
      <c r="F405" s="150" t="s">
        <v>219</v>
      </c>
      <c r="H405" s="149" t="s">
        <v>1</v>
      </c>
      <c r="I405" s="151"/>
      <c r="L405" s="148"/>
      <c r="M405" s="152"/>
      <c r="T405" s="153"/>
      <c r="AT405" s="149" t="s">
        <v>126</v>
      </c>
      <c r="AU405" s="149" t="s">
        <v>83</v>
      </c>
      <c r="AV405" s="12" t="s">
        <v>81</v>
      </c>
      <c r="AW405" s="12" t="s">
        <v>30</v>
      </c>
      <c r="AX405" s="12" t="s">
        <v>73</v>
      </c>
      <c r="AY405" s="149" t="s">
        <v>113</v>
      </c>
    </row>
    <row r="406" spans="2:51" s="13" customFormat="1" ht="11.25">
      <c r="B406" s="154"/>
      <c r="D406" s="144" t="s">
        <v>126</v>
      </c>
      <c r="E406" s="155" t="s">
        <v>1</v>
      </c>
      <c r="F406" s="156" t="s">
        <v>351</v>
      </c>
      <c r="H406" s="157">
        <v>64</v>
      </c>
      <c r="I406" s="158"/>
      <c r="L406" s="154"/>
      <c r="M406" s="159"/>
      <c r="T406" s="160"/>
      <c r="AT406" s="155" t="s">
        <v>126</v>
      </c>
      <c r="AU406" s="155" t="s">
        <v>83</v>
      </c>
      <c r="AV406" s="13" t="s">
        <v>83</v>
      </c>
      <c r="AW406" s="13" t="s">
        <v>30</v>
      </c>
      <c r="AX406" s="13" t="s">
        <v>73</v>
      </c>
      <c r="AY406" s="155" t="s">
        <v>113</v>
      </c>
    </row>
    <row r="407" spans="2:51" s="12" customFormat="1" ht="11.25">
      <c r="B407" s="148"/>
      <c r="D407" s="144" t="s">
        <v>126</v>
      </c>
      <c r="E407" s="149" t="s">
        <v>1</v>
      </c>
      <c r="F407" s="150" t="s">
        <v>221</v>
      </c>
      <c r="H407" s="149" t="s">
        <v>1</v>
      </c>
      <c r="I407" s="151"/>
      <c r="L407" s="148"/>
      <c r="M407" s="152"/>
      <c r="T407" s="153"/>
      <c r="AT407" s="149" t="s">
        <v>126</v>
      </c>
      <c r="AU407" s="149" t="s">
        <v>83</v>
      </c>
      <c r="AV407" s="12" t="s">
        <v>81</v>
      </c>
      <c r="AW407" s="12" t="s">
        <v>30</v>
      </c>
      <c r="AX407" s="12" t="s">
        <v>73</v>
      </c>
      <c r="AY407" s="149" t="s">
        <v>113</v>
      </c>
    </row>
    <row r="408" spans="2:51" s="13" customFormat="1" ht="11.25">
      <c r="B408" s="154"/>
      <c r="D408" s="144" t="s">
        <v>126</v>
      </c>
      <c r="E408" s="155" t="s">
        <v>1</v>
      </c>
      <c r="F408" s="156" t="s">
        <v>351</v>
      </c>
      <c r="H408" s="157">
        <v>64</v>
      </c>
      <c r="I408" s="158"/>
      <c r="L408" s="154"/>
      <c r="M408" s="159"/>
      <c r="T408" s="160"/>
      <c r="AT408" s="155" t="s">
        <v>126</v>
      </c>
      <c r="AU408" s="155" t="s">
        <v>83</v>
      </c>
      <c r="AV408" s="13" t="s">
        <v>83</v>
      </c>
      <c r="AW408" s="13" t="s">
        <v>30</v>
      </c>
      <c r="AX408" s="13" t="s">
        <v>73</v>
      </c>
      <c r="AY408" s="155" t="s">
        <v>113</v>
      </c>
    </row>
    <row r="409" spans="2:51" s="12" customFormat="1" ht="11.25">
      <c r="B409" s="148"/>
      <c r="D409" s="144" t="s">
        <v>126</v>
      </c>
      <c r="E409" s="149" t="s">
        <v>1</v>
      </c>
      <c r="F409" s="150" t="s">
        <v>222</v>
      </c>
      <c r="H409" s="149" t="s">
        <v>1</v>
      </c>
      <c r="I409" s="151"/>
      <c r="L409" s="148"/>
      <c r="M409" s="152"/>
      <c r="T409" s="153"/>
      <c r="AT409" s="149" t="s">
        <v>126</v>
      </c>
      <c r="AU409" s="149" t="s">
        <v>83</v>
      </c>
      <c r="AV409" s="12" t="s">
        <v>81</v>
      </c>
      <c r="AW409" s="12" t="s">
        <v>30</v>
      </c>
      <c r="AX409" s="12" t="s">
        <v>73</v>
      </c>
      <c r="AY409" s="149" t="s">
        <v>113</v>
      </c>
    </row>
    <row r="410" spans="2:51" s="13" customFormat="1" ht="11.25">
      <c r="B410" s="154"/>
      <c r="D410" s="144" t="s">
        <v>126</v>
      </c>
      <c r="E410" s="155" t="s">
        <v>1</v>
      </c>
      <c r="F410" s="156" t="s">
        <v>352</v>
      </c>
      <c r="H410" s="157">
        <v>52</v>
      </c>
      <c r="I410" s="158"/>
      <c r="L410" s="154"/>
      <c r="M410" s="159"/>
      <c r="T410" s="160"/>
      <c r="AT410" s="155" t="s">
        <v>126</v>
      </c>
      <c r="AU410" s="155" t="s">
        <v>83</v>
      </c>
      <c r="AV410" s="13" t="s">
        <v>83</v>
      </c>
      <c r="AW410" s="13" t="s">
        <v>30</v>
      </c>
      <c r="AX410" s="13" t="s">
        <v>73</v>
      </c>
      <c r="AY410" s="155" t="s">
        <v>113</v>
      </c>
    </row>
    <row r="411" spans="2:51" s="12" customFormat="1" ht="11.25">
      <c r="B411" s="148"/>
      <c r="D411" s="144" t="s">
        <v>126</v>
      </c>
      <c r="E411" s="149" t="s">
        <v>1</v>
      </c>
      <c r="F411" s="150" t="s">
        <v>223</v>
      </c>
      <c r="H411" s="149" t="s">
        <v>1</v>
      </c>
      <c r="I411" s="151"/>
      <c r="L411" s="148"/>
      <c r="M411" s="152"/>
      <c r="T411" s="153"/>
      <c r="AT411" s="149" t="s">
        <v>126</v>
      </c>
      <c r="AU411" s="149" t="s">
        <v>83</v>
      </c>
      <c r="AV411" s="12" t="s">
        <v>81</v>
      </c>
      <c r="AW411" s="12" t="s">
        <v>30</v>
      </c>
      <c r="AX411" s="12" t="s">
        <v>73</v>
      </c>
      <c r="AY411" s="149" t="s">
        <v>113</v>
      </c>
    </row>
    <row r="412" spans="2:51" s="13" customFormat="1" ht="11.25">
      <c r="B412" s="154"/>
      <c r="D412" s="144" t="s">
        <v>126</v>
      </c>
      <c r="E412" s="155" t="s">
        <v>1</v>
      </c>
      <c r="F412" s="156" t="s">
        <v>352</v>
      </c>
      <c r="H412" s="157">
        <v>52</v>
      </c>
      <c r="I412" s="158"/>
      <c r="L412" s="154"/>
      <c r="M412" s="159"/>
      <c r="T412" s="160"/>
      <c r="AT412" s="155" t="s">
        <v>126</v>
      </c>
      <c r="AU412" s="155" t="s">
        <v>83</v>
      </c>
      <c r="AV412" s="13" t="s">
        <v>83</v>
      </c>
      <c r="AW412" s="13" t="s">
        <v>30</v>
      </c>
      <c r="AX412" s="13" t="s">
        <v>73</v>
      </c>
      <c r="AY412" s="155" t="s">
        <v>113</v>
      </c>
    </row>
    <row r="413" spans="2:51" s="12" customFormat="1" ht="11.25">
      <c r="B413" s="148"/>
      <c r="D413" s="144" t="s">
        <v>126</v>
      </c>
      <c r="E413" s="149" t="s">
        <v>1</v>
      </c>
      <c r="F413" s="150" t="s">
        <v>224</v>
      </c>
      <c r="H413" s="149" t="s">
        <v>1</v>
      </c>
      <c r="I413" s="151"/>
      <c r="L413" s="148"/>
      <c r="M413" s="152"/>
      <c r="T413" s="153"/>
      <c r="AT413" s="149" t="s">
        <v>126</v>
      </c>
      <c r="AU413" s="149" t="s">
        <v>83</v>
      </c>
      <c r="AV413" s="12" t="s">
        <v>81</v>
      </c>
      <c r="AW413" s="12" t="s">
        <v>30</v>
      </c>
      <c r="AX413" s="12" t="s">
        <v>73</v>
      </c>
      <c r="AY413" s="149" t="s">
        <v>113</v>
      </c>
    </row>
    <row r="414" spans="2:51" s="13" customFormat="1" ht="11.25">
      <c r="B414" s="154"/>
      <c r="D414" s="144" t="s">
        <v>126</v>
      </c>
      <c r="E414" s="155" t="s">
        <v>1</v>
      </c>
      <c r="F414" s="156" t="s">
        <v>353</v>
      </c>
      <c r="H414" s="157">
        <v>72</v>
      </c>
      <c r="I414" s="158"/>
      <c r="L414" s="154"/>
      <c r="M414" s="159"/>
      <c r="T414" s="160"/>
      <c r="AT414" s="155" t="s">
        <v>126</v>
      </c>
      <c r="AU414" s="155" t="s">
        <v>83</v>
      </c>
      <c r="AV414" s="13" t="s">
        <v>83</v>
      </c>
      <c r="AW414" s="13" t="s">
        <v>30</v>
      </c>
      <c r="AX414" s="13" t="s">
        <v>73</v>
      </c>
      <c r="AY414" s="155" t="s">
        <v>113</v>
      </c>
    </row>
    <row r="415" spans="2:51" s="12" customFormat="1" ht="11.25">
      <c r="B415" s="148"/>
      <c r="D415" s="144" t="s">
        <v>126</v>
      </c>
      <c r="E415" s="149" t="s">
        <v>1</v>
      </c>
      <c r="F415" s="150" t="s">
        <v>225</v>
      </c>
      <c r="H415" s="149" t="s">
        <v>1</v>
      </c>
      <c r="I415" s="151"/>
      <c r="L415" s="148"/>
      <c r="M415" s="152"/>
      <c r="T415" s="153"/>
      <c r="AT415" s="149" t="s">
        <v>126</v>
      </c>
      <c r="AU415" s="149" t="s">
        <v>83</v>
      </c>
      <c r="AV415" s="12" t="s">
        <v>81</v>
      </c>
      <c r="AW415" s="12" t="s">
        <v>30</v>
      </c>
      <c r="AX415" s="12" t="s">
        <v>73</v>
      </c>
      <c r="AY415" s="149" t="s">
        <v>113</v>
      </c>
    </row>
    <row r="416" spans="2:51" s="13" customFormat="1" ht="11.25">
      <c r="B416" s="154"/>
      <c r="D416" s="144" t="s">
        <v>126</v>
      </c>
      <c r="E416" s="155" t="s">
        <v>1</v>
      </c>
      <c r="F416" s="156" t="s">
        <v>353</v>
      </c>
      <c r="H416" s="157">
        <v>72</v>
      </c>
      <c r="I416" s="158"/>
      <c r="L416" s="154"/>
      <c r="M416" s="159"/>
      <c r="T416" s="160"/>
      <c r="AT416" s="155" t="s">
        <v>126</v>
      </c>
      <c r="AU416" s="155" t="s">
        <v>83</v>
      </c>
      <c r="AV416" s="13" t="s">
        <v>83</v>
      </c>
      <c r="AW416" s="13" t="s">
        <v>30</v>
      </c>
      <c r="AX416" s="13" t="s">
        <v>73</v>
      </c>
      <c r="AY416" s="155" t="s">
        <v>113</v>
      </c>
    </row>
    <row r="417" spans="2:51" s="12" customFormat="1" ht="11.25">
      <c r="B417" s="148"/>
      <c r="D417" s="144" t="s">
        <v>126</v>
      </c>
      <c r="E417" s="149" t="s">
        <v>1</v>
      </c>
      <c r="F417" s="150" t="s">
        <v>226</v>
      </c>
      <c r="H417" s="149" t="s">
        <v>1</v>
      </c>
      <c r="I417" s="151"/>
      <c r="L417" s="148"/>
      <c r="M417" s="152"/>
      <c r="T417" s="153"/>
      <c r="AT417" s="149" t="s">
        <v>126</v>
      </c>
      <c r="AU417" s="149" t="s">
        <v>83</v>
      </c>
      <c r="AV417" s="12" t="s">
        <v>81</v>
      </c>
      <c r="AW417" s="12" t="s">
        <v>30</v>
      </c>
      <c r="AX417" s="12" t="s">
        <v>73</v>
      </c>
      <c r="AY417" s="149" t="s">
        <v>113</v>
      </c>
    </row>
    <row r="418" spans="2:51" s="13" customFormat="1" ht="11.25">
      <c r="B418" s="154"/>
      <c r="D418" s="144" t="s">
        <v>126</v>
      </c>
      <c r="E418" s="155" t="s">
        <v>1</v>
      </c>
      <c r="F418" s="156" t="s">
        <v>350</v>
      </c>
      <c r="H418" s="157">
        <v>68</v>
      </c>
      <c r="I418" s="158"/>
      <c r="L418" s="154"/>
      <c r="M418" s="159"/>
      <c r="T418" s="160"/>
      <c r="AT418" s="155" t="s">
        <v>126</v>
      </c>
      <c r="AU418" s="155" t="s">
        <v>83</v>
      </c>
      <c r="AV418" s="13" t="s">
        <v>83</v>
      </c>
      <c r="AW418" s="13" t="s">
        <v>30</v>
      </c>
      <c r="AX418" s="13" t="s">
        <v>73</v>
      </c>
      <c r="AY418" s="155" t="s">
        <v>113</v>
      </c>
    </row>
    <row r="419" spans="2:51" s="12" customFormat="1" ht="11.25">
      <c r="B419" s="148"/>
      <c r="D419" s="144" t="s">
        <v>126</v>
      </c>
      <c r="E419" s="149" t="s">
        <v>1</v>
      </c>
      <c r="F419" s="150" t="s">
        <v>227</v>
      </c>
      <c r="H419" s="149" t="s">
        <v>1</v>
      </c>
      <c r="I419" s="151"/>
      <c r="L419" s="148"/>
      <c r="M419" s="152"/>
      <c r="T419" s="153"/>
      <c r="AT419" s="149" t="s">
        <v>126</v>
      </c>
      <c r="AU419" s="149" t="s">
        <v>83</v>
      </c>
      <c r="AV419" s="12" t="s">
        <v>81</v>
      </c>
      <c r="AW419" s="12" t="s">
        <v>30</v>
      </c>
      <c r="AX419" s="12" t="s">
        <v>73</v>
      </c>
      <c r="AY419" s="149" t="s">
        <v>113</v>
      </c>
    </row>
    <row r="420" spans="2:51" s="13" customFormat="1" ht="11.25">
      <c r="B420" s="154"/>
      <c r="D420" s="144" t="s">
        <v>126</v>
      </c>
      <c r="E420" s="155" t="s">
        <v>1</v>
      </c>
      <c r="F420" s="156" t="s">
        <v>329</v>
      </c>
      <c r="H420" s="157">
        <v>36</v>
      </c>
      <c r="I420" s="158"/>
      <c r="L420" s="154"/>
      <c r="M420" s="159"/>
      <c r="T420" s="160"/>
      <c r="AT420" s="155" t="s">
        <v>126</v>
      </c>
      <c r="AU420" s="155" t="s">
        <v>83</v>
      </c>
      <c r="AV420" s="13" t="s">
        <v>83</v>
      </c>
      <c r="AW420" s="13" t="s">
        <v>30</v>
      </c>
      <c r="AX420" s="13" t="s">
        <v>73</v>
      </c>
      <c r="AY420" s="155" t="s">
        <v>113</v>
      </c>
    </row>
    <row r="421" spans="2:51" s="12" customFormat="1" ht="11.25">
      <c r="B421" s="148"/>
      <c r="D421" s="144" t="s">
        <v>126</v>
      </c>
      <c r="E421" s="149" t="s">
        <v>1</v>
      </c>
      <c r="F421" s="150" t="s">
        <v>229</v>
      </c>
      <c r="H421" s="149" t="s">
        <v>1</v>
      </c>
      <c r="I421" s="151"/>
      <c r="L421" s="148"/>
      <c r="M421" s="152"/>
      <c r="T421" s="153"/>
      <c r="AT421" s="149" t="s">
        <v>126</v>
      </c>
      <c r="AU421" s="149" t="s">
        <v>83</v>
      </c>
      <c r="AV421" s="12" t="s">
        <v>81</v>
      </c>
      <c r="AW421" s="12" t="s">
        <v>30</v>
      </c>
      <c r="AX421" s="12" t="s">
        <v>73</v>
      </c>
      <c r="AY421" s="149" t="s">
        <v>113</v>
      </c>
    </row>
    <row r="422" spans="2:51" s="13" customFormat="1" ht="11.25">
      <c r="B422" s="154"/>
      <c r="D422" s="144" t="s">
        <v>126</v>
      </c>
      <c r="E422" s="155" t="s">
        <v>1</v>
      </c>
      <c r="F422" s="156" t="s">
        <v>211</v>
      </c>
      <c r="H422" s="157">
        <v>22</v>
      </c>
      <c r="I422" s="158"/>
      <c r="L422" s="154"/>
      <c r="M422" s="159"/>
      <c r="T422" s="160"/>
      <c r="AT422" s="155" t="s">
        <v>126</v>
      </c>
      <c r="AU422" s="155" t="s">
        <v>83</v>
      </c>
      <c r="AV422" s="13" t="s">
        <v>83</v>
      </c>
      <c r="AW422" s="13" t="s">
        <v>30</v>
      </c>
      <c r="AX422" s="13" t="s">
        <v>73</v>
      </c>
      <c r="AY422" s="155" t="s">
        <v>113</v>
      </c>
    </row>
    <row r="423" spans="2:51" s="12" customFormat="1" ht="11.25">
      <c r="B423" s="148"/>
      <c r="D423" s="144" t="s">
        <v>126</v>
      </c>
      <c r="E423" s="149" t="s">
        <v>1</v>
      </c>
      <c r="F423" s="150" t="s">
        <v>231</v>
      </c>
      <c r="H423" s="149" t="s">
        <v>1</v>
      </c>
      <c r="I423" s="151"/>
      <c r="L423" s="148"/>
      <c r="M423" s="152"/>
      <c r="T423" s="153"/>
      <c r="AT423" s="149" t="s">
        <v>126</v>
      </c>
      <c r="AU423" s="149" t="s">
        <v>83</v>
      </c>
      <c r="AV423" s="12" t="s">
        <v>81</v>
      </c>
      <c r="AW423" s="12" t="s">
        <v>30</v>
      </c>
      <c r="AX423" s="12" t="s">
        <v>73</v>
      </c>
      <c r="AY423" s="149" t="s">
        <v>113</v>
      </c>
    </row>
    <row r="424" spans="2:51" s="13" customFormat="1" ht="11.25">
      <c r="B424" s="154"/>
      <c r="D424" s="144" t="s">
        <v>126</v>
      </c>
      <c r="E424" s="155" t="s">
        <v>1</v>
      </c>
      <c r="F424" s="156" t="s">
        <v>329</v>
      </c>
      <c r="H424" s="157">
        <v>36</v>
      </c>
      <c r="I424" s="158"/>
      <c r="L424" s="154"/>
      <c r="M424" s="159"/>
      <c r="T424" s="160"/>
      <c r="AT424" s="155" t="s">
        <v>126</v>
      </c>
      <c r="AU424" s="155" t="s">
        <v>83</v>
      </c>
      <c r="AV424" s="13" t="s">
        <v>83</v>
      </c>
      <c r="AW424" s="13" t="s">
        <v>30</v>
      </c>
      <c r="AX424" s="13" t="s">
        <v>73</v>
      </c>
      <c r="AY424" s="155" t="s">
        <v>113</v>
      </c>
    </row>
    <row r="425" spans="2:51" s="12" customFormat="1" ht="11.25">
      <c r="B425" s="148"/>
      <c r="D425" s="144" t="s">
        <v>126</v>
      </c>
      <c r="E425" s="149" t="s">
        <v>1</v>
      </c>
      <c r="F425" s="150" t="s">
        <v>232</v>
      </c>
      <c r="H425" s="149" t="s">
        <v>1</v>
      </c>
      <c r="I425" s="151"/>
      <c r="L425" s="148"/>
      <c r="M425" s="152"/>
      <c r="T425" s="153"/>
      <c r="AT425" s="149" t="s">
        <v>126</v>
      </c>
      <c r="AU425" s="149" t="s">
        <v>83</v>
      </c>
      <c r="AV425" s="12" t="s">
        <v>81</v>
      </c>
      <c r="AW425" s="12" t="s">
        <v>30</v>
      </c>
      <c r="AX425" s="12" t="s">
        <v>73</v>
      </c>
      <c r="AY425" s="149" t="s">
        <v>113</v>
      </c>
    </row>
    <row r="426" spans="2:51" s="13" customFormat="1" ht="11.25">
      <c r="B426" s="154"/>
      <c r="D426" s="144" t="s">
        <v>126</v>
      </c>
      <c r="E426" s="155" t="s">
        <v>1</v>
      </c>
      <c r="F426" s="156" t="s">
        <v>211</v>
      </c>
      <c r="H426" s="157">
        <v>22</v>
      </c>
      <c r="I426" s="158"/>
      <c r="L426" s="154"/>
      <c r="M426" s="159"/>
      <c r="T426" s="160"/>
      <c r="AT426" s="155" t="s">
        <v>126</v>
      </c>
      <c r="AU426" s="155" t="s">
        <v>83</v>
      </c>
      <c r="AV426" s="13" t="s">
        <v>83</v>
      </c>
      <c r="AW426" s="13" t="s">
        <v>30</v>
      </c>
      <c r="AX426" s="13" t="s">
        <v>73</v>
      </c>
      <c r="AY426" s="155" t="s">
        <v>113</v>
      </c>
    </row>
    <row r="427" spans="2:51" s="12" customFormat="1" ht="11.25">
      <c r="B427" s="148"/>
      <c r="D427" s="144" t="s">
        <v>126</v>
      </c>
      <c r="E427" s="149" t="s">
        <v>1</v>
      </c>
      <c r="F427" s="150" t="s">
        <v>233</v>
      </c>
      <c r="H427" s="149" t="s">
        <v>1</v>
      </c>
      <c r="I427" s="151"/>
      <c r="L427" s="148"/>
      <c r="M427" s="152"/>
      <c r="T427" s="153"/>
      <c r="AT427" s="149" t="s">
        <v>126</v>
      </c>
      <c r="AU427" s="149" t="s">
        <v>83</v>
      </c>
      <c r="AV427" s="12" t="s">
        <v>81</v>
      </c>
      <c r="AW427" s="12" t="s">
        <v>30</v>
      </c>
      <c r="AX427" s="12" t="s">
        <v>73</v>
      </c>
      <c r="AY427" s="149" t="s">
        <v>113</v>
      </c>
    </row>
    <row r="428" spans="2:51" s="13" customFormat="1" ht="11.25">
      <c r="B428" s="154"/>
      <c r="D428" s="144" t="s">
        <v>126</v>
      </c>
      <c r="E428" s="155" t="s">
        <v>1</v>
      </c>
      <c r="F428" s="156" t="s">
        <v>329</v>
      </c>
      <c r="H428" s="157">
        <v>36</v>
      </c>
      <c r="I428" s="158"/>
      <c r="L428" s="154"/>
      <c r="M428" s="159"/>
      <c r="T428" s="160"/>
      <c r="AT428" s="155" t="s">
        <v>126</v>
      </c>
      <c r="AU428" s="155" t="s">
        <v>83</v>
      </c>
      <c r="AV428" s="13" t="s">
        <v>83</v>
      </c>
      <c r="AW428" s="13" t="s">
        <v>30</v>
      </c>
      <c r="AX428" s="13" t="s">
        <v>73</v>
      </c>
      <c r="AY428" s="155" t="s">
        <v>113</v>
      </c>
    </row>
    <row r="429" spans="2:51" s="12" customFormat="1" ht="11.25">
      <c r="B429" s="148"/>
      <c r="D429" s="144" t="s">
        <v>126</v>
      </c>
      <c r="E429" s="149" t="s">
        <v>1</v>
      </c>
      <c r="F429" s="150" t="s">
        <v>234</v>
      </c>
      <c r="H429" s="149" t="s">
        <v>1</v>
      </c>
      <c r="I429" s="151"/>
      <c r="L429" s="148"/>
      <c r="M429" s="152"/>
      <c r="T429" s="153"/>
      <c r="AT429" s="149" t="s">
        <v>126</v>
      </c>
      <c r="AU429" s="149" t="s">
        <v>83</v>
      </c>
      <c r="AV429" s="12" t="s">
        <v>81</v>
      </c>
      <c r="AW429" s="12" t="s">
        <v>30</v>
      </c>
      <c r="AX429" s="12" t="s">
        <v>73</v>
      </c>
      <c r="AY429" s="149" t="s">
        <v>113</v>
      </c>
    </row>
    <row r="430" spans="2:51" s="13" customFormat="1" ht="11.25">
      <c r="B430" s="154"/>
      <c r="D430" s="144" t="s">
        <v>126</v>
      </c>
      <c r="E430" s="155" t="s">
        <v>1</v>
      </c>
      <c r="F430" s="156" t="s">
        <v>211</v>
      </c>
      <c r="H430" s="157">
        <v>22</v>
      </c>
      <c r="I430" s="158"/>
      <c r="L430" s="154"/>
      <c r="M430" s="159"/>
      <c r="T430" s="160"/>
      <c r="AT430" s="155" t="s">
        <v>126</v>
      </c>
      <c r="AU430" s="155" t="s">
        <v>83</v>
      </c>
      <c r="AV430" s="13" t="s">
        <v>83</v>
      </c>
      <c r="AW430" s="13" t="s">
        <v>30</v>
      </c>
      <c r="AX430" s="13" t="s">
        <v>73</v>
      </c>
      <c r="AY430" s="155" t="s">
        <v>113</v>
      </c>
    </row>
    <row r="431" spans="2:51" s="12" customFormat="1" ht="11.25">
      <c r="B431" s="148"/>
      <c r="D431" s="144" t="s">
        <v>126</v>
      </c>
      <c r="E431" s="149" t="s">
        <v>1</v>
      </c>
      <c r="F431" s="150" t="s">
        <v>235</v>
      </c>
      <c r="H431" s="149" t="s">
        <v>1</v>
      </c>
      <c r="I431" s="151"/>
      <c r="L431" s="148"/>
      <c r="M431" s="152"/>
      <c r="T431" s="153"/>
      <c r="AT431" s="149" t="s">
        <v>126</v>
      </c>
      <c r="AU431" s="149" t="s">
        <v>83</v>
      </c>
      <c r="AV431" s="12" t="s">
        <v>81</v>
      </c>
      <c r="AW431" s="12" t="s">
        <v>30</v>
      </c>
      <c r="AX431" s="12" t="s">
        <v>73</v>
      </c>
      <c r="AY431" s="149" t="s">
        <v>113</v>
      </c>
    </row>
    <row r="432" spans="2:51" s="13" customFormat="1" ht="11.25">
      <c r="B432" s="154"/>
      <c r="D432" s="144" t="s">
        <v>126</v>
      </c>
      <c r="E432" s="155" t="s">
        <v>1</v>
      </c>
      <c r="F432" s="156" t="s">
        <v>245</v>
      </c>
      <c r="H432" s="157">
        <v>34</v>
      </c>
      <c r="I432" s="158"/>
      <c r="L432" s="154"/>
      <c r="M432" s="159"/>
      <c r="T432" s="160"/>
      <c r="AT432" s="155" t="s">
        <v>126</v>
      </c>
      <c r="AU432" s="155" t="s">
        <v>83</v>
      </c>
      <c r="AV432" s="13" t="s">
        <v>83</v>
      </c>
      <c r="AW432" s="13" t="s">
        <v>30</v>
      </c>
      <c r="AX432" s="13" t="s">
        <v>73</v>
      </c>
      <c r="AY432" s="155" t="s">
        <v>113</v>
      </c>
    </row>
    <row r="433" spans="2:51" s="12" customFormat="1" ht="11.25">
      <c r="B433" s="148"/>
      <c r="D433" s="144" t="s">
        <v>126</v>
      </c>
      <c r="E433" s="149" t="s">
        <v>1</v>
      </c>
      <c r="F433" s="150" t="s">
        <v>237</v>
      </c>
      <c r="H433" s="149" t="s">
        <v>1</v>
      </c>
      <c r="I433" s="151"/>
      <c r="L433" s="148"/>
      <c r="M433" s="152"/>
      <c r="T433" s="153"/>
      <c r="AT433" s="149" t="s">
        <v>126</v>
      </c>
      <c r="AU433" s="149" t="s">
        <v>83</v>
      </c>
      <c r="AV433" s="12" t="s">
        <v>81</v>
      </c>
      <c r="AW433" s="12" t="s">
        <v>30</v>
      </c>
      <c r="AX433" s="12" t="s">
        <v>73</v>
      </c>
      <c r="AY433" s="149" t="s">
        <v>113</v>
      </c>
    </row>
    <row r="434" spans="2:51" s="13" customFormat="1" ht="11.25">
      <c r="B434" s="154"/>
      <c r="D434" s="144" t="s">
        <v>126</v>
      </c>
      <c r="E434" s="155" t="s">
        <v>1</v>
      </c>
      <c r="F434" s="156" t="s">
        <v>211</v>
      </c>
      <c r="H434" s="157">
        <v>22</v>
      </c>
      <c r="I434" s="158"/>
      <c r="L434" s="154"/>
      <c r="M434" s="159"/>
      <c r="T434" s="160"/>
      <c r="AT434" s="155" t="s">
        <v>126</v>
      </c>
      <c r="AU434" s="155" t="s">
        <v>83</v>
      </c>
      <c r="AV434" s="13" t="s">
        <v>83</v>
      </c>
      <c r="AW434" s="13" t="s">
        <v>30</v>
      </c>
      <c r="AX434" s="13" t="s">
        <v>73</v>
      </c>
      <c r="AY434" s="155" t="s">
        <v>113</v>
      </c>
    </row>
    <row r="435" spans="2:51" s="12" customFormat="1" ht="11.25">
      <c r="B435" s="148"/>
      <c r="D435" s="144" t="s">
        <v>126</v>
      </c>
      <c r="E435" s="149" t="s">
        <v>1</v>
      </c>
      <c r="F435" s="150" t="s">
        <v>238</v>
      </c>
      <c r="H435" s="149" t="s">
        <v>1</v>
      </c>
      <c r="I435" s="151"/>
      <c r="L435" s="148"/>
      <c r="M435" s="152"/>
      <c r="T435" s="153"/>
      <c r="AT435" s="149" t="s">
        <v>126</v>
      </c>
      <c r="AU435" s="149" t="s">
        <v>83</v>
      </c>
      <c r="AV435" s="12" t="s">
        <v>81</v>
      </c>
      <c r="AW435" s="12" t="s">
        <v>30</v>
      </c>
      <c r="AX435" s="12" t="s">
        <v>73</v>
      </c>
      <c r="AY435" s="149" t="s">
        <v>113</v>
      </c>
    </row>
    <row r="436" spans="2:51" s="13" customFormat="1" ht="11.25">
      <c r="B436" s="154"/>
      <c r="D436" s="144" t="s">
        <v>126</v>
      </c>
      <c r="E436" s="155" t="s">
        <v>1</v>
      </c>
      <c r="F436" s="156" t="s">
        <v>329</v>
      </c>
      <c r="H436" s="157">
        <v>36</v>
      </c>
      <c r="I436" s="158"/>
      <c r="L436" s="154"/>
      <c r="M436" s="159"/>
      <c r="T436" s="160"/>
      <c r="AT436" s="155" t="s">
        <v>126</v>
      </c>
      <c r="AU436" s="155" t="s">
        <v>83</v>
      </c>
      <c r="AV436" s="13" t="s">
        <v>83</v>
      </c>
      <c r="AW436" s="13" t="s">
        <v>30</v>
      </c>
      <c r="AX436" s="13" t="s">
        <v>73</v>
      </c>
      <c r="AY436" s="155" t="s">
        <v>113</v>
      </c>
    </row>
    <row r="437" spans="2:51" s="12" customFormat="1" ht="11.25">
      <c r="B437" s="148"/>
      <c r="D437" s="144" t="s">
        <v>126</v>
      </c>
      <c r="E437" s="149" t="s">
        <v>1</v>
      </c>
      <c r="F437" s="150" t="s">
        <v>240</v>
      </c>
      <c r="H437" s="149" t="s">
        <v>1</v>
      </c>
      <c r="I437" s="151"/>
      <c r="L437" s="148"/>
      <c r="M437" s="152"/>
      <c r="T437" s="153"/>
      <c r="AT437" s="149" t="s">
        <v>126</v>
      </c>
      <c r="AU437" s="149" t="s">
        <v>83</v>
      </c>
      <c r="AV437" s="12" t="s">
        <v>81</v>
      </c>
      <c r="AW437" s="12" t="s">
        <v>30</v>
      </c>
      <c r="AX437" s="12" t="s">
        <v>73</v>
      </c>
      <c r="AY437" s="149" t="s">
        <v>113</v>
      </c>
    </row>
    <row r="438" spans="2:51" s="13" customFormat="1" ht="11.25">
      <c r="B438" s="154"/>
      <c r="D438" s="144" t="s">
        <v>126</v>
      </c>
      <c r="E438" s="155" t="s">
        <v>1</v>
      </c>
      <c r="F438" s="156" t="s">
        <v>211</v>
      </c>
      <c r="H438" s="157">
        <v>22</v>
      </c>
      <c r="I438" s="158"/>
      <c r="L438" s="154"/>
      <c r="M438" s="159"/>
      <c r="T438" s="160"/>
      <c r="AT438" s="155" t="s">
        <v>126</v>
      </c>
      <c r="AU438" s="155" t="s">
        <v>83</v>
      </c>
      <c r="AV438" s="13" t="s">
        <v>83</v>
      </c>
      <c r="AW438" s="13" t="s">
        <v>30</v>
      </c>
      <c r="AX438" s="13" t="s">
        <v>73</v>
      </c>
      <c r="AY438" s="155" t="s">
        <v>113</v>
      </c>
    </row>
    <row r="439" spans="2:51" s="12" customFormat="1" ht="11.25">
      <c r="B439" s="148"/>
      <c r="D439" s="144" t="s">
        <v>126</v>
      </c>
      <c r="E439" s="149" t="s">
        <v>1</v>
      </c>
      <c r="F439" s="150" t="s">
        <v>242</v>
      </c>
      <c r="H439" s="149" t="s">
        <v>1</v>
      </c>
      <c r="I439" s="151"/>
      <c r="L439" s="148"/>
      <c r="M439" s="152"/>
      <c r="T439" s="153"/>
      <c r="AT439" s="149" t="s">
        <v>126</v>
      </c>
      <c r="AU439" s="149" t="s">
        <v>83</v>
      </c>
      <c r="AV439" s="12" t="s">
        <v>81</v>
      </c>
      <c r="AW439" s="12" t="s">
        <v>30</v>
      </c>
      <c r="AX439" s="12" t="s">
        <v>73</v>
      </c>
      <c r="AY439" s="149" t="s">
        <v>113</v>
      </c>
    </row>
    <row r="440" spans="2:51" s="13" customFormat="1" ht="11.25">
      <c r="B440" s="154"/>
      <c r="D440" s="144" t="s">
        <v>126</v>
      </c>
      <c r="E440" s="155" t="s">
        <v>1</v>
      </c>
      <c r="F440" s="156" t="s">
        <v>321</v>
      </c>
      <c r="H440" s="157">
        <v>32</v>
      </c>
      <c r="I440" s="158"/>
      <c r="L440" s="154"/>
      <c r="M440" s="159"/>
      <c r="T440" s="160"/>
      <c r="AT440" s="155" t="s">
        <v>126</v>
      </c>
      <c r="AU440" s="155" t="s">
        <v>83</v>
      </c>
      <c r="AV440" s="13" t="s">
        <v>83</v>
      </c>
      <c r="AW440" s="13" t="s">
        <v>30</v>
      </c>
      <c r="AX440" s="13" t="s">
        <v>73</v>
      </c>
      <c r="AY440" s="155" t="s">
        <v>113</v>
      </c>
    </row>
    <row r="441" spans="2:51" s="12" customFormat="1" ht="11.25">
      <c r="B441" s="148"/>
      <c r="D441" s="144" t="s">
        <v>126</v>
      </c>
      <c r="E441" s="149" t="s">
        <v>1</v>
      </c>
      <c r="F441" s="150" t="s">
        <v>243</v>
      </c>
      <c r="H441" s="149" t="s">
        <v>1</v>
      </c>
      <c r="I441" s="151"/>
      <c r="L441" s="148"/>
      <c r="M441" s="152"/>
      <c r="T441" s="153"/>
      <c r="AT441" s="149" t="s">
        <v>126</v>
      </c>
      <c r="AU441" s="149" t="s">
        <v>83</v>
      </c>
      <c r="AV441" s="12" t="s">
        <v>81</v>
      </c>
      <c r="AW441" s="12" t="s">
        <v>30</v>
      </c>
      <c r="AX441" s="12" t="s">
        <v>73</v>
      </c>
      <c r="AY441" s="149" t="s">
        <v>113</v>
      </c>
    </row>
    <row r="442" spans="2:51" s="13" customFormat="1" ht="11.25">
      <c r="B442" s="154"/>
      <c r="D442" s="144" t="s">
        <v>126</v>
      </c>
      <c r="E442" s="155" t="s">
        <v>1</v>
      </c>
      <c r="F442" s="156" t="s">
        <v>302</v>
      </c>
      <c r="H442" s="157">
        <v>24</v>
      </c>
      <c r="I442" s="158"/>
      <c r="L442" s="154"/>
      <c r="M442" s="159"/>
      <c r="T442" s="160"/>
      <c r="AT442" s="155" t="s">
        <v>126</v>
      </c>
      <c r="AU442" s="155" t="s">
        <v>83</v>
      </c>
      <c r="AV442" s="13" t="s">
        <v>83</v>
      </c>
      <c r="AW442" s="13" t="s">
        <v>30</v>
      </c>
      <c r="AX442" s="13" t="s">
        <v>73</v>
      </c>
      <c r="AY442" s="155" t="s">
        <v>113</v>
      </c>
    </row>
    <row r="443" spans="2:51" s="12" customFormat="1" ht="11.25">
      <c r="B443" s="148"/>
      <c r="D443" s="144" t="s">
        <v>126</v>
      </c>
      <c r="E443" s="149" t="s">
        <v>1</v>
      </c>
      <c r="F443" s="150" t="s">
        <v>244</v>
      </c>
      <c r="H443" s="149" t="s">
        <v>1</v>
      </c>
      <c r="I443" s="151"/>
      <c r="L443" s="148"/>
      <c r="M443" s="152"/>
      <c r="T443" s="153"/>
      <c r="AT443" s="149" t="s">
        <v>126</v>
      </c>
      <c r="AU443" s="149" t="s">
        <v>83</v>
      </c>
      <c r="AV443" s="12" t="s">
        <v>81</v>
      </c>
      <c r="AW443" s="12" t="s">
        <v>30</v>
      </c>
      <c r="AX443" s="12" t="s">
        <v>73</v>
      </c>
      <c r="AY443" s="149" t="s">
        <v>113</v>
      </c>
    </row>
    <row r="444" spans="2:51" s="13" customFormat="1" ht="11.25">
      <c r="B444" s="154"/>
      <c r="D444" s="144" t="s">
        <v>126</v>
      </c>
      <c r="E444" s="155" t="s">
        <v>1</v>
      </c>
      <c r="F444" s="156" t="s">
        <v>310</v>
      </c>
      <c r="H444" s="157">
        <v>26</v>
      </c>
      <c r="I444" s="158"/>
      <c r="L444" s="154"/>
      <c r="M444" s="159"/>
      <c r="T444" s="160"/>
      <c r="AT444" s="155" t="s">
        <v>126</v>
      </c>
      <c r="AU444" s="155" t="s">
        <v>83</v>
      </c>
      <c r="AV444" s="13" t="s">
        <v>83</v>
      </c>
      <c r="AW444" s="13" t="s">
        <v>30</v>
      </c>
      <c r="AX444" s="13" t="s">
        <v>73</v>
      </c>
      <c r="AY444" s="155" t="s">
        <v>113</v>
      </c>
    </row>
    <row r="445" spans="2:51" s="12" customFormat="1" ht="11.25">
      <c r="B445" s="148"/>
      <c r="D445" s="144" t="s">
        <v>126</v>
      </c>
      <c r="E445" s="149" t="s">
        <v>1</v>
      </c>
      <c r="F445" s="150" t="s">
        <v>246</v>
      </c>
      <c r="H445" s="149" t="s">
        <v>1</v>
      </c>
      <c r="I445" s="151"/>
      <c r="L445" s="148"/>
      <c r="M445" s="152"/>
      <c r="T445" s="153"/>
      <c r="AT445" s="149" t="s">
        <v>126</v>
      </c>
      <c r="AU445" s="149" t="s">
        <v>83</v>
      </c>
      <c r="AV445" s="12" t="s">
        <v>81</v>
      </c>
      <c r="AW445" s="12" t="s">
        <v>30</v>
      </c>
      <c r="AX445" s="12" t="s">
        <v>73</v>
      </c>
      <c r="AY445" s="149" t="s">
        <v>113</v>
      </c>
    </row>
    <row r="446" spans="2:51" s="13" customFormat="1" ht="11.25">
      <c r="B446" s="154"/>
      <c r="D446" s="144" t="s">
        <v>126</v>
      </c>
      <c r="E446" s="155" t="s">
        <v>1</v>
      </c>
      <c r="F446" s="156" t="s">
        <v>211</v>
      </c>
      <c r="H446" s="157">
        <v>22</v>
      </c>
      <c r="I446" s="158"/>
      <c r="L446" s="154"/>
      <c r="M446" s="159"/>
      <c r="T446" s="160"/>
      <c r="AT446" s="155" t="s">
        <v>126</v>
      </c>
      <c r="AU446" s="155" t="s">
        <v>83</v>
      </c>
      <c r="AV446" s="13" t="s">
        <v>83</v>
      </c>
      <c r="AW446" s="13" t="s">
        <v>30</v>
      </c>
      <c r="AX446" s="13" t="s">
        <v>73</v>
      </c>
      <c r="AY446" s="155" t="s">
        <v>113</v>
      </c>
    </row>
    <row r="447" spans="2:51" s="12" customFormat="1" ht="11.25">
      <c r="B447" s="148"/>
      <c r="D447" s="144" t="s">
        <v>126</v>
      </c>
      <c r="E447" s="149" t="s">
        <v>1</v>
      </c>
      <c r="F447" s="150" t="s">
        <v>248</v>
      </c>
      <c r="H447" s="149" t="s">
        <v>1</v>
      </c>
      <c r="I447" s="151"/>
      <c r="L447" s="148"/>
      <c r="M447" s="152"/>
      <c r="T447" s="153"/>
      <c r="AT447" s="149" t="s">
        <v>126</v>
      </c>
      <c r="AU447" s="149" t="s">
        <v>83</v>
      </c>
      <c r="AV447" s="12" t="s">
        <v>81</v>
      </c>
      <c r="AW447" s="12" t="s">
        <v>30</v>
      </c>
      <c r="AX447" s="12" t="s">
        <v>73</v>
      </c>
      <c r="AY447" s="149" t="s">
        <v>113</v>
      </c>
    </row>
    <row r="448" spans="2:51" s="13" customFormat="1" ht="11.25">
      <c r="B448" s="154"/>
      <c r="D448" s="144" t="s">
        <v>126</v>
      </c>
      <c r="E448" s="155" t="s">
        <v>1</v>
      </c>
      <c r="F448" s="156" t="s">
        <v>175</v>
      </c>
      <c r="H448" s="157">
        <v>20</v>
      </c>
      <c r="I448" s="158"/>
      <c r="L448" s="154"/>
      <c r="M448" s="159"/>
      <c r="T448" s="160"/>
      <c r="AT448" s="155" t="s">
        <v>126</v>
      </c>
      <c r="AU448" s="155" t="s">
        <v>83</v>
      </c>
      <c r="AV448" s="13" t="s">
        <v>83</v>
      </c>
      <c r="AW448" s="13" t="s">
        <v>30</v>
      </c>
      <c r="AX448" s="13" t="s">
        <v>73</v>
      </c>
      <c r="AY448" s="155" t="s">
        <v>113</v>
      </c>
    </row>
    <row r="449" spans="2:65" s="12" customFormat="1" ht="11.25">
      <c r="B449" s="148"/>
      <c r="D449" s="144" t="s">
        <v>126</v>
      </c>
      <c r="E449" s="149" t="s">
        <v>1</v>
      </c>
      <c r="F449" s="150" t="s">
        <v>249</v>
      </c>
      <c r="H449" s="149" t="s">
        <v>1</v>
      </c>
      <c r="I449" s="151"/>
      <c r="L449" s="148"/>
      <c r="M449" s="152"/>
      <c r="T449" s="153"/>
      <c r="AT449" s="149" t="s">
        <v>126</v>
      </c>
      <c r="AU449" s="149" t="s">
        <v>83</v>
      </c>
      <c r="AV449" s="12" t="s">
        <v>81</v>
      </c>
      <c r="AW449" s="12" t="s">
        <v>30</v>
      </c>
      <c r="AX449" s="12" t="s">
        <v>73</v>
      </c>
      <c r="AY449" s="149" t="s">
        <v>113</v>
      </c>
    </row>
    <row r="450" spans="2:65" s="13" customFormat="1" ht="11.25">
      <c r="B450" s="154"/>
      <c r="D450" s="144" t="s">
        <v>126</v>
      </c>
      <c r="E450" s="155" t="s">
        <v>1</v>
      </c>
      <c r="F450" s="156" t="s">
        <v>250</v>
      </c>
      <c r="H450" s="157">
        <v>25</v>
      </c>
      <c r="I450" s="158"/>
      <c r="L450" s="154"/>
      <c r="M450" s="159"/>
      <c r="T450" s="160"/>
      <c r="AT450" s="155" t="s">
        <v>126</v>
      </c>
      <c r="AU450" s="155" t="s">
        <v>83</v>
      </c>
      <c r="AV450" s="13" t="s">
        <v>83</v>
      </c>
      <c r="AW450" s="13" t="s">
        <v>30</v>
      </c>
      <c r="AX450" s="13" t="s">
        <v>73</v>
      </c>
      <c r="AY450" s="155" t="s">
        <v>113</v>
      </c>
    </row>
    <row r="451" spans="2:65" s="12" customFormat="1" ht="11.25">
      <c r="B451" s="148"/>
      <c r="D451" s="144" t="s">
        <v>126</v>
      </c>
      <c r="E451" s="149" t="s">
        <v>1</v>
      </c>
      <c r="F451" s="150" t="s">
        <v>354</v>
      </c>
      <c r="H451" s="149" t="s">
        <v>1</v>
      </c>
      <c r="I451" s="151"/>
      <c r="L451" s="148"/>
      <c r="M451" s="152"/>
      <c r="T451" s="153"/>
      <c r="AT451" s="149" t="s">
        <v>126</v>
      </c>
      <c r="AU451" s="149" t="s">
        <v>83</v>
      </c>
      <c r="AV451" s="12" t="s">
        <v>81</v>
      </c>
      <c r="AW451" s="12" t="s">
        <v>30</v>
      </c>
      <c r="AX451" s="12" t="s">
        <v>73</v>
      </c>
      <c r="AY451" s="149" t="s">
        <v>113</v>
      </c>
    </row>
    <row r="452" spans="2:65" s="13" customFormat="1" ht="11.25">
      <c r="B452" s="154"/>
      <c r="D452" s="144" t="s">
        <v>126</v>
      </c>
      <c r="E452" s="155" t="s">
        <v>1</v>
      </c>
      <c r="F452" s="156" t="s">
        <v>321</v>
      </c>
      <c r="H452" s="157">
        <v>32</v>
      </c>
      <c r="I452" s="158"/>
      <c r="L452" s="154"/>
      <c r="M452" s="159"/>
      <c r="T452" s="160"/>
      <c r="AT452" s="155" t="s">
        <v>126</v>
      </c>
      <c r="AU452" s="155" t="s">
        <v>83</v>
      </c>
      <c r="AV452" s="13" t="s">
        <v>83</v>
      </c>
      <c r="AW452" s="13" t="s">
        <v>30</v>
      </c>
      <c r="AX452" s="13" t="s">
        <v>73</v>
      </c>
      <c r="AY452" s="155" t="s">
        <v>113</v>
      </c>
    </row>
    <row r="453" spans="2:65" s="14" customFormat="1" ht="11.25">
      <c r="B453" s="161"/>
      <c r="D453" s="144" t="s">
        <v>126</v>
      </c>
      <c r="E453" s="162" t="s">
        <v>1</v>
      </c>
      <c r="F453" s="163" t="s">
        <v>131</v>
      </c>
      <c r="H453" s="164">
        <v>1109</v>
      </c>
      <c r="I453" s="165"/>
      <c r="L453" s="161"/>
      <c r="M453" s="166"/>
      <c r="T453" s="167"/>
      <c r="AT453" s="162" t="s">
        <v>126</v>
      </c>
      <c r="AU453" s="162" t="s">
        <v>83</v>
      </c>
      <c r="AV453" s="14" t="s">
        <v>122</v>
      </c>
      <c r="AW453" s="14" t="s">
        <v>30</v>
      </c>
      <c r="AX453" s="14" t="s">
        <v>81</v>
      </c>
      <c r="AY453" s="162" t="s">
        <v>113</v>
      </c>
    </row>
    <row r="454" spans="2:65" s="1" customFormat="1" ht="33" customHeight="1">
      <c r="B454" s="31"/>
      <c r="C454" s="169" t="s">
        <v>250</v>
      </c>
      <c r="D454" s="169" t="s">
        <v>161</v>
      </c>
      <c r="E454" s="170" t="s">
        <v>355</v>
      </c>
      <c r="F454" s="171" t="s">
        <v>356</v>
      </c>
      <c r="G454" s="172" t="s">
        <v>182</v>
      </c>
      <c r="H454" s="173">
        <v>1109</v>
      </c>
      <c r="I454" s="174"/>
      <c r="J454" s="175">
        <f>ROUND(I454*H454,2)</f>
        <v>0</v>
      </c>
      <c r="K454" s="171" t="s">
        <v>121</v>
      </c>
      <c r="L454" s="176"/>
      <c r="M454" s="177" t="s">
        <v>1</v>
      </c>
      <c r="N454" s="178" t="s">
        <v>38</v>
      </c>
      <c r="P454" s="140">
        <f>O454*H454</f>
        <v>0</v>
      </c>
      <c r="Q454" s="140">
        <v>0</v>
      </c>
      <c r="R454" s="140">
        <f>Q454*H454</f>
        <v>0</v>
      </c>
      <c r="S454" s="140">
        <v>0</v>
      </c>
      <c r="T454" s="141">
        <f>S454*H454</f>
        <v>0</v>
      </c>
      <c r="AR454" s="142" t="s">
        <v>164</v>
      </c>
      <c r="AT454" s="142" t="s">
        <v>161</v>
      </c>
      <c r="AU454" s="142" t="s">
        <v>83</v>
      </c>
      <c r="AY454" s="16" t="s">
        <v>113</v>
      </c>
      <c r="BE454" s="143">
        <f>IF(N454="základní",J454,0)</f>
        <v>0</v>
      </c>
      <c r="BF454" s="143">
        <f>IF(N454="snížená",J454,0)</f>
        <v>0</v>
      </c>
      <c r="BG454" s="143">
        <f>IF(N454="zákl. přenesená",J454,0)</f>
        <v>0</v>
      </c>
      <c r="BH454" s="143">
        <f>IF(N454="sníž. přenesená",J454,0)</f>
        <v>0</v>
      </c>
      <c r="BI454" s="143">
        <f>IF(N454="nulová",J454,0)</f>
        <v>0</v>
      </c>
      <c r="BJ454" s="16" t="s">
        <v>81</v>
      </c>
      <c r="BK454" s="143">
        <f>ROUND(I454*H454,2)</f>
        <v>0</v>
      </c>
      <c r="BL454" s="16" t="s">
        <v>136</v>
      </c>
      <c r="BM454" s="142" t="s">
        <v>357</v>
      </c>
    </row>
    <row r="455" spans="2:65" s="1" customFormat="1" ht="19.5">
      <c r="B455" s="31"/>
      <c r="D455" s="144" t="s">
        <v>124</v>
      </c>
      <c r="F455" s="145" t="s">
        <v>356</v>
      </c>
      <c r="I455" s="146"/>
      <c r="L455" s="31"/>
      <c r="M455" s="147"/>
      <c r="T455" s="55"/>
      <c r="AT455" s="16" t="s">
        <v>124</v>
      </c>
      <c r="AU455" s="16" t="s">
        <v>83</v>
      </c>
    </row>
    <row r="456" spans="2:65" s="1" customFormat="1" ht="37.9" customHeight="1">
      <c r="B456" s="31"/>
      <c r="C456" s="131" t="s">
        <v>310</v>
      </c>
      <c r="D456" s="131" t="s">
        <v>117</v>
      </c>
      <c r="E456" s="132" t="s">
        <v>358</v>
      </c>
      <c r="F456" s="133" t="s">
        <v>359</v>
      </c>
      <c r="G456" s="134" t="s">
        <v>158</v>
      </c>
      <c r="H456" s="135">
        <v>24</v>
      </c>
      <c r="I456" s="136"/>
      <c r="J456" s="137">
        <f>ROUND(I456*H456,2)</f>
        <v>0</v>
      </c>
      <c r="K456" s="133" t="s">
        <v>121</v>
      </c>
      <c r="L456" s="31"/>
      <c r="M456" s="138" t="s">
        <v>1</v>
      </c>
      <c r="N456" s="139" t="s">
        <v>38</v>
      </c>
      <c r="P456" s="140">
        <f>O456*H456</f>
        <v>0</v>
      </c>
      <c r="Q456" s="140">
        <v>0</v>
      </c>
      <c r="R456" s="140">
        <f>Q456*H456</f>
        <v>0</v>
      </c>
      <c r="S456" s="140">
        <v>0</v>
      </c>
      <c r="T456" s="141">
        <f>S456*H456</f>
        <v>0</v>
      </c>
      <c r="AR456" s="142" t="s">
        <v>136</v>
      </c>
      <c r="AT456" s="142" t="s">
        <v>117</v>
      </c>
      <c r="AU456" s="142" t="s">
        <v>83</v>
      </c>
      <c r="AY456" s="16" t="s">
        <v>113</v>
      </c>
      <c r="BE456" s="143">
        <f>IF(N456="základní",J456,0)</f>
        <v>0</v>
      </c>
      <c r="BF456" s="143">
        <f>IF(N456="snížená",J456,0)</f>
        <v>0</v>
      </c>
      <c r="BG456" s="143">
        <f>IF(N456="zákl. přenesená",J456,0)</f>
        <v>0</v>
      </c>
      <c r="BH456" s="143">
        <f>IF(N456="sníž. přenesená",J456,0)</f>
        <v>0</v>
      </c>
      <c r="BI456" s="143">
        <f>IF(N456="nulová",J456,0)</f>
        <v>0</v>
      </c>
      <c r="BJ456" s="16" t="s">
        <v>81</v>
      </c>
      <c r="BK456" s="143">
        <f>ROUND(I456*H456,2)</f>
        <v>0</v>
      </c>
      <c r="BL456" s="16" t="s">
        <v>136</v>
      </c>
      <c r="BM456" s="142" t="s">
        <v>360</v>
      </c>
    </row>
    <row r="457" spans="2:65" s="1" customFormat="1" ht="19.5">
      <c r="B457" s="31"/>
      <c r="D457" s="144" t="s">
        <v>124</v>
      </c>
      <c r="F457" s="145" t="s">
        <v>359</v>
      </c>
      <c r="I457" s="146"/>
      <c r="L457" s="31"/>
      <c r="M457" s="147"/>
      <c r="T457" s="55"/>
      <c r="AT457" s="16" t="s">
        <v>124</v>
      </c>
      <c r="AU457" s="16" t="s">
        <v>83</v>
      </c>
    </row>
    <row r="458" spans="2:65" s="1" customFormat="1" ht="19.5">
      <c r="B458" s="31"/>
      <c r="D458" s="144" t="s">
        <v>139</v>
      </c>
      <c r="F458" s="168" t="s">
        <v>361</v>
      </c>
      <c r="I458" s="146"/>
      <c r="L458" s="31"/>
      <c r="M458" s="147"/>
      <c r="T458" s="55"/>
      <c r="AT458" s="16" t="s">
        <v>139</v>
      </c>
      <c r="AU458" s="16" t="s">
        <v>83</v>
      </c>
    </row>
    <row r="459" spans="2:65" s="13" customFormat="1" ht="11.25">
      <c r="B459" s="154"/>
      <c r="D459" s="144" t="s">
        <v>126</v>
      </c>
      <c r="E459" s="155" t="s">
        <v>1</v>
      </c>
      <c r="F459" s="156" t="s">
        <v>362</v>
      </c>
      <c r="H459" s="157">
        <v>24</v>
      </c>
      <c r="I459" s="158"/>
      <c r="L459" s="154"/>
      <c r="M459" s="159"/>
      <c r="T459" s="160"/>
      <c r="AT459" s="155" t="s">
        <v>126</v>
      </c>
      <c r="AU459" s="155" t="s">
        <v>83</v>
      </c>
      <c r="AV459" s="13" t="s">
        <v>83</v>
      </c>
      <c r="AW459" s="13" t="s">
        <v>30</v>
      </c>
      <c r="AX459" s="13" t="s">
        <v>73</v>
      </c>
      <c r="AY459" s="155" t="s">
        <v>113</v>
      </c>
    </row>
    <row r="460" spans="2:65" s="14" customFormat="1" ht="11.25">
      <c r="B460" s="161"/>
      <c r="D460" s="144" t="s">
        <v>126</v>
      </c>
      <c r="E460" s="162" t="s">
        <v>1</v>
      </c>
      <c r="F460" s="163" t="s">
        <v>131</v>
      </c>
      <c r="H460" s="164">
        <v>24</v>
      </c>
      <c r="I460" s="165"/>
      <c r="L460" s="161"/>
      <c r="M460" s="166"/>
      <c r="T460" s="167"/>
      <c r="AT460" s="162" t="s">
        <v>126</v>
      </c>
      <c r="AU460" s="162" t="s">
        <v>83</v>
      </c>
      <c r="AV460" s="14" t="s">
        <v>122</v>
      </c>
      <c r="AW460" s="14" t="s">
        <v>30</v>
      </c>
      <c r="AX460" s="14" t="s">
        <v>81</v>
      </c>
      <c r="AY460" s="162" t="s">
        <v>113</v>
      </c>
    </row>
    <row r="461" spans="2:65" s="1" customFormat="1" ht="37.9" customHeight="1">
      <c r="B461" s="31"/>
      <c r="C461" s="169" t="s">
        <v>363</v>
      </c>
      <c r="D461" s="169" t="s">
        <v>161</v>
      </c>
      <c r="E461" s="170" t="s">
        <v>364</v>
      </c>
      <c r="F461" s="171" t="s">
        <v>365</v>
      </c>
      <c r="G461" s="172" t="s">
        <v>158</v>
      </c>
      <c r="H461" s="173">
        <v>24</v>
      </c>
      <c r="I461" s="174"/>
      <c r="J461" s="175">
        <f>ROUND(I461*H461,2)</f>
        <v>0</v>
      </c>
      <c r="K461" s="171" t="s">
        <v>121</v>
      </c>
      <c r="L461" s="176"/>
      <c r="M461" s="177" t="s">
        <v>1</v>
      </c>
      <c r="N461" s="178" t="s">
        <v>38</v>
      </c>
      <c r="P461" s="140">
        <f>O461*H461</f>
        <v>0</v>
      </c>
      <c r="Q461" s="140">
        <v>0</v>
      </c>
      <c r="R461" s="140">
        <f>Q461*H461</f>
        <v>0</v>
      </c>
      <c r="S461" s="140">
        <v>0</v>
      </c>
      <c r="T461" s="141">
        <f>S461*H461</f>
        <v>0</v>
      </c>
      <c r="AR461" s="142" t="s">
        <v>164</v>
      </c>
      <c r="AT461" s="142" t="s">
        <v>161</v>
      </c>
      <c r="AU461" s="142" t="s">
        <v>83</v>
      </c>
      <c r="AY461" s="16" t="s">
        <v>113</v>
      </c>
      <c r="BE461" s="143">
        <f>IF(N461="základní",J461,0)</f>
        <v>0</v>
      </c>
      <c r="BF461" s="143">
        <f>IF(N461="snížená",J461,0)</f>
        <v>0</v>
      </c>
      <c r="BG461" s="143">
        <f>IF(N461="zákl. přenesená",J461,0)</f>
        <v>0</v>
      </c>
      <c r="BH461" s="143">
        <f>IF(N461="sníž. přenesená",J461,0)</f>
        <v>0</v>
      </c>
      <c r="BI461" s="143">
        <f>IF(N461="nulová",J461,0)</f>
        <v>0</v>
      </c>
      <c r="BJ461" s="16" t="s">
        <v>81</v>
      </c>
      <c r="BK461" s="143">
        <f>ROUND(I461*H461,2)</f>
        <v>0</v>
      </c>
      <c r="BL461" s="16" t="s">
        <v>136</v>
      </c>
      <c r="BM461" s="142" t="s">
        <v>366</v>
      </c>
    </row>
    <row r="462" spans="2:65" s="1" customFormat="1" ht="29.25">
      <c r="B462" s="31"/>
      <c r="D462" s="144" t="s">
        <v>124</v>
      </c>
      <c r="F462" s="145" t="s">
        <v>365</v>
      </c>
      <c r="I462" s="146"/>
      <c r="L462" s="31"/>
      <c r="M462" s="147"/>
      <c r="T462" s="55"/>
      <c r="AT462" s="16" t="s">
        <v>124</v>
      </c>
      <c r="AU462" s="16" t="s">
        <v>83</v>
      </c>
    </row>
    <row r="463" spans="2:65" s="1" customFormat="1" ht="24.2" customHeight="1">
      <c r="B463" s="31"/>
      <c r="C463" s="131" t="s">
        <v>230</v>
      </c>
      <c r="D463" s="131" t="s">
        <v>117</v>
      </c>
      <c r="E463" s="132" t="s">
        <v>367</v>
      </c>
      <c r="F463" s="133" t="s">
        <v>368</v>
      </c>
      <c r="G463" s="134" t="s">
        <v>182</v>
      </c>
      <c r="H463" s="135">
        <v>5</v>
      </c>
      <c r="I463" s="136"/>
      <c r="J463" s="137">
        <f>ROUND(I463*H463,2)</f>
        <v>0</v>
      </c>
      <c r="K463" s="133" t="s">
        <v>121</v>
      </c>
      <c r="L463" s="31"/>
      <c r="M463" s="138" t="s">
        <v>1</v>
      </c>
      <c r="N463" s="139" t="s">
        <v>38</v>
      </c>
      <c r="P463" s="140">
        <f>O463*H463</f>
        <v>0</v>
      </c>
      <c r="Q463" s="140">
        <v>0</v>
      </c>
      <c r="R463" s="140">
        <f>Q463*H463</f>
        <v>0</v>
      </c>
      <c r="S463" s="140">
        <v>0</v>
      </c>
      <c r="T463" s="141">
        <f>S463*H463</f>
        <v>0</v>
      </c>
      <c r="AR463" s="142" t="s">
        <v>136</v>
      </c>
      <c r="AT463" s="142" t="s">
        <v>117</v>
      </c>
      <c r="AU463" s="142" t="s">
        <v>83</v>
      </c>
      <c r="AY463" s="16" t="s">
        <v>113</v>
      </c>
      <c r="BE463" s="143">
        <f>IF(N463="základní",J463,0)</f>
        <v>0</v>
      </c>
      <c r="BF463" s="143">
        <f>IF(N463="snížená",J463,0)</f>
        <v>0</v>
      </c>
      <c r="BG463" s="143">
        <f>IF(N463="zákl. přenesená",J463,0)</f>
        <v>0</v>
      </c>
      <c r="BH463" s="143">
        <f>IF(N463="sníž. přenesená",J463,0)</f>
        <v>0</v>
      </c>
      <c r="BI463" s="143">
        <f>IF(N463="nulová",J463,0)</f>
        <v>0</v>
      </c>
      <c r="BJ463" s="16" t="s">
        <v>81</v>
      </c>
      <c r="BK463" s="143">
        <f>ROUND(I463*H463,2)</f>
        <v>0</v>
      </c>
      <c r="BL463" s="16" t="s">
        <v>136</v>
      </c>
      <c r="BM463" s="142" t="s">
        <v>369</v>
      </c>
    </row>
    <row r="464" spans="2:65" s="1" customFormat="1" ht="19.5">
      <c r="B464" s="31"/>
      <c r="D464" s="144" t="s">
        <v>124</v>
      </c>
      <c r="F464" s="145" t="s">
        <v>368</v>
      </c>
      <c r="I464" s="146"/>
      <c r="L464" s="31"/>
      <c r="M464" s="147"/>
      <c r="T464" s="55"/>
      <c r="AT464" s="16" t="s">
        <v>124</v>
      </c>
      <c r="AU464" s="16" t="s">
        <v>83</v>
      </c>
    </row>
    <row r="465" spans="2:65" s="1" customFormat="1" ht="19.5">
      <c r="B465" s="31"/>
      <c r="D465" s="144" t="s">
        <v>139</v>
      </c>
      <c r="F465" s="168" t="s">
        <v>370</v>
      </c>
      <c r="I465" s="146"/>
      <c r="L465" s="31"/>
      <c r="M465" s="147"/>
      <c r="T465" s="55"/>
      <c r="AT465" s="16" t="s">
        <v>139</v>
      </c>
      <c r="AU465" s="16" t="s">
        <v>83</v>
      </c>
    </row>
    <row r="466" spans="2:65" s="1" customFormat="1" ht="33" customHeight="1">
      <c r="B466" s="31"/>
      <c r="C466" s="169" t="s">
        <v>247</v>
      </c>
      <c r="D466" s="169" t="s">
        <v>161</v>
      </c>
      <c r="E466" s="170" t="s">
        <v>371</v>
      </c>
      <c r="F466" s="171" t="s">
        <v>372</v>
      </c>
      <c r="G466" s="172" t="s">
        <v>182</v>
      </c>
      <c r="H466" s="173">
        <v>5</v>
      </c>
      <c r="I466" s="174"/>
      <c r="J466" s="175">
        <f>ROUND(I466*H466,2)</f>
        <v>0</v>
      </c>
      <c r="K466" s="171" t="s">
        <v>121</v>
      </c>
      <c r="L466" s="176"/>
      <c r="M466" s="177" t="s">
        <v>1</v>
      </c>
      <c r="N466" s="178" t="s">
        <v>38</v>
      </c>
      <c r="P466" s="140">
        <f>O466*H466</f>
        <v>0</v>
      </c>
      <c r="Q466" s="140">
        <v>0</v>
      </c>
      <c r="R466" s="140">
        <f>Q466*H466</f>
        <v>0</v>
      </c>
      <c r="S466" s="140">
        <v>0</v>
      </c>
      <c r="T466" s="141">
        <f>S466*H466</f>
        <v>0</v>
      </c>
      <c r="AR466" s="142" t="s">
        <v>164</v>
      </c>
      <c r="AT466" s="142" t="s">
        <v>161</v>
      </c>
      <c r="AU466" s="142" t="s">
        <v>83</v>
      </c>
      <c r="AY466" s="16" t="s">
        <v>113</v>
      </c>
      <c r="BE466" s="143">
        <f>IF(N466="základní",J466,0)</f>
        <v>0</v>
      </c>
      <c r="BF466" s="143">
        <f>IF(N466="snížená",J466,0)</f>
        <v>0</v>
      </c>
      <c r="BG466" s="143">
        <f>IF(N466="zákl. přenesená",J466,0)</f>
        <v>0</v>
      </c>
      <c r="BH466" s="143">
        <f>IF(N466="sníž. přenesená",J466,0)</f>
        <v>0</v>
      </c>
      <c r="BI466" s="143">
        <f>IF(N466="nulová",J466,0)</f>
        <v>0</v>
      </c>
      <c r="BJ466" s="16" t="s">
        <v>81</v>
      </c>
      <c r="BK466" s="143">
        <f>ROUND(I466*H466,2)</f>
        <v>0</v>
      </c>
      <c r="BL466" s="16" t="s">
        <v>136</v>
      </c>
      <c r="BM466" s="142" t="s">
        <v>373</v>
      </c>
    </row>
    <row r="467" spans="2:65" s="1" customFormat="1" ht="19.5">
      <c r="B467" s="31"/>
      <c r="D467" s="144" t="s">
        <v>124</v>
      </c>
      <c r="F467" s="145" t="s">
        <v>372</v>
      </c>
      <c r="I467" s="146"/>
      <c r="L467" s="31"/>
      <c r="M467" s="147"/>
      <c r="T467" s="55"/>
      <c r="AT467" s="16" t="s">
        <v>124</v>
      </c>
      <c r="AU467" s="16" t="s">
        <v>83</v>
      </c>
    </row>
    <row r="468" spans="2:65" s="1" customFormat="1" ht="16.5" customHeight="1">
      <c r="B468" s="31"/>
      <c r="C468" s="131" t="s">
        <v>241</v>
      </c>
      <c r="D468" s="131" t="s">
        <v>117</v>
      </c>
      <c r="E468" s="132" t="s">
        <v>374</v>
      </c>
      <c r="F468" s="133" t="s">
        <v>375</v>
      </c>
      <c r="G468" s="134" t="s">
        <v>158</v>
      </c>
      <c r="H468" s="135">
        <v>2176.6</v>
      </c>
      <c r="I468" s="136"/>
      <c r="J468" s="137">
        <f>ROUND(I468*H468,2)</f>
        <v>0</v>
      </c>
      <c r="K468" s="133" t="s">
        <v>121</v>
      </c>
      <c r="L468" s="31"/>
      <c r="M468" s="138" t="s">
        <v>1</v>
      </c>
      <c r="N468" s="139" t="s">
        <v>38</v>
      </c>
      <c r="P468" s="140">
        <f>O468*H468</f>
        <v>0</v>
      </c>
      <c r="Q468" s="140">
        <v>0</v>
      </c>
      <c r="R468" s="140">
        <f>Q468*H468</f>
        <v>0</v>
      </c>
      <c r="S468" s="140">
        <v>0</v>
      </c>
      <c r="T468" s="141">
        <f>S468*H468</f>
        <v>0</v>
      </c>
      <c r="AR468" s="142" t="s">
        <v>136</v>
      </c>
      <c r="AT468" s="142" t="s">
        <v>117</v>
      </c>
      <c r="AU468" s="142" t="s">
        <v>83</v>
      </c>
      <c r="AY468" s="16" t="s">
        <v>113</v>
      </c>
      <c r="BE468" s="143">
        <f>IF(N468="základní",J468,0)</f>
        <v>0</v>
      </c>
      <c r="BF468" s="143">
        <f>IF(N468="snížená",J468,0)</f>
        <v>0</v>
      </c>
      <c r="BG468" s="143">
        <f>IF(N468="zákl. přenesená",J468,0)</f>
        <v>0</v>
      </c>
      <c r="BH468" s="143">
        <f>IF(N468="sníž. přenesená",J468,0)</f>
        <v>0</v>
      </c>
      <c r="BI468" s="143">
        <f>IF(N468="nulová",J468,0)</f>
        <v>0</v>
      </c>
      <c r="BJ468" s="16" t="s">
        <v>81</v>
      </c>
      <c r="BK468" s="143">
        <f>ROUND(I468*H468,2)</f>
        <v>0</v>
      </c>
      <c r="BL468" s="16" t="s">
        <v>136</v>
      </c>
      <c r="BM468" s="142" t="s">
        <v>376</v>
      </c>
    </row>
    <row r="469" spans="2:65" s="1" customFormat="1" ht="19.5">
      <c r="B469" s="31"/>
      <c r="D469" s="144" t="s">
        <v>124</v>
      </c>
      <c r="F469" s="145" t="s">
        <v>377</v>
      </c>
      <c r="I469" s="146"/>
      <c r="L469" s="31"/>
      <c r="M469" s="147"/>
      <c r="T469" s="55"/>
      <c r="AT469" s="16" t="s">
        <v>124</v>
      </c>
      <c r="AU469" s="16" t="s">
        <v>83</v>
      </c>
    </row>
    <row r="470" spans="2:65" s="1" customFormat="1" ht="33" customHeight="1">
      <c r="B470" s="31"/>
      <c r="C470" s="169" t="s">
        <v>378</v>
      </c>
      <c r="D470" s="169" t="s">
        <v>161</v>
      </c>
      <c r="E470" s="170" t="s">
        <v>379</v>
      </c>
      <c r="F470" s="171" t="s">
        <v>380</v>
      </c>
      <c r="G470" s="172" t="s">
        <v>158</v>
      </c>
      <c r="H470" s="173">
        <v>40</v>
      </c>
      <c r="I470" s="174"/>
      <c r="J470" s="175">
        <f>ROUND(I470*H470,2)</f>
        <v>0</v>
      </c>
      <c r="K470" s="171" t="s">
        <v>121</v>
      </c>
      <c r="L470" s="176"/>
      <c r="M470" s="177" t="s">
        <v>1</v>
      </c>
      <c r="N470" s="178" t="s">
        <v>38</v>
      </c>
      <c r="P470" s="140">
        <f>O470*H470</f>
        <v>0</v>
      </c>
      <c r="Q470" s="140">
        <v>0</v>
      </c>
      <c r="R470" s="140">
        <f>Q470*H470</f>
        <v>0</v>
      </c>
      <c r="S470" s="140">
        <v>0</v>
      </c>
      <c r="T470" s="141">
        <f>S470*H470</f>
        <v>0</v>
      </c>
      <c r="AR470" s="142" t="s">
        <v>164</v>
      </c>
      <c r="AT470" s="142" t="s">
        <v>161</v>
      </c>
      <c r="AU470" s="142" t="s">
        <v>83</v>
      </c>
      <c r="AY470" s="16" t="s">
        <v>113</v>
      </c>
      <c r="BE470" s="143">
        <f>IF(N470="základní",J470,0)</f>
        <v>0</v>
      </c>
      <c r="BF470" s="143">
        <f>IF(N470="snížená",J470,0)</f>
        <v>0</v>
      </c>
      <c r="BG470" s="143">
        <f>IF(N470="zákl. přenesená",J470,0)</f>
        <v>0</v>
      </c>
      <c r="BH470" s="143">
        <f>IF(N470="sníž. přenesená",J470,0)</f>
        <v>0</v>
      </c>
      <c r="BI470" s="143">
        <f>IF(N470="nulová",J470,0)</f>
        <v>0</v>
      </c>
      <c r="BJ470" s="16" t="s">
        <v>81</v>
      </c>
      <c r="BK470" s="143">
        <f>ROUND(I470*H470,2)</f>
        <v>0</v>
      </c>
      <c r="BL470" s="16" t="s">
        <v>136</v>
      </c>
      <c r="BM470" s="142" t="s">
        <v>381</v>
      </c>
    </row>
    <row r="471" spans="2:65" s="1" customFormat="1" ht="19.5">
      <c r="B471" s="31"/>
      <c r="D471" s="144" t="s">
        <v>124</v>
      </c>
      <c r="F471" s="145" t="s">
        <v>380</v>
      </c>
      <c r="I471" s="146"/>
      <c r="L471" s="31"/>
      <c r="M471" s="147"/>
      <c r="T471" s="55"/>
      <c r="AT471" s="16" t="s">
        <v>124</v>
      </c>
      <c r="AU471" s="16" t="s">
        <v>83</v>
      </c>
    </row>
    <row r="472" spans="2:65" s="1" customFormat="1" ht="19.5">
      <c r="B472" s="31"/>
      <c r="D472" s="144" t="s">
        <v>139</v>
      </c>
      <c r="F472" s="168" t="s">
        <v>382</v>
      </c>
      <c r="I472" s="146"/>
      <c r="L472" s="31"/>
      <c r="M472" s="147"/>
      <c r="T472" s="55"/>
      <c r="AT472" s="16" t="s">
        <v>139</v>
      </c>
      <c r="AU472" s="16" t="s">
        <v>83</v>
      </c>
    </row>
    <row r="473" spans="2:65" s="1" customFormat="1" ht="33" customHeight="1">
      <c r="B473" s="31"/>
      <c r="C473" s="169" t="s">
        <v>321</v>
      </c>
      <c r="D473" s="169" t="s">
        <v>161</v>
      </c>
      <c r="E473" s="170" t="s">
        <v>383</v>
      </c>
      <c r="F473" s="171" t="s">
        <v>384</v>
      </c>
      <c r="G473" s="172" t="s">
        <v>158</v>
      </c>
      <c r="H473" s="173">
        <v>50</v>
      </c>
      <c r="I473" s="174"/>
      <c r="J473" s="175">
        <f>ROUND(I473*H473,2)</f>
        <v>0</v>
      </c>
      <c r="K473" s="171" t="s">
        <v>121</v>
      </c>
      <c r="L473" s="176"/>
      <c r="M473" s="177" t="s">
        <v>1</v>
      </c>
      <c r="N473" s="178" t="s">
        <v>38</v>
      </c>
      <c r="P473" s="140">
        <f>O473*H473</f>
        <v>0</v>
      </c>
      <c r="Q473" s="140">
        <v>0</v>
      </c>
      <c r="R473" s="140">
        <f>Q473*H473</f>
        <v>0</v>
      </c>
      <c r="S473" s="140">
        <v>0</v>
      </c>
      <c r="T473" s="141">
        <f>S473*H473</f>
        <v>0</v>
      </c>
      <c r="AR473" s="142" t="s">
        <v>164</v>
      </c>
      <c r="AT473" s="142" t="s">
        <v>161</v>
      </c>
      <c r="AU473" s="142" t="s">
        <v>83</v>
      </c>
      <c r="AY473" s="16" t="s">
        <v>113</v>
      </c>
      <c r="BE473" s="143">
        <f>IF(N473="základní",J473,0)</f>
        <v>0</v>
      </c>
      <c r="BF473" s="143">
        <f>IF(N473="snížená",J473,0)</f>
        <v>0</v>
      </c>
      <c r="BG473" s="143">
        <f>IF(N473="zákl. přenesená",J473,0)</f>
        <v>0</v>
      </c>
      <c r="BH473" s="143">
        <f>IF(N473="sníž. přenesená",J473,0)</f>
        <v>0</v>
      </c>
      <c r="BI473" s="143">
        <f>IF(N473="nulová",J473,0)</f>
        <v>0</v>
      </c>
      <c r="BJ473" s="16" t="s">
        <v>81</v>
      </c>
      <c r="BK473" s="143">
        <f>ROUND(I473*H473,2)</f>
        <v>0</v>
      </c>
      <c r="BL473" s="16" t="s">
        <v>136</v>
      </c>
      <c r="BM473" s="142" t="s">
        <v>136</v>
      </c>
    </row>
    <row r="474" spans="2:65" s="1" customFormat="1" ht="19.5">
      <c r="B474" s="31"/>
      <c r="D474" s="144" t="s">
        <v>124</v>
      </c>
      <c r="F474" s="145" t="s">
        <v>384</v>
      </c>
      <c r="I474" s="146"/>
      <c r="L474" s="31"/>
      <c r="M474" s="147"/>
      <c r="T474" s="55"/>
      <c r="AT474" s="16" t="s">
        <v>124</v>
      </c>
      <c r="AU474" s="16" t="s">
        <v>83</v>
      </c>
    </row>
    <row r="475" spans="2:65" s="1" customFormat="1" ht="19.5">
      <c r="B475" s="31"/>
      <c r="D475" s="144" t="s">
        <v>139</v>
      </c>
      <c r="F475" s="168" t="s">
        <v>385</v>
      </c>
      <c r="I475" s="146"/>
      <c r="L475" s="31"/>
      <c r="M475" s="147"/>
      <c r="T475" s="55"/>
      <c r="AT475" s="16" t="s">
        <v>139</v>
      </c>
      <c r="AU475" s="16" t="s">
        <v>83</v>
      </c>
    </row>
    <row r="476" spans="2:65" s="1" customFormat="1" ht="24.2" customHeight="1">
      <c r="B476" s="31"/>
      <c r="C476" s="169" t="s">
        <v>386</v>
      </c>
      <c r="D476" s="169" t="s">
        <v>161</v>
      </c>
      <c r="E476" s="170" t="s">
        <v>387</v>
      </c>
      <c r="F476" s="171" t="s">
        <v>388</v>
      </c>
      <c r="G476" s="172" t="s">
        <v>158</v>
      </c>
      <c r="H476" s="173">
        <v>35</v>
      </c>
      <c r="I476" s="174"/>
      <c r="J476" s="175">
        <f>ROUND(I476*H476,2)</f>
        <v>0</v>
      </c>
      <c r="K476" s="171" t="s">
        <v>121</v>
      </c>
      <c r="L476" s="176"/>
      <c r="M476" s="177" t="s">
        <v>1</v>
      </c>
      <c r="N476" s="178" t="s">
        <v>38</v>
      </c>
      <c r="P476" s="140">
        <f>O476*H476</f>
        <v>0</v>
      </c>
      <c r="Q476" s="140">
        <v>0</v>
      </c>
      <c r="R476" s="140">
        <f>Q476*H476</f>
        <v>0</v>
      </c>
      <c r="S476" s="140">
        <v>0</v>
      </c>
      <c r="T476" s="141">
        <f>S476*H476</f>
        <v>0</v>
      </c>
      <c r="AR476" s="142" t="s">
        <v>164</v>
      </c>
      <c r="AT476" s="142" t="s">
        <v>161</v>
      </c>
      <c r="AU476" s="142" t="s">
        <v>83</v>
      </c>
      <c r="AY476" s="16" t="s">
        <v>113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6" t="s">
        <v>81</v>
      </c>
      <c r="BK476" s="143">
        <f>ROUND(I476*H476,2)</f>
        <v>0</v>
      </c>
      <c r="BL476" s="16" t="s">
        <v>136</v>
      </c>
      <c r="BM476" s="142" t="s">
        <v>389</v>
      </c>
    </row>
    <row r="477" spans="2:65" s="1" customFormat="1" ht="19.5">
      <c r="B477" s="31"/>
      <c r="D477" s="144" t="s">
        <v>124</v>
      </c>
      <c r="F477" s="145" t="s">
        <v>388</v>
      </c>
      <c r="I477" s="146"/>
      <c r="L477" s="31"/>
      <c r="M477" s="147"/>
      <c r="T477" s="55"/>
      <c r="AT477" s="16" t="s">
        <v>124</v>
      </c>
      <c r="AU477" s="16" t="s">
        <v>83</v>
      </c>
    </row>
    <row r="478" spans="2:65" s="1" customFormat="1" ht="29.25">
      <c r="B478" s="31"/>
      <c r="D478" s="144" t="s">
        <v>139</v>
      </c>
      <c r="F478" s="168" t="s">
        <v>390</v>
      </c>
      <c r="I478" s="146"/>
      <c r="L478" s="31"/>
      <c r="M478" s="147"/>
      <c r="T478" s="55"/>
      <c r="AT478" s="16" t="s">
        <v>139</v>
      </c>
      <c r="AU478" s="16" t="s">
        <v>83</v>
      </c>
    </row>
    <row r="479" spans="2:65" s="12" customFormat="1" ht="11.25">
      <c r="B479" s="148"/>
      <c r="D479" s="144" t="s">
        <v>126</v>
      </c>
      <c r="E479" s="149" t="s">
        <v>1</v>
      </c>
      <c r="F479" s="150" t="s">
        <v>391</v>
      </c>
      <c r="H479" s="149" t="s">
        <v>1</v>
      </c>
      <c r="I479" s="151"/>
      <c r="L479" s="148"/>
      <c r="M479" s="152"/>
      <c r="T479" s="153"/>
      <c r="AT479" s="149" t="s">
        <v>126</v>
      </c>
      <c r="AU479" s="149" t="s">
        <v>83</v>
      </c>
      <c r="AV479" s="12" t="s">
        <v>81</v>
      </c>
      <c r="AW479" s="12" t="s">
        <v>30</v>
      </c>
      <c r="AX479" s="12" t="s">
        <v>73</v>
      </c>
      <c r="AY479" s="149" t="s">
        <v>113</v>
      </c>
    </row>
    <row r="480" spans="2:65" s="13" customFormat="1" ht="11.25">
      <c r="B480" s="154"/>
      <c r="D480" s="144" t="s">
        <v>126</v>
      </c>
      <c r="E480" s="155" t="s">
        <v>1</v>
      </c>
      <c r="F480" s="156" t="s">
        <v>392</v>
      </c>
      <c r="H480" s="157">
        <v>35</v>
      </c>
      <c r="I480" s="158"/>
      <c r="L480" s="154"/>
      <c r="M480" s="159"/>
      <c r="T480" s="160"/>
      <c r="AT480" s="155" t="s">
        <v>126</v>
      </c>
      <c r="AU480" s="155" t="s">
        <v>83</v>
      </c>
      <c r="AV480" s="13" t="s">
        <v>83</v>
      </c>
      <c r="AW480" s="13" t="s">
        <v>30</v>
      </c>
      <c r="AX480" s="13" t="s">
        <v>73</v>
      </c>
      <c r="AY480" s="155" t="s">
        <v>113</v>
      </c>
    </row>
    <row r="481" spans="2:65" s="14" customFormat="1" ht="11.25">
      <c r="B481" s="161"/>
      <c r="D481" s="144" t="s">
        <v>126</v>
      </c>
      <c r="E481" s="162" t="s">
        <v>1</v>
      </c>
      <c r="F481" s="163" t="s">
        <v>131</v>
      </c>
      <c r="H481" s="164">
        <v>35</v>
      </c>
      <c r="I481" s="165"/>
      <c r="L481" s="161"/>
      <c r="M481" s="166"/>
      <c r="T481" s="167"/>
      <c r="AT481" s="162" t="s">
        <v>126</v>
      </c>
      <c r="AU481" s="162" t="s">
        <v>83</v>
      </c>
      <c r="AV481" s="14" t="s">
        <v>122</v>
      </c>
      <c r="AW481" s="14" t="s">
        <v>30</v>
      </c>
      <c r="AX481" s="14" t="s">
        <v>81</v>
      </c>
      <c r="AY481" s="162" t="s">
        <v>113</v>
      </c>
    </row>
    <row r="482" spans="2:65" s="1" customFormat="1" ht="37.9" customHeight="1">
      <c r="B482" s="31"/>
      <c r="C482" s="169" t="s">
        <v>245</v>
      </c>
      <c r="D482" s="169" t="s">
        <v>161</v>
      </c>
      <c r="E482" s="170" t="s">
        <v>393</v>
      </c>
      <c r="F482" s="171" t="s">
        <v>394</v>
      </c>
      <c r="G482" s="172" t="s">
        <v>158</v>
      </c>
      <c r="H482" s="173">
        <v>91</v>
      </c>
      <c r="I482" s="174"/>
      <c r="J482" s="175">
        <f>ROUND(I482*H482,2)</f>
        <v>0</v>
      </c>
      <c r="K482" s="171" t="s">
        <v>121</v>
      </c>
      <c r="L482" s="176"/>
      <c r="M482" s="177" t="s">
        <v>1</v>
      </c>
      <c r="N482" s="178" t="s">
        <v>38</v>
      </c>
      <c r="P482" s="140">
        <f>O482*H482</f>
        <v>0</v>
      </c>
      <c r="Q482" s="140">
        <v>0</v>
      </c>
      <c r="R482" s="140">
        <f>Q482*H482</f>
        <v>0</v>
      </c>
      <c r="S482" s="140">
        <v>0</v>
      </c>
      <c r="T482" s="141">
        <f>S482*H482</f>
        <v>0</v>
      </c>
      <c r="AR482" s="142" t="s">
        <v>164</v>
      </c>
      <c r="AT482" s="142" t="s">
        <v>161</v>
      </c>
      <c r="AU482" s="142" t="s">
        <v>83</v>
      </c>
      <c r="AY482" s="16" t="s">
        <v>113</v>
      </c>
      <c r="BE482" s="143">
        <f>IF(N482="základní",J482,0)</f>
        <v>0</v>
      </c>
      <c r="BF482" s="143">
        <f>IF(N482="snížená",J482,0)</f>
        <v>0</v>
      </c>
      <c r="BG482" s="143">
        <f>IF(N482="zákl. přenesená",J482,0)</f>
        <v>0</v>
      </c>
      <c r="BH482" s="143">
        <f>IF(N482="sníž. přenesená",J482,0)</f>
        <v>0</v>
      </c>
      <c r="BI482" s="143">
        <f>IF(N482="nulová",J482,0)</f>
        <v>0</v>
      </c>
      <c r="BJ482" s="16" t="s">
        <v>81</v>
      </c>
      <c r="BK482" s="143">
        <f>ROUND(I482*H482,2)</f>
        <v>0</v>
      </c>
      <c r="BL482" s="16" t="s">
        <v>136</v>
      </c>
      <c r="BM482" s="142" t="s">
        <v>141</v>
      </c>
    </row>
    <row r="483" spans="2:65" s="1" customFormat="1" ht="19.5">
      <c r="B483" s="31"/>
      <c r="D483" s="144" t="s">
        <v>124</v>
      </c>
      <c r="F483" s="145" t="s">
        <v>394</v>
      </c>
      <c r="I483" s="146"/>
      <c r="L483" s="31"/>
      <c r="M483" s="147"/>
      <c r="T483" s="55"/>
      <c r="AT483" s="16" t="s">
        <v>124</v>
      </c>
      <c r="AU483" s="16" t="s">
        <v>83</v>
      </c>
    </row>
    <row r="484" spans="2:65" s="1" customFormat="1" ht="29.25">
      <c r="B484" s="31"/>
      <c r="D484" s="144" t="s">
        <v>139</v>
      </c>
      <c r="F484" s="168" t="s">
        <v>395</v>
      </c>
      <c r="I484" s="146"/>
      <c r="L484" s="31"/>
      <c r="M484" s="147"/>
      <c r="T484" s="55"/>
      <c r="AT484" s="16" t="s">
        <v>139</v>
      </c>
      <c r="AU484" s="16" t="s">
        <v>83</v>
      </c>
    </row>
    <row r="485" spans="2:65" s="12" customFormat="1" ht="11.25">
      <c r="B485" s="148"/>
      <c r="D485" s="144" t="s">
        <v>126</v>
      </c>
      <c r="E485" s="149" t="s">
        <v>1</v>
      </c>
      <c r="F485" s="150" t="s">
        <v>251</v>
      </c>
      <c r="H485" s="149" t="s">
        <v>1</v>
      </c>
      <c r="I485" s="151"/>
      <c r="L485" s="148"/>
      <c r="M485" s="152"/>
      <c r="T485" s="153"/>
      <c r="AT485" s="149" t="s">
        <v>126</v>
      </c>
      <c r="AU485" s="149" t="s">
        <v>83</v>
      </c>
      <c r="AV485" s="12" t="s">
        <v>81</v>
      </c>
      <c r="AW485" s="12" t="s">
        <v>30</v>
      </c>
      <c r="AX485" s="12" t="s">
        <v>73</v>
      </c>
      <c r="AY485" s="149" t="s">
        <v>113</v>
      </c>
    </row>
    <row r="486" spans="2:65" s="13" customFormat="1" ht="11.25">
      <c r="B486" s="154"/>
      <c r="D486" s="144" t="s">
        <v>126</v>
      </c>
      <c r="E486" s="155" t="s">
        <v>1</v>
      </c>
      <c r="F486" s="156" t="s">
        <v>396</v>
      </c>
      <c r="H486" s="157">
        <v>91</v>
      </c>
      <c r="I486" s="158"/>
      <c r="L486" s="154"/>
      <c r="M486" s="159"/>
      <c r="T486" s="160"/>
      <c r="AT486" s="155" t="s">
        <v>126</v>
      </c>
      <c r="AU486" s="155" t="s">
        <v>83</v>
      </c>
      <c r="AV486" s="13" t="s">
        <v>83</v>
      </c>
      <c r="AW486" s="13" t="s">
        <v>30</v>
      </c>
      <c r="AX486" s="13" t="s">
        <v>73</v>
      </c>
      <c r="AY486" s="155" t="s">
        <v>113</v>
      </c>
    </row>
    <row r="487" spans="2:65" s="14" customFormat="1" ht="11.25">
      <c r="B487" s="161"/>
      <c r="D487" s="144" t="s">
        <v>126</v>
      </c>
      <c r="E487" s="162" t="s">
        <v>1</v>
      </c>
      <c r="F487" s="163" t="s">
        <v>131</v>
      </c>
      <c r="H487" s="164">
        <v>91</v>
      </c>
      <c r="I487" s="165"/>
      <c r="L487" s="161"/>
      <c r="M487" s="166"/>
      <c r="T487" s="167"/>
      <c r="AT487" s="162" t="s">
        <v>126</v>
      </c>
      <c r="AU487" s="162" t="s">
        <v>83</v>
      </c>
      <c r="AV487" s="14" t="s">
        <v>122</v>
      </c>
      <c r="AW487" s="14" t="s">
        <v>30</v>
      </c>
      <c r="AX487" s="14" t="s">
        <v>81</v>
      </c>
      <c r="AY487" s="162" t="s">
        <v>113</v>
      </c>
    </row>
    <row r="488" spans="2:65" s="1" customFormat="1" ht="33" customHeight="1">
      <c r="B488" s="31"/>
      <c r="C488" s="169" t="s">
        <v>392</v>
      </c>
      <c r="D488" s="169" t="s">
        <v>161</v>
      </c>
      <c r="E488" s="170" t="s">
        <v>397</v>
      </c>
      <c r="F488" s="171" t="s">
        <v>398</v>
      </c>
      <c r="G488" s="172" t="s">
        <v>158</v>
      </c>
      <c r="H488" s="173">
        <v>1960.6</v>
      </c>
      <c r="I488" s="174"/>
      <c r="J488" s="175">
        <f>ROUND(I488*H488,2)</f>
        <v>0</v>
      </c>
      <c r="K488" s="171" t="s">
        <v>121</v>
      </c>
      <c r="L488" s="176"/>
      <c r="M488" s="177" t="s">
        <v>1</v>
      </c>
      <c r="N488" s="178" t="s">
        <v>38</v>
      </c>
      <c r="P488" s="140">
        <f>O488*H488</f>
        <v>0</v>
      </c>
      <c r="Q488" s="140">
        <v>0</v>
      </c>
      <c r="R488" s="140">
        <f>Q488*H488</f>
        <v>0</v>
      </c>
      <c r="S488" s="140">
        <v>0</v>
      </c>
      <c r="T488" s="141">
        <f>S488*H488</f>
        <v>0</v>
      </c>
      <c r="AR488" s="142" t="s">
        <v>164</v>
      </c>
      <c r="AT488" s="142" t="s">
        <v>161</v>
      </c>
      <c r="AU488" s="142" t="s">
        <v>83</v>
      </c>
      <c r="AY488" s="16" t="s">
        <v>113</v>
      </c>
      <c r="BE488" s="143">
        <f>IF(N488="základní",J488,0)</f>
        <v>0</v>
      </c>
      <c r="BF488" s="143">
        <f>IF(N488="snížená",J488,0)</f>
        <v>0</v>
      </c>
      <c r="BG488" s="143">
        <f>IF(N488="zákl. přenesená",J488,0)</f>
        <v>0</v>
      </c>
      <c r="BH488" s="143">
        <f>IF(N488="sníž. přenesená",J488,0)</f>
        <v>0</v>
      </c>
      <c r="BI488" s="143">
        <f>IF(N488="nulová",J488,0)</f>
        <v>0</v>
      </c>
      <c r="BJ488" s="16" t="s">
        <v>81</v>
      </c>
      <c r="BK488" s="143">
        <f>ROUND(I488*H488,2)</f>
        <v>0</v>
      </c>
      <c r="BL488" s="16" t="s">
        <v>136</v>
      </c>
      <c r="BM488" s="142" t="s">
        <v>155</v>
      </c>
    </row>
    <row r="489" spans="2:65" s="1" customFormat="1" ht="19.5">
      <c r="B489" s="31"/>
      <c r="D489" s="144" t="s">
        <v>124</v>
      </c>
      <c r="F489" s="145" t="s">
        <v>398</v>
      </c>
      <c r="I489" s="146"/>
      <c r="L489" s="31"/>
      <c r="M489" s="147"/>
      <c r="T489" s="55"/>
      <c r="AT489" s="16" t="s">
        <v>124</v>
      </c>
      <c r="AU489" s="16" t="s">
        <v>83</v>
      </c>
    </row>
    <row r="490" spans="2:65" s="1" customFormat="1" ht="19.5">
      <c r="B490" s="31"/>
      <c r="D490" s="144" t="s">
        <v>139</v>
      </c>
      <c r="F490" s="168" t="s">
        <v>399</v>
      </c>
      <c r="I490" s="146"/>
      <c r="L490" s="31"/>
      <c r="M490" s="147"/>
      <c r="T490" s="55"/>
      <c r="AT490" s="16" t="s">
        <v>139</v>
      </c>
      <c r="AU490" s="16" t="s">
        <v>83</v>
      </c>
    </row>
    <row r="491" spans="2:65" s="12" customFormat="1" ht="22.5">
      <c r="B491" s="148"/>
      <c r="D491" s="144" t="s">
        <v>126</v>
      </c>
      <c r="E491" s="149" t="s">
        <v>1</v>
      </c>
      <c r="F491" s="150" t="s">
        <v>400</v>
      </c>
      <c r="H491" s="149" t="s">
        <v>1</v>
      </c>
      <c r="I491" s="151"/>
      <c r="L491" s="148"/>
      <c r="M491" s="152"/>
      <c r="T491" s="153"/>
      <c r="AT491" s="149" t="s">
        <v>126</v>
      </c>
      <c r="AU491" s="149" t="s">
        <v>83</v>
      </c>
      <c r="AV491" s="12" t="s">
        <v>81</v>
      </c>
      <c r="AW491" s="12" t="s">
        <v>30</v>
      </c>
      <c r="AX491" s="12" t="s">
        <v>73</v>
      </c>
      <c r="AY491" s="149" t="s">
        <v>113</v>
      </c>
    </row>
    <row r="492" spans="2:65" s="12" customFormat="1" ht="22.5">
      <c r="B492" s="148"/>
      <c r="D492" s="144" t="s">
        <v>126</v>
      </c>
      <c r="E492" s="149" t="s">
        <v>1</v>
      </c>
      <c r="F492" s="150" t="s">
        <v>208</v>
      </c>
      <c r="H492" s="149" t="s">
        <v>1</v>
      </c>
      <c r="I492" s="151"/>
      <c r="L492" s="148"/>
      <c r="M492" s="152"/>
      <c r="T492" s="153"/>
      <c r="AT492" s="149" t="s">
        <v>126</v>
      </c>
      <c r="AU492" s="149" t="s">
        <v>83</v>
      </c>
      <c r="AV492" s="12" t="s">
        <v>81</v>
      </c>
      <c r="AW492" s="12" t="s">
        <v>30</v>
      </c>
      <c r="AX492" s="12" t="s">
        <v>73</v>
      </c>
      <c r="AY492" s="149" t="s">
        <v>113</v>
      </c>
    </row>
    <row r="493" spans="2:65" s="13" customFormat="1" ht="11.25">
      <c r="B493" s="154"/>
      <c r="D493" s="144" t="s">
        <v>126</v>
      </c>
      <c r="E493" s="155" t="s">
        <v>1</v>
      </c>
      <c r="F493" s="156" t="s">
        <v>401</v>
      </c>
      <c r="H493" s="157">
        <v>340</v>
      </c>
      <c r="I493" s="158"/>
      <c r="L493" s="154"/>
      <c r="M493" s="159"/>
      <c r="T493" s="160"/>
      <c r="AT493" s="155" t="s">
        <v>126</v>
      </c>
      <c r="AU493" s="155" t="s">
        <v>83</v>
      </c>
      <c r="AV493" s="13" t="s">
        <v>83</v>
      </c>
      <c r="AW493" s="13" t="s">
        <v>30</v>
      </c>
      <c r="AX493" s="13" t="s">
        <v>73</v>
      </c>
      <c r="AY493" s="155" t="s">
        <v>113</v>
      </c>
    </row>
    <row r="494" spans="2:65" s="12" customFormat="1" ht="11.25">
      <c r="B494" s="148"/>
      <c r="D494" s="144" t="s">
        <v>126</v>
      </c>
      <c r="E494" s="149" t="s">
        <v>1</v>
      </c>
      <c r="F494" s="150" t="s">
        <v>210</v>
      </c>
      <c r="H494" s="149" t="s">
        <v>1</v>
      </c>
      <c r="I494" s="151"/>
      <c r="L494" s="148"/>
      <c r="M494" s="152"/>
      <c r="T494" s="153"/>
      <c r="AT494" s="149" t="s">
        <v>126</v>
      </c>
      <c r="AU494" s="149" t="s">
        <v>83</v>
      </c>
      <c r="AV494" s="12" t="s">
        <v>81</v>
      </c>
      <c r="AW494" s="12" t="s">
        <v>30</v>
      </c>
      <c r="AX494" s="12" t="s">
        <v>73</v>
      </c>
      <c r="AY494" s="149" t="s">
        <v>113</v>
      </c>
    </row>
    <row r="495" spans="2:65" s="13" customFormat="1" ht="11.25">
      <c r="B495" s="154"/>
      <c r="D495" s="144" t="s">
        <v>126</v>
      </c>
      <c r="E495" s="155" t="s">
        <v>1</v>
      </c>
      <c r="F495" s="156" t="s">
        <v>211</v>
      </c>
      <c r="H495" s="157">
        <v>22</v>
      </c>
      <c r="I495" s="158"/>
      <c r="L495" s="154"/>
      <c r="M495" s="159"/>
      <c r="T495" s="160"/>
      <c r="AT495" s="155" t="s">
        <v>126</v>
      </c>
      <c r="AU495" s="155" t="s">
        <v>83</v>
      </c>
      <c r="AV495" s="13" t="s">
        <v>83</v>
      </c>
      <c r="AW495" s="13" t="s">
        <v>30</v>
      </c>
      <c r="AX495" s="13" t="s">
        <v>73</v>
      </c>
      <c r="AY495" s="155" t="s">
        <v>113</v>
      </c>
    </row>
    <row r="496" spans="2:65" s="12" customFormat="1" ht="11.25">
      <c r="B496" s="148"/>
      <c r="D496" s="144" t="s">
        <v>126</v>
      </c>
      <c r="E496" s="149" t="s">
        <v>1</v>
      </c>
      <c r="F496" s="150" t="s">
        <v>212</v>
      </c>
      <c r="H496" s="149" t="s">
        <v>1</v>
      </c>
      <c r="I496" s="151"/>
      <c r="L496" s="148"/>
      <c r="M496" s="152"/>
      <c r="T496" s="153"/>
      <c r="AT496" s="149" t="s">
        <v>126</v>
      </c>
      <c r="AU496" s="149" t="s">
        <v>83</v>
      </c>
      <c r="AV496" s="12" t="s">
        <v>81</v>
      </c>
      <c r="AW496" s="12" t="s">
        <v>30</v>
      </c>
      <c r="AX496" s="12" t="s">
        <v>73</v>
      </c>
      <c r="AY496" s="149" t="s">
        <v>113</v>
      </c>
    </row>
    <row r="497" spans="2:51" s="13" customFormat="1" ht="11.25">
      <c r="B497" s="154"/>
      <c r="D497" s="144" t="s">
        <v>126</v>
      </c>
      <c r="E497" s="155" t="s">
        <v>1</v>
      </c>
      <c r="F497" s="156" t="s">
        <v>211</v>
      </c>
      <c r="H497" s="157">
        <v>22</v>
      </c>
      <c r="I497" s="158"/>
      <c r="L497" s="154"/>
      <c r="M497" s="159"/>
      <c r="T497" s="160"/>
      <c r="AT497" s="155" t="s">
        <v>126</v>
      </c>
      <c r="AU497" s="155" t="s">
        <v>83</v>
      </c>
      <c r="AV497" s="13" t="s">
        <v>83</v>
      </c>
      <c r="AW497" s="13" t="s">
        <v>30</v>
      </c>
      <c r="AX497" s="13" t="s">
        <v>73</v>
      </c>
      <c r="AY497" s="155" t="s">
        <v>113</v>
      </c>
    </row>
    <row r="498" spans="2:51" s="12" customFormat="1" ht="11.25">
      <c r="B498" s="148"/>
      <c r="D498" s="144" t="s">
        <v>126</v>
      </c>
      <c r="E498" s="149" t="s">
        <v>1</v>
      </c>
      <c r="F498" s="150" t="s">
        <v>213</v>
      </c>
      <c r="H498" s="149" t="s">
        <v>1</v>
      </c>
      <c r="I498" s="151"/>
      <c r="L498" s="148"/>
      <c r="M498" s="152"/>
      <c r="T498" s="153"/>
      <c r="AT498" s="149" t="s">
        <v>126</v>
      </c>
      <c r="AU498" s="149" t="s">
        <v>83</v>
      </c>
      <c r="AV498" s="12" t="s">
        <v>81</v>
      </c>
      <c r="AW498" s="12" t="s">
        <v>30</v>
      </c>
      <c r="AX498" s="12" t="s">
        <v>73</v>
      </c>
      <c r="AY498" s="149" t="s">
        <v>113</v>
      </c>
    </row>
    <row r="499" spans="2:51" s="13" customFormat="1" ht="11.25">
      <c r="B499" s="154"/>
      <c r="D499" s="144" t="s">
        <v>126</v>
      </c>
      <c r="E499" s="155" t="s">
        <v>1</v>
      </c>
      <c r="F499" s="156" t="s">
        <v>214</v>
      </c>
      <c r="H499" s="157">
        <v>38</v>
      </c>
      <c r="I499" s="158"/>
      <c r="L499" s="154"/>
      <c r="M499" s="159"/>
      <c r="T499" s="160"/>
      <c r="AT499" s="155" t="s">
        <v>126</v>
      </c>
      <c r="AU499" s="155" t="s">
        <v>83</v>
      </c>
      <c r="AV499" s="13" t="s">
        <v>83</v>
      </c>
      <c r="AW499" s="13" t="s">
        <v>30</v>
      </c>
      <c r="AX499" s="13" t="s">
        <v>73</v>
      </c>
      <c r="AY499" s="155" t="s">
        <v>113</v>
      </c>
    </row>
    <row r="500" spans="2:51" s="12" customFormat="1" ht="11.25">
      <c r="B500" s="148"/>
      <c r="D500" s="144" t="s">
        <v>126</v>
      </c>
      <c r="E500" s="149" t="s">
        <v>1</v>
      </c>
      <c r="F500" s="150" t="s">
        <v>215</v>
      </c>
      <c r="H500" s="149" t="s">
        <v>1</v>
      </c>
      <c r="I500" s="151"/>
      <c r="L500" s="148"/>
      <c r="M500" s="152"/>
      <c r="T500" s="153"/>
      <c r="AT500" s="149" t="s">
        <v>126</v>
      </c>
      <c r="AU500" s="149" t="s">
        <v>83</v>
      </c>
      <c r="AV500" s="12" t="s">
        <v>81</v>
      </c>
      <c r="AW500" s="12" t="s">
        <v>30</v>
      </c>
      <c r="AX500" s="12" t="s">
        <v>73</v>
      </c>
      <c r="AY500" s="149" t="s">
        <v>113</v>
      </c>
    </row>
    <row r="501" spans="2:51" s="13" customFormat="1" ht="11.25">
      <c r="B501" s="154"/>
      <c r="D501" s="144" t="s">
        <v>126</v>
      </c>
      <c r="E501" s="155" t="s">
        <v>1</v>
      </c>
      <c r="F501" s="156" t="s">
        <v>201</v>
      </c>
      <c r="H501" s="157">
        <v>8</v>
      </c>
      <c r="I501" s="158"/>
      <c r="L501" s="154"/>
      <c r="M501" s="159"/>
      <c r="T501" s="160"/>
      <c r="AT501" s="155" t="s">
        <v>126</v>
      </c>
      <c r="AU501" s="155" t="s">
        <v>83</v>
      </c>
      <c r="AV501" s="13" t="s">
        <v>83</v>
      </c>
      <c r="AW501" s="13" t="s">
        <v>30</v>
      </c>
      <c r="AX501" s="13" t="s">
        <v>73</v>
      </c>
      <c r="AY501" s="155" t="s">
        <v>113</v>
      </c>
    </row>
    <row r="502" spans="2:51" s="12" customFormat="1" ht="11.25">
      <c r="B502" s="148"/>
      <c r="D502" s="144" t="s">
        <v>126</v>
      </c>
      <c r="E502" s="149" t="s">
        <v>1</v>
      </c>
      <c r="F502" s="150" t="s">
        <v>216</v>
      </c>
      <c r="H502" s="149" t="s">
        <v>1</v>
      </c>
      <c r="I502" s="151"/>
      <c r="L502" s="148"/>
      <c r="M502" s="152"/>
      <c r="T502" s="153"/>
      <c r="AT502" s="149" t="s">
        <v>126</v>
      </c>
      <c r="AU502" s="149" t="s">
        <v>83</v>
      </c>
      <c r="AV502" s="12" t="s">
        <v>81</v>
      </c>
      <c r="AW502" s="12" t="s">
        <v>30</v>
      </c>
      <c r="AX502" s="12" t="s">
        <v>73</v>
      </c>
      <c r="AY502" s="149" t="s">
        <v>113</v>
      </c>
    </row>
    <row r="503" spans="2:51" s="13" customFormat="1" ht="11.25">
      <c r="B503" s="154"/>
      <c r="D503" s="144" t="s">
        <v>126</v>
      </c>
      <c r="E503" s="155" t="s">
        <v>1</v>
      </c>
      <c r="F503" s="156" t="s">
        <v>217</v>
      </c>
      <c r="H503" s="157">
        <v>84</v>
      </c>
      <c r="I503" s="158"/>
      <c r="L503" s="154"/>
      <c r="M503" s="159"/>
      <c r="T503" s="160"/>
      <c r="AT503" s="155" t="s">
        <v>126</v>
      </c>
      <c r="AU503" s="155" t="s">
        <v>83</v>
      </c>
      <c r="AV503" s="13" t="s">
        <v>83</v>
      </c>
      <c r="AW503" s="13" t="s">
        <v>30</v>
      </c>
      <c r="AX503" s="13" t="s">
        <v>73</v>
      </c>
      <c r="AY503" s="155" t="s">
        <v>113</v>
      </c>
    </row>
    <row r="504" spans="2:51" s="12" customFormat="1" ht="11.25">
      <c r="B504" s="148"/>
      <c r="D504" s="144" t="s">
        <v>126</v>
      </c>
      <c r="E504" s="149" t="s">
        <v>1</v>
      </c>
      <c r="F504" s="150" t="s">
        <v>218</v>
      </c>
      <c r="H504" s="149" t="s">
        <v>1</v>
      </c>
      <c r="I504" s="151"/>
      <c r="L504" s="148"/>
      <c r="M504" s="152"/>
      <c r="T504" s="153"/>
      <c r="AT504" s="149" t="s">
        <v>126</v>
      </c>
      <c r="AU504" s="149" t="s">
        <v>83</v>
      </c>
      <c r="AV504" s="12" t="s">
        <v>81</v>
      </c>
      <c r="AW504" s="12" t="s">
        <v>30</v>
      </c>
      <c r="AX504" s="12" t="s">
        <v>73</v>
      </c>
      <c r="AY504" s="149" t="s">
        <v>113</v>
      </c>
    </row>
    <row r="505" spans="2:51" s="13" customFormat="1" ht="11.25">
      <c r="B505" s="154"/>
      <c r="D505" s="144" t="s">
        <v>126</v>
      </c>
      <c r="E505" s="155" t="s">
        <v>1</v>
      </c>
      <c r="F505" s="156" t="s">
        <v>217</v>
      </c>
      <c r="H505" s="157">
        <v>84</v>
      </c>
      <c r="I505" s="158"/>
      <c r="L505" s="154"/>
      <c r="M505" s="159"/>
      <c r="T505" s="160"/>
      <c r="AT505" s="155" t="s">
        <v>126</v>
      </c>
      <c r="AU505" s="155" t="s">
        <v>83</v>
      </c>
      <c r="AV505" s="13" t="s">
        <v>83</v>
      </c>
      <c r="AW505" s="13" t="s">
        <v>30</v>
      </c>
      <c r="AX505" s="13" t="s">
        <v>73</v>
      </c>
      <c r="AY505" s="155" t="s">
        <v>113</v>
      </c>
    </row>
    <row r="506" spans="2:51" s="12" customFormat="1" ht="11.25">
      <c r="B506" s="148"/>
      <c r="D506" s="144" t="s">
        <v>126</v>
      </c>
      <c r="E506" s="149" t="s">
        <v>1</v>
      </c>
      <c r="F506" s="150" t="s">
        <v>219</v>
      </c>
      <c r="H506" s="149" t="s">
        <v>1</v>
      </c>
      <c r="I506" s="151"/>
      <c r="L506" s="148"/>
      <c r="M506" s="152"/>
      <c r="T506" s="153"/>
      <c r="AT506" s="149" t="s">
        <v>126</v>
      </c>
      <c r="AU506" s="149" t="s">
        <v>83</v>
      </c>
      <c r="AV506" s="12" t="s">
        <v>81</v>
      </c>
      <c r="AW506" s="12" t="s">
        <v>30</v>
      </c>
      <c r="AX506" s="12" t="s">
        <v>73</v>
      </c>
      <c r="AY506" s="149" t="s">
        <v>113</v>
      </c>
    </row>
    <row r="507" spans="2:51" s="13" customFormat="1" ht="11.25">
      <c r="B507" s="154"/>
      <c r="D507" s="144" t="s">
        <v>126</v>
      </c>
      <c r="E507" s="155" t="s">
        <v>1</v>
      </c>
      <c r="F507" s="156" t="s">
        <v>220</v>
      </c>
      <c r="H507" s="157">
        <v>80</v>
      </c>
      <c r="I507" s="158"/>
      <c r="L507" s="154"/>
      <c r="M507" s="159"/>
      <c r="T507" s="160"/>
      <c r="AT507" s="155" t="s">
        <v>126</v>
      </c>
      <c r="AU507" s="155" t="s">
        <v>83</v>
      </c>
      <c r="AV507" s="13" t="s">
        <v>83</v>
      </c>
      <c r="AW507" s="13" t="s">
        <v>30</v>
      </c>
      <c r="AX507" s="13" t="s">
        <v>73</v>
      </c>
      <c r="AY507" s="155" t="s">
        <v>113</v>
      </c>
    </row>
    <row r="508" spans="2:51" s="12" customFormat="1" ht="11.25">
      <c r="B508" s="148"/>
      <c r="D508" s="144" t="s">
        <v>126</v>
      </c>
      <c r="E508" s="149" t="s">
        <v>1</v>
      </c>
      <c r="F508" s="150" t="s">
        <v>221</v>
      </c>
      <c r="H508" s="149" t="s">
        <v>1</v>
      </c>
      <c r="I508" s="151"/>
      <c r="L508" s="148"/>
      <c r="M508" s="152"/>
      <c r="T508" s="153"/>
      <c r="AT508" s="149" t="s">
        <v>126</v>
      </c>
      <c r="AU508" s="149" t="s">
        <v>83</v>
      </c>
      <c r="AV508" s="12" t="s">
        <v>81</v>
      </c>
      <c r="AW508" s="12" t="s">
        <v>30</v>
      </c>
      <c r="AX508" s="12" t="s">
        <v>73</v>
      </c>
      <c r="AY508" s="149" t="s">
        <v>113</v>
      </c>
    </row>
    <row r="509" spans="2:51" s="13" customFormat="1" ht="11.25">
      <c r="B509" s="154"/>
      <c r="D509" s="144" t="s">
        <v>126</v>
      </c>
      <c r="E509" s="155" t="s">
        <v>1</v>
      </c>
      <c r="F509" s="156" t="s">
        <v>220</v>
      </c>
      <c r="H509" s="157">
        <v>80</v>
      </c>
      <c r="I509" s="158"/>
      <c r="L509" s="154"/>
      <c r="M509" s="159"/>
      <c r="T509" s="160"/>
      <c r="AT509" s="155" t="s">
        <v>126</v>
      </c>
      <c r="AU509" s="155" t="s">
        <v>83</v>
      </c>
      <c r="AV509" s="13" t="s">
        <v>83</v>
      </c>
      <c r="AW509" s="13" t="s">
        <v>30</v>
      </c>
      <c r="AX509" s="13" t="s">
        <v>73</v>
      </c>
      <c r="AY509" s="155" t="s">
        <v>113</v>
      </c>
    </row>
    <row r="510" spans="2:51" s="12" customFormat="1" ht="11.25">
      <c r="B510" s="148"/>
      <c r="D510" s="144" t="s">
        <v>126</v>
      </c>
      <c r="E510" s="149" t="s">
        <v>1</v>
      </c>
      <c r="F510" s="150" t="s">
        <v>222</v>
      </c>
      <c r="H510" s="149" t="s">
        <v>1</v>
      </c>
      <c r="I510" s="151"/>
      <c r="L510" s="148"/>
      <c r="M510" s="152"/>
      <c r="T510" s="153"/>
      <c r="AT510" s="149" t="s">
        <v>126</v>
      </c>
      <c r="AU510" s="149" t="s">
        <v>83</v>
      </c>
      <c r="AV510" s="12" t="s">
        <v>81</v>
      </c>
      <c r="AW510" s="12" t="s">
        <v>30</v>
      </c>
      <c r="AX510" s="12" t="s">
        <v>73</v>
      </c>
      <c r="AY510" s="149" t="s">
        <v>113</v>
      </c>
    </row>
    <row r="511" spans="2:51" s="13" customFormat="1" ht="11.25">
      <c r="B511" s="154"/>
      <c r="D511" s="144" t="s">
        <v>126</v>
      </c>
      <c r="E511" s="155" t="s">
        <v>1</v>
      </c>
      <c r="F511" s="156" t="s">
        <v>217</v>
      </c>
      <c r="H511" s="157">
        <v>84</v>
      </c>
      <c r="I511" s="158"/>
      <c r="L511" s="154"/>
      <c r="M511" s="159"/>
      <c r="T511" s="160"/>
      <c r="AT511" s="155" t="s">
        <v>126</v>
      </c>
      <c r="AU511" s="155" t="s">
        <v>83</v>
      </c>
      <c r="AV511" s="13" t="s">
        <v>83</v>
      </c>
      <c r="AW511" s="13" t="s">
        <v>30</v>
      </c>
      <c r="AX511" s="13" t="s">
        <v>73</v>
      </c>
      <c r="AY511" s="155" t="s">
        <v>113</v>
      </c>
    </row>
    <row r="512" spans="2:51" s="12" customFormat="1" ht="11.25">
      <c r="B512" s="148"/>
      <c r="D512" s="144" t="s">
        <v>126</v>
      </c>
      <c r="E512" s="149" t="s">
        <v>1</v>
      </c>
      <c r="F512" s="150" t="s">
        <v>223</v>
      </c>
      <c r="H512" s="149" t="s">
        <v>1</v>
      </c>
      <c r="I512" s="151"/>
      <c r="L512" s="148"/>
      <c r="M512" s="152"/>
      <c r="T512" s="153"/>
      <c r="AT512" s="149" t="s">
        <v>126</v>
      </c>
      <c r="AU512" s="149" t="s">
        <v>83</v>
      </c>
      <c r="AV512" s="12" t="s">
        <v>81</v>
      </c>
      <c r="AW512" s="12" t="s">
        <v>30</v>
      </c>
      <c r="AX512" s="12" t="s">
        <v>73</v>
      </c>
      <c r="AY512" s="149" t="s">
        <v>113</v>
      </c>
    </row>
    <row r="513" spans="2:51" s="13" customFormat="1" ht="11.25">
      <c r="B513" s="154"/>
      <c r="D513" s="144" t="s">
        <v>126</v>
      </c>
      <c r="E513" s="155" t="s">
        <v>1</v>
      </c>
      <c r="F513" s="156" t="s">
        <v>220</v>
      </c>
      <c r="H513" s="157">
        <v>80</v>
      </c>
      <c r="I513" s="158"/>
      <c r="L513" s="154"/>
      <c r="M513" s="159"/>
      <c r="T513" s="160"/>
      <c r="AT513" s="155" t="s">
        <v>126</v>
      </c>
      <c r="AU513" s="155" t="s">
        <v>83</v>
      </c>
      <c r="AV513" s="13" t="s">
        <v>83</v>
      </c>
      <c r="AW513" s="13" t="s">
        <v>30</v>
      </c>
      <c r="AX513" s="13" t="s">
        <v>73</v>
      </c>
      <c r="AY513" s="155" t="s">
        <v>113</v>
      </c>
    </row>
    <row r="514" spans="2:51" s="12" customFormat="1" ht="11.25">
      <c r="B514" s="148"/>
      <c r="D514" s="144" t="s">
        <v>126</v>
      </c>
      <c r="E514" s="149" t="s">
        <v>1</v>
      </c>
      <c r="F514" s="150" t="s">
        <v>224</v>
      </c>
      <c r="H514" s="149" t="s">
        <v>1</v>
      </c>
      <c r="I514" s="151"/>
      <c r="L514" s="148"/>
      <c r="M514" s="152"/>
      <c r="T514" s="153"/>
      <c r="AT514" s="149" t="s">
        <v>126</v>
      </c>
      <c r="AU514" s="149" t="s">
        <v>83</v>
      </c>
      <c r="AV514" s="12" t="s">
        <v>81</v>
      </c>
      <c r="AW514" s="12" t="s">
        <v>30</v>
      </c>
      <c r="AX514" s="12" t="s">
        <v>73</v>
      </c>
      <c r="AY514" s="149" t="s">
        <v>113</v>
      </c>
    </row>
    <row r="515" spans="2:51" s="13" customFormat="1" ht="11.25">
      <c r="B515" s="154"/>
      <c r="D515" s="144" t="s">
        <v>126</v>
      </c>
      <c r="E515" s="155" t="s">
        <v>1</v>
      </c>
      <c r="F515" s="156" t="s">
        <v>217</v>
      </c>
      <c r="H515" s="157">
        <v>84</v>
      </c>
      <c r="I515" s="158"/>
      <c r="L515" s="154"/>
      <c r="M515" s="159"/>
      <c r="T515" s="160"/>
      <c r="AT515" s="155" t="s">
        <v>126</v>
      </c>
      <c r="AU515" s="155" t="s">
        <v>83</v>
      </c>
      <c r="AV515" s="13" t="s">
        <v>83</v>
      </c>
      <c r="AW515" s="13" t="s">
        <v>30</v>
      </c>
      <c r="AX515" s="13" t="s">
        <v>73</v>
      </c>
      <c r="AY515" s="155" t="s">
        <v>113</v>
      </c>
    </row>
    <row r="516" spans="2:51" s="12" customFormat="1" ht="11.25">
      <c r="B516" s="148"/>
      <c r="D516" s="144" t="s">
        <v>126</v>
      </c>
      <c r="E516" s="149" t="s">
        <v>1</v>
      </c>
      <c r="F516" s="150" t="s">
        <v>225</v>
      </c>
      <c r="H516" s="149" t="s">
        <v>1</v>
      </c>
      <c r="I516" s="151"/>
      <c r="L516" s="148"/>
      <c r="M516" s="152"/>
      <c r="T516" s="153"/>
      <c r="AT516" s="149" t="s">
        <v>126</v>
      </c>
      <c r="AU516" s="149" t="s">
        <v>83</v>
      </c>
      <c r="AV516" s="12" t="s">
        <v>81</v>
      </c>
      <c r="AW516" s="12" t="s">
        <v>30</v>
      </c>
      <c r="AX516" s="12" t="s">
        <v>73</v>
      </c>
      <c r="AY516" s="149" t="s">
        <v>113</v>
      </c>
    </row>
    <row r="517" spans="2:51" s="13" customFormat="1" ht="11.25">
      <c r="B517" s="154"/>
      <c r="D517" s="144" t="s">
        <v>126</v>
      </c>
      <c r="E517" s="155" t="s">
        <v>1</v>
      </c>
      <c r="F517" s="156" t="s">
        <v>217</v>
      </c>
      <c r="H517" s="157">
        <v>84</v>
      </c>
      <c r="I517" s="158"/>
      <c r="L517" s="154"/>
      <c r="M517" s="159"/>
      <c r="T517" s="160"/>
      <c r="AT517" s="155" t="s">
        <v>126</v>
      </c>
      <c r="AU517" s="155" t="s">
        <v>83</v>
      </c>
      <c r="AV517" s="13" t="s">
        <v>83</v>
      </c>
      <c r="AW517" s="13" t="s">
        <v>30</v>
      </c>
      <c r="AX517" s="13" t="s">
        <v>73</v>
      </c>
      <c r="AY517" s="155" t="s">
        <v>113</v>
      </c>
    </row>
    <row r="518" spans="2:51" s="12" customFormat="1" ht="11.25">
      <c r="B518" s="148"/>
      <c r="D518" s="144" t="s">
        <v>126</v>
      </c>
      <c r="E518" s="149" t="s">
        <v>1</v>
      </c>
      <c r="F518" s="150" t="s">
        <v>226</v>
      </c>
      <c r="H518" s="149" t="s">
        <v>1</v>
      </c>
      <c r="I518" s="151"/>
      <c r="L518" s="148"/>
      <c r="M518" s="152"/>
      <c r="T518" s="153"/>
      <c r="AT518" s="149" t="s">
        <v>126</v>
      </c>
      <c r="AU518" s="149" t="s">
        <v>83</v>
      </c>
      <c r="AV518" s="12" t="s">
        <v>81</v>
      </c>
      <c r="AW518" s="12" t="s">
        <v>30</v>
      </c>
      <c r="AX518" s="12" t="s">
        <v>73</v>
      </c>
      <c r="AY518" s="149" t="s">
        <v>113</v>
      </c>
    </row>
    <row r="519" spans="2:51" s="13" customFormat="1" ht="11.25">
      <c r="B519" s="154"/>
      <c r="D519" s="144" t="s">
        <v>126</v>
      </c>
      <c r="E519" s="155" t="s">
        <v>1</v>
      </c>
      <c r="F519" s="156" t="s">
        <v>220</v>
      </c>
      <c r="H519" s="157">
        <v>80</v>
      </c>
      <c r="I519" s="158"/>
      <c r="L519" s="154"/>
      <c r="M519" s="159"/>
      <c r="T519" s="160"/>
      <c r="AT519" s="155" t="s">
        <v>126</v>
      </c>
      <c r="AU519" s="155" t="s">
        <v>83</v>
      </c>
      <c r="AV519" s="13" t="s">
        <v>83</v>
      </c>
      <c r="AW519" s="13" t="s">
        <v>30</v>
      </c>
      <c r="AX519" s="13" t="s">
        <v>73</v>
      </c>
      <c r="AY519" s="155" t="s">
        <v>113</v>
      </c>
    </row>
    <row r="520" spans="2:51" s="12" customFormat="1" ht="11.25">
      <c r="B520" s="148"/>
      <c r="D520" s="144" t="s">
        <v>126</v>
      </c>
      <c r="E520" s="149" t="s">
        <v>1</v>
      </c>
      <c r="F520" s="150" t="s">
        <v>227</v>
      </c>
      <c r="H520" s="149" t="s">
        <v>1</v>
      </c>
      <c r="I520" s="151"/>
      <c r="L520" s="148"/>
      <c r="M520" s="152"/>
      <c r="T520" s="153"/>
      <c r="AT520" s="149" t="s">
        <v>126</v>
      </c>
      <c r="AU520" s="149" t="s">
        <v>83</v>
      </c>
      <c r="AV520" s="12" t="s">
        <v>81</v>
      </c>
      <c r="AW520" s="12" t="s">
        <v>30</v>
      </c>
      <c r="AX520" s="12" t="s">
        <v>73</v>
      </c>
      <c r="AY520" s="149" t="s">
        <v>113</v>
      </c>
    </row>
    <row r="521" spans="2:51" s="13" customFormat="1" ht="11.25">
      <c r="B521" s="154"/>
      <c r="D521" s="144" t="s">
        <v>126</v>
      </c>
      <c r="E521" s="155" t="s">
        <v>1</v>
      </c>
      <c r="F521" s="156" t="s">
        <v>228</v>
      </c>
      <c r="H521" s="157">
        <v>44</v>
      </c>
      <c r="I521" s="158"/>
      <c r="L521" s="154"/>
      <c r="M521" s="159"/>
      <c r="T521" s="160"/>
      <c r="AT521" s="155" t="s">
        <v>126</v>
      </c>
      <c r="AU521" s="155" t="s">
        <v>83</v>
      </c>
      <c r="AV521" s="13" t="s">
        <v>83</v>
      </c>
      <c r="AW521" s="13" t="s">
        <v>30</v>
      </c>
      <c r="AX521" s="13" t="s">
        <v>73</v>
      </c>
      <c r="AY521" s="155" t="s">
        <v>113</v>
      </c>
    </row>
    <row r="522" spans="2:51" s="12" customFormat="1" ht="11.25">
      <c r="B522" s="148"/>
      <c r="D522" s="144" t="s">
        <v>126</v>
      </c>
      <c r="E522" s="149" t="s">
        <v>1</v>
      </c>
      <c r="F522" s="150" t="s">
        <v>229</v>
      </c>
      <c r="H522" s="149" t="s">
        <v>1</v>
      </c>
      <c r="I522" s="151"/>
      <c r="L522" s="148"/>
      <c r="M522" s="152"/>
      <c r="T522" s="153"/>
      <c r="AT522" s="149" t="s">
        <v>126</v>
      </c>
      <c r="AU522" s="149" t="s">
        <v>83</v>
      </c>
      <c r="AV522" s="12" t="s">
        <v>81</v>
      </c>
      <c r="AW522" s="12" t="s">
        <v>30</v>
      </c>
      <c r="AX522" s="12" t="s">
        <v>73</v>
      </c>
      <c r="AY522" s="149" t="s">
        <v>113</v>
      </c>
    </row>
    <row r="523" spans="2:51" s="13" customFormat="1" ht="11.25">
      <c r="B523" s="154"/>
      <c r="D523" s="144" t="s">
        <v>126</v>
      </c>
      <c r="E523" s="155" t="s">
        <v>1</v>
      </c>
      <c r="F523" s="156" t="s">
        <v>230</v>
      </c>
      <c r="H523" s="157">
        <v>28</v>
      </c>
      <c r="I523" s="158"/>
      <c r="L523" s="154"/>
      <c r="M523" s="159"/>
      <c r="T523" s="160"/>
      <c r="AT523" s="155" t="s">
        <v>126</v>
      </c>
      <c r="AU523" s="155" t="s">
        <v>83</v>
      </c>
      <c r="AV523" s="13" t="s">
        <v>83</v>
      </c>
      <c r="AW523" s="13" t="s">
        <v>30</v>
      </c>
      <c r="AX523" s="13" t="s">
        <v>73</v>
      </c>
      <c r="AY523" s="155" t="s">
        <v>113</v>
      </c>
    </row>
    <row r="524" spans="2:51" s="12" customFormat="1" ht="11.25">
      <c r="B524" s="148"/>
      <c r="D524" s="144" t="s">
        <v>126</v>
      </c>
      <c r="E524" s="149" t="s">
        <v>1</v>
      </c>
      <c r="F524" s="150" t="s">
        <v>231</v>
      </c>
      <c r="H524" s="149" t="s">
        <v>1</v>
      </c>
      <c r="I524" s="151"/>
      <c r="L524" s="148"/>
      <c r="M524" s="152"/>
      <c r="T524" s="153"/>
      <c r="AT524" s="149" t="s">
        <v>126</v>
      </c>
      <c r="AU524" s="149" t="s">
        <v>83</v>
      </c>
      <c r="AV524" s="12" t="s">
        <v>81</v>
      </c>
      <c r="AW524" s="12" t="s">
        <v>30</v>
      </c>
      <c r="AX524" s="12" t="s">
        <v>73</v>
      </c>
      <c r="AY524" s="149" t="s">
        <v>113</v>
      </c>
    </row>
    <row r="525" spans="2:51" s="13" customFormat="1" ht="11.25">
      <c r="B525" s="154"/>
      <c r="D525" s="144" t="s">
        <v>126</v>
      </c>
      <c r="E525" s="155" t="s">
        <v>1</v>
      </c>
      <c r="F525" s="156" t="s">
        <v>228</v>
      </c>
      <c r="H525" s="157">
        <v>44</v>
      </c>
      <c r="I525" s="158"/>
      <c r="L525" s="154"/>
      <c r="M525" s="159"/>
      <c r="T525" s="160"/>
      <c r="AT525" s="155" t="s">
        <v>126</v>
      </c>
      <c r="AU525" s="155" t="s">
        <v>83</v>
      </c>
      <c r="AV525" s="13" t="s">
        <v>83</v>
      </c>
      <c r="AW525" s="13" t="s">
        <v>30</v>
      </c>
      <c r="AX525" s="13" t="s">
        <v>73</v>
      </c>
      <c r="AY525" s="155" t="s">
        <v>113</v>
      </c>
    </row>
    <row r="526" spans="2:51" s="12" customFormat="1" ht="11.25">
      <c r="B526" s="148"/>
      <c r="D526" s="144" t="s">
        <v>126</v>
      </c>
      <c r="E526" s="149" t="s">
        <v>1</v>
      </c>
      <c r="F526" s="150" t="s">
        <v>232</v>
      </c>
      <c r="H526" s="149" t="s">
        <v>1</v>
      </c>
      <c r="I526" s="151"/>
      <c r="L526" s="148"/>
      <c r="M526" s="152"/>
      <c r="T526" s="153"/>
      <c r="AT526" s="149" t="s">
        <v>126</v>
      </c>
      <c r="AU526" s="149" t="s">
        <v>83</v>
      </c>
      <c r="AV526" s="12" t="s">
        <v>81</v>
      </c>
      <c r="AW526" s="12" t="s">
        <v>30</v>
      </c>
      <c r="AX526" s="12" t="s">
        <v>73</v>
      </c>
      <c r="AY526" s="149" t="s">
        <v>113</v>
      </c>
    </row>
    <row r="527" spans="2:51" s="13" customFormat="1" ht="11.25">
      <c r="B527" s="154"/>
      <c r="D527" s="144" t="s">
        <v>126</v>
      </c>
      <c r="E527" s="155" t="s">
        <v>1</v>
      </c>
      <c r="F527" s="156" t="s">
        <v>230</v>
      </c>
      <c r="H527" s="157">
        <v>28</v>
      </c>
      <c r="I527" s="158"/>
      <c r="L527" s="154"/>
      <c r="M527" s="159"/>
      <c r="T527" s="160"/>
      <c r="AT527" s="155" t="s">
        <v>126</v>
      </c>
      <c r="AU527" s="155" t="s">
        <v>83</v>
      </c>
      <c r="AV527" s="13" t="s">
        <v>83</v>
      </c>
      <c r="AW527" s="13" t="s">
        <v>30</v>
      </c>
      <c r="AX527" s="13" t="s">
        <v>73</v>
      </c>
      <c r="AY527" s="155" t="s">
        <v>113</v>
      </c>
    </row>
    <row r="528" spans="2:51" s="12" customFormat="1" ht="11.25">
      <c r="B528" s="148"/>
      <c r="D528" s="144" t="s">
        <v>126</v>
      </c>
      <c r="E528" s="149" t="s">
        <v>1</v>
      </c>
      <c r="F528" s="150" t="s">
        <v>233</v>
      </c>
      <c r="H528" s="149" t="s">
        <v>1</v>
      </c>
      <c r="I528" s="151"/>
      <c r="L528" s="148"/>
      <c r="M528" s="152"/>
      <c r="T528" s="153"/>
      <c r="AT528" s="149" t="s">
        <v>126</v>
      </c>
      <c r="AU528" s="149" t="s">
        <v>83</v>
      </c>
      <c r="AV528" s="12" t="s">
        <v>81</v>
      </c>
      <c r="AW528" s="12" t="s">
        <v>30</v>
      </c>
      <c r="AX528" s="12" t="s">
        <v>73</v>
      </c>
      <c r="AY528" s="149" t="s">
        <v>113</v>
      </c>
    </row>
    <row r="529" spans="2:51" s="13" customFormat="1" ht="11.25">
      <c r="B529" s="154"/>
      <c r="D529" s="144" t="s">
        <v>126</v>
      </c>
      <c r="E529" s="155" t="s">
        <v>1</v>
      </c>
      <c r="F529" s="156" t="s">
        <v>228</v>
      </c>
      <c r="H529" s="157">
        <v>44</v>
      </c>
      <c r="I529" s="158"/>
      <c r="L529" s="154"/>
      <c r="M529" s="159"/>
      <c r="T529" s="160"/>
      <c r="AT529" s="155" t="s">
        <v>126</v>
      </c>
      <c r="AU529" s="155" t="s">
        <v>83</v>
      </c>
      <c r="AV529" s="13" t="s">
        <v>83</v>
      </c>
      <c r="AW529" s="13" t="s">
        <v>30</v>
      </c>
      <c r="AX529" s="13" t="s">
        <v>73</v>
      </c>
      <c r="AY529" s="155" t="s">
        <v>113</v>
      </c>
    </row>
    <row r="530" spans="2:51" s="12" customFormat="1" ht="11.25">
      <c r="B530" s="148"/>
      <c r="D530" s="144" t="s">
        <v>126</v>
      </c>
      <c r="E530" s="149" t="s">
        <v>1</v>
      </c>
      <c r="F530" s="150" t="s">
        <v>234</v>
      </c>
      <c r="H530" s="149" t="s">
        <v>1</v>
      </c>
      <c r="I530" s="151"/>
      <c r="L530" s="148"/>
      <c r="M530" s="152"/>
      <c r="T530" s="153"/>
      <c r="AT530" s="149" t="s">
        <v>126</v>
      </c>
      <c r="AU530" s="149" t="s">
        <v>83</v>
      </c>
      <c r="AV530" s="12" t="s">
        <v>81</v>
      </c>
      <c r="AW530" s="12" t="s">
        <v>30</v>
      </c>
      <c r="AX530" s="12" t="s">
        <v>73</v>
      </c>
      <c r="AY530" s="149" t="s">
        <v>113</v>
      </c>
    </row>
    <row r="531" spans="2:51" s="13" customFormat="1" ht="11.25">
      <c r="B531" s="154"/>
      <c r="D531" s="144" t="s">
        <v>126</v>
      </c>
      <c r="E531" s="155" t="s">
        <v>1</v>
      </c>
      <c r="F531" s="156" t="s">
        <v>230</v>
      </c>
      <c r="H531" s="157">
        <v>28</v>
      </c>
      <c r="I531" s="158"/>
      <c r="L531" s="154"/>
      <c r="M531" s="159"/>
      <c r="T531" s="160"/>
      <c r="AT531" s="155" t="s">
        <v>126</v>
      </c>
      <c r="AU531" s="155" t="s">
        <v>83</v>
      </c>
      <c r="AV531" s="13" t="s">
        <v>83</v>
      </c>
      <c r="AW531" s="13" t="s">
        <v>30</v>
      </c>
      <c r="AX531" s="13" t="s">
        <v>73</v>
      </c>
      <c r="AY531" s="155" t="s">
        <v>113</v>
      </c>
    </row>
    <row r="532" spans="2:51" s="12" customFormat="1" ht="11.25">
      <c r="B532" s="148"/>
      <c r="D532" s="144" t="s">
        <v>126</v>
      </c>
      <c r="E532" s="149" t="s">
        <v>1</v>
      </c>
      <c r="F532" s="150" t="s">
        <v>235</v>
      </c>
      <c r="H532" s="149" t="s">
        <v>1</v>
      </c>
      <c r="I532" s="151"/>
      <c r="L532" s="148"/>
      <c r="M532" s="152"/>
      <c r="T532" s="153"/>
      <c r="AT532" s="149" t="s">
        <v>126</v>
      </c>
      <c r="AU532" s="149" t="s">
        <v>83</v>
      </c>
      <c r="AV532" s="12" t="s">
        <v>81</v>
      </c>
      <c r="AW532" s="12" t="s">
        <v>30</v>
      </c>
      <c r="AX532" s="12" t="s">
        <v>73</v>
      </c>
      <c r="AY532" s="149" t="s">
        <v>113</v>
      </c>
    </row>
    <row r="533" spans="2:51" s="13" customFormat="1" ht="11.25">
      <c r="B533" s="154"/>
      <c r="D533" s="144" t="s">
        <v>126</v>
      </c>
      <c r="E533" s="155" t="s">
        <v>1</v>
      </c>
      <c r="F533" s="156" t="s">
        <v>236</v>
      </c>
      <c r="H533" s="157">
        <v>40</v>
      </c>
      <c r="I533" s="158"/>
      <c r="L533" s="154"/>
      <c r="M533" s="159"/>
      <c r="T533" s="160"/>
      <c r="AT533" s="155" t="s">
        <v>126</v>
      </c>
      <c r="AU533" s="155" t="s">
        <v>83</v>
      </c>
      <c r="AV533" s="13" t="s">
        <v>83</v>
      </c>
      <c r="AW533" s="13" t="s">
        <v>30</v>
      </c>
      <c r="AX533" s="13" t="s">
        <v>73</v>
      </c>
      <c r="AY533" s="155" t="s">
        <v>113</v>
      </c>
    </row>
    <row r="534" spans="2:51" s="12" customFormat="1" ht="11.25">
      <c r="B534" s="148"/>
      <c r="D534" s="144" t="s">
        <v>126</v>
      </c>
      <c r="E534" s="149" t="s">
        <v>1</v>
      </c>
      <c r="F534" s="150" t="s">
        <v>237</v>
      </c>
      <c r="H534" s="149" t="s">
        <v>1</v>
      </c>
      <c r="I534" s="151"/>
      <c r="L534" s="148"/>
      <c r="M534" s="152"/>
      <c r="T534" s="153"/>
      <c r="AT534" s="149" t="s">
        <v>126</v>
      </c>
      <c r="AU534" s="149" t="s">
        <v>83</v>
      </c>
      <c r="AV534" s="12" t="s">
        <v>81</v>
      </c>
      <c r="AW534" s="12" t="s">
        <v>30</v>
      </c>
      <c r="AX534" s="12" t="s">
        <v>73</v>
      </c>
      <c r="AY534" s="149" t="s">
        <v>113</v>
      </c>
    </row>
    <row r="535" spans="2:51" s="13" customFormat="1" ht="11.25">
      <c r="B535" s="154"/>
      <c r="D535" s="144" t="s">
        <v>126</v>
      </c>
      <c r="E535" s="155" t="s">
        <v>1</v>
      </c>
      <c r="F535" s="156" t="s">
        <v>230</v>
      </c>
      <c r="H535" s="157">
        <v>28</v>
      </c>
      <c r="I535" s="158"/>
      <c r="L535" s="154"/>
      <c r="M535" s="159"/>
      <c r="T535" s="160"/>
      <c r="AT535" s="155" t="s">
        <v>126</v>
      </c>
      <c r="AU535" s="155" t="s">
        <v>83</v>
      </c>
      <c r="AV535" s="13" t="s">
        <v>83</v>
      </c>
      <c r="AW535" s="13" t="s">
        <v>30</v>
      </c>
      <c r="AX535" s="13" t="s">
        <v>73</v>
      </c>
      <c r="AY535" s="155" t="s">
        <v>113</v>
      </c>
    </row>
    <row r="536" spans="2:51" s="12" customFormat="1" ht="11.25">
      <c r="B536" s="148"/>
      <c r="D536" s="144" t="s">
        <v>126</v>
      </c>
      <c r="E536" s="149" t="s">
        <v>1</v>
      </c>
      <c r="F536" s="150" t="s">
        <v>238</v>
      </c>
      <c r="H536" s="149" t="s">
        <v>1</v>
      </c>
      <c r="I536" s="151"/>
      <c r="L536" s="148"/>
      <c r="M536" s="152"/>
      <c r="T536" s="153"/>
      <c r="AT536" s="149" t="s">
        <v>126</v>
      </c>
      <c r="AU536" s="149" t="s">
        <v>83</v>
      </c>
      <c r="AV536" s="12" t="s">
        <v>81</v>
      </c>
      <c r="AW536" s="12" t="s">
        <v>30</v>
      </c>
      <c r="AX536" s="12" t="s">
        <v>73</v>
      </c>
      <c r="AY536" s="149" t="s">
        <v>113</v>
      </c>
    </row>
    <row r="537" spans="2:51" s="13" customFormat="1" ht="11.25">
      <c r="B537" s="154"/>
      <c r="D537" s="144" t="s">
        <v>126</v>
      </c>
      <c r="E537" s="155" t="s">
        <v>1</v>
      </c>
      <c r="F537" s="156" t="s">
        <v>239</v>
      </c>
      <c r="H537" s="157">
        <v>42</v>
      </c>
      <c r="I537" s="158"/>
      <c r="L537" s="154"/>
      <c r="M537" s="159"/>
      <c r="T537" s="160"/>
      <c r="AT537" s="155" t="s">
        <v>126</v>
      </c>
      <c r="AU537" s="155" t="s">
        <v>83</v>
      </c>
      <c r="AV537" s="13" t="s">
        <v>83</v>
      </c>
      <c r="AW537" s="13" t="s">
        <v>30</v>
      </c>
      <c r="AX537" s="13" t="s">
        <v>73</v>
      </c>
      <c r="AY537" s="155" t="s">
        <v>113</v>
      </c>
    </row>
    <row r="538" spans="2:51" s="12" customFormat="1" ht="11.25">
      <c r="B538" s="148"/>
      <c r="D538" s="144" t="s">
        <v>126</v>
      </c>
      <c r="E538" s="149" t="s">
        <v>1</v>
      </c>
      <c r="F538" s="150" t="s">
        <v>240</v>
      </c>
      <c r="H538" s="149" t="s">
        <v>1</v>
      </c>
      <c r="I538" s="151"/>
      <c r="L538" s="148"/>
      <c r="M538" s="152"/>
      <c r="T538" s="153"/>
      <c r="AT538" s="149" t="s">
        <v>126</v>
      </c>
      <c r="AU538" s="149" t="s">
        <v>83</v>
      </c>
      <c r="AV538" s="12" t="s">
        <v>81</v>
      </c>
      <c r="AW538" s="12" t="s">
        <v>30</v>
      </c>
      <c r="AX538" s="12" t="s">
        <v>73</v>
      </c>
      <c r="AY538" s="149" t="s">
        <v>113</v>
      </c>
    </row>
    <row r="539" spans="2:51" s="13" customFormat="1" ht="11.25">
      <c r="B539" s="154"/>
      <c r="D539" s="144" t="s">
        <v>126</v>
      </c>
      <c r="E539" s="155" t="s">
        <v>1</v>
      </c>
      <c r="F539" s="156" t="s">
        <v>241</v>
      </c>
      <c r="H539" s="157">
        <v>30</v>
      </c>
      <c r="I539" s="158"/>
      <c r="L539" s="154"/>
      <c r="M539" s="159"/>
      <c r="T539" s="160"/>
      <c r="AT539" s="155" t="s">
        <v>126</v>
      </c>
      <c r="AU539" s="155" t="s">
        <v>83</v>
      </c>
      <c r="AV539" s="13" t="s">
        <v>83</v>
      </c>
      <c r="AW539" s="13" t="s">
        <v>30</v>
      </c>
      <c r="AX539" s="13" t="s">
        <v>73</v>
      </c>
      <c r="AY539" s="155" t="s">
        <v>113</v>
      </c>
    </row>
    <row r="540" spans="2:51" s="12" customFormat="1" ht="11.25">
      <c r="B540" s="148"/>
      <c r="D540" s="144" t="s">
        <v>126</v>
      </c>
      <c r="E540" s="149" t="s">
        <v>1</v>
      </c>
      <c r="F540" s="150" t="s">
        <v>242</v>
      </c>
      <c r="H540" s="149" t="s">
        <v>1</v>
      </c>
      <c r="I540" s="151"/>
      <c r="L540" s="148"/>
      <c r="M540" s="152"/>
      <c r="T540" s="153"/>
      <c r="AT540" s="149" t="s">
        <v>126</v>
      </c>
      <c r="AU540" s="149" t="s">
        <v>83</v>
      </c>
      <c r="AV540" s="12" t="s">
        <v>81</v>
      </c>
      <c r="AW540" s="12" t="s">
        <v>30</v>
      </c>
      <c r="AX540" s="12" t="s">
        <v>73</v>
      </c>
      <c r="AY540" s="149" t="s">
        <v>113</v>
      </c>
    </row>
    <row r="541" spans="2:51" s="13" customFormat="1" ht="11.25">
      <c r="B541" s="154"/>
      <c r="D541" s="144" t="s">
        <v>126</v>
      </c>
      <c r="E541" s="155" t="s">
        <v>1</v>
      </c>
      <c r="F541" s="156" t="s">
        <v>214</v>
      </c>
      <c r="H541" s="157">
        <v>38</v>
      </c>
      <c r="I541" s="158"/>
      <c r="L541" s="154"/>
      <c r="M541" s="159"/>
      <c r="T541" s="160"/>
      <c r="AT541" s="155" t="s">
        <v>126</v>
      </c>
      <c r="AU541" s="155" t="s">
        <v>83</v>
      </c>
      <c r="AV541" s="13" t="s">
        <v>83</v>
      </c>
      <c r="AW541" s="13" t="s">
        <v>30</v>
      </c>
      <c r="AX541" s="13" t="s">
        <v>73</v>
      </c>
      <c r="AY541" s="155" t="s">
        <v>113</v>
      </c>
    </row>
    <row r="542" spans="2:51" s="12" customFormat="1" ht="11.25">
      <c r="B542" s="148"/>
      <c r="D542" s="144" t="s">
        <v>126</v>
      </c>
      <c r="E542" s="149" t="s">
        <v>1</v>
      </c>
      <c r="F542" s="150" t="s">
        <v>243</v>
      </c>
      <c r="H542" s="149" t="s">
        <v>1</v>
      </c>
      <c r="I542" s="151"/>
      <c r="L542" s="148"/>
      <c r="M542" s="152"/>
      <c r="T542" s="153"/>
      <c r="AT542" s="149" t="s">
        <v>126</v>
      </c>
      <c r="AU542" s="149" t="s">
        <v>83</v>
      </c>
      <c r="AV542" s="12" t="s">
        <v>81</v>
      </c>
      <c r="AW542" s="12" t="s">
        <v>30</v>
      </c>
      <c r="AX542" s="12" t="s">
        <v>73</v>
      </c>
      <c r="AY542" s="149" t="s">
        <v>113</v>
      </c>
    </row>
    <row r="543" spans="2:51" s="13" customFormat="1" ht="11.25">
      <c r="B543" s="154"/>
      <c r="D543" s="144" t="s">
        <v>126</v>
      </c>
      <c r="E543" s="155" t="s">
        <v>1</v>
      </c>
      <c r="F543" s="156" t="s">
        <v>241</v>
      </c>
      <c r="H543" s="157">
        <v>30</v>
      </c>
      <c r="I543" s="158"/>
      <c r="L543" s="154"/>
      <c r="M543" s="159"/>
      <c r="T543" s="160"/>
      <c r="AT543" s="155" t="s">
        <v>126</v>
      </c>
      <c r="AU543" s="155" t="s">
        <v>83</v>
      </c>
      <c r="AV543" s="13" t="s">
        <v>83</v>
      </c>
      <c r="AW543" s="13" t="s">
        <v>30</v>
      </c>
      <c r="AX543" s="13" t="s">
        <v>73</v>
      </c>
      <c r="AY543" s="155" t="s">
        <v>113</v>
      </c>
    </row>
    <row r="544" spans="2:51" s="12" customFormat="1" ht="11.25">
      <c r="B544" s="148"/>
      <c r="D544" s="144" t="s">
        <v>126</v>
      </c>
      <c r="E544" s="149" t="s">
        <v>1</v>
      </c>
      <c r="F544" s="150" t="s">
        <v>244</v>
      </c>
      <c r="H544" s="149" t="s">
        <v>1</v>
      </c>
      <c r="I544" s="151"/>
      <c r="L544" s="148"/>
      <c r="M544" s="152"/>
      <c r="T544" s="153"/>
      <c r="AT544" s="149" t="s">
        <v>126</v>
      </c>
      <c r="AU544" s="149" t="s">
        <v>83</v>
      </c>
      <c r="AV544" s="12" t="s">
        <v>81</v>
      </c>
      <c r="AW544" s="12" t="s">
        <v>30</v>
      </c>
      <c r="AX544" s="12" t="s">
        <v>73</v>
      </c>
      <c r="AY544" s="149" t="s">
        <v>113</v>
      </c>
    </row>
    <row r="545" spans="2:65" s="13" customFormat="1" ht="11.25">
      <c r="B545" s="154"/>
      <c r="D545" s="144" t="s">
        <v>126</v>
      </c>
      <c r="E545" s="155" t="s">
        <v>1</v>
      </c>
      <c r="F545" s="156" t="s">
        <v>245</v>
      </c>
      <c r="H545" s="157">
        <v>34</v>
      </c>
      <c r="I545" s="158"/>
      <c r="L545" s="154"/>
      <c r="M545" s="159"/>
      <c r="T545" s="160"/>
      <c r="AT545" s="155" t="s">
        <v>126</v>
      </c>
      <c r="AU545" s="155" t="s">
        <v>83</v>
      </c>
      <c r="AV545" s="13" t="s">
        <v>83</v>
      </c>
      <c r="AW545" s="13" t="s">
        <v>30</v>
      </c>
      <c r="AX545" s="13" t="s">
        <v>73</v>
      </c>
      <c r="AY545" s="155" t="s">
        <v>113</v>
      </c>
    </row>
    <row r="546" spans="2:65" s="12" customFormat="1" ht="11.25">
      <c r="B546" s="148"/>
      <c r="D546" s="144" t="s">
        <v>126</v>
      </c>
      <c r="E546" s="149" t="s">
        <v>1</v>
      </c>
      <c r="F546" s="150" t="s">
        <v>246</v>
      </c>
      <c r="H546" s="149" t="s">
        <v>1</v>
      </c>
      <c r="I546" s="151"/>
      <c r="L546" s="148"/>
      <c r="M546" s="152"/>
      <c r="T546" s="153"/>
      <c r="AT546" s="149" t="s">
        <v>126</v>
      </c>
      <c r="AU546" s="149" t="s">
        <v>83</v>
      </c>
      <c r="AV546" s="12" t="s">
        <v>81</v>
      </c>
      <c r="AW546" s="12" t="s">
        <v>30</v>
      </c>
      <c r="AX546" s="12" t="s">
        <v>73</v>
      </c>
      <c r="AY546" s="149" t="s">
        <v>113</v>
      </c>
    </row>
    <row r="547" spans="2:65" s="13" customFormat="1" ht="11.25">
      <c r="B547" s="154"/>
      <c r="D547" s="144" t="s">
        <v>126</v>
      </c>
      <c r="E547" s="155" t="s">
        <v>1</v>
      </c>
      <c r="F547" s="156" t="s">
        <v>247</v>
      </c>
      <c r="H547" s="157">
        <v>29</v>
      </c>
      <c r="I547" s="158"/>
      <c r="L547" s="154"/>
      <c r="M547" s="159"/>
      <c r="T547" s="160"/>
      <c r="AT547" s="155" t="s">
        <v>126</v>
      </c>
      <c r="AU547" s="155" t="s">
        <v>83</v>
      </c>
      <c r="AV547" s="13" t="s">
        <v>83</v>
      </c>
      <c r="AW547" s="13" t="s">
        <v>30</v>
      </c>
      <c r="AX547" s="13" t="s">
        <v>73</v>
      </c>
      <c r="AY547" s="155" t="s">
        <v>113</v>
      </c>
    </row>
    <row r="548" spans="2:65" s="12" customFormat="1" ht="11.25">
      <c r="B548" s="148"/>
      <c r="D548" s="144" t="s">
        <v>126</v>
      </c>
      <c r="E548" s="149" t="s">
        <v>1</v>
      </c>
      <c r="F548" s="150" t="s">
        <v>248</v>
      </c>
      <c r="H548" s="149" t="s">
        <v>1</v>
      </c>
      <c r="I548" s="151"/>
      <c r="L548" s="148"/>
      <c r="M548" s="152"/>
      <c r="T548" s="153"/>
      <c r="AT548" s="149" t="s">
        <v>126</v>
      </c>
      <c r="AU548" s="149" t="s">
        <v>83</v>
      </c>
      <c r="AV548" s="12" t="s">
        <v>81</v>
      </c>
      <c r="AW548" s="12" t="s">
        <v>30</v>
      </c>
      <c r="AX548" s="12" t="s">
        <v>73</v>
      </c>
      <c r="AY548" s="149" t="s">
        <v>113</v>
      </c>
    </row>
    <row r="549" spans="2:65" s="13" customFormat="1" ht="11.25">
      <c r="B549" s="154"/>
      <c r="D549" s="144" t="s">
        <v>126</v>
      </c>
      <c r="E549" s="155" t="s">
        <v>1</v>
      </c>
      <c r="F549" s="156" t="s">
        <v>247</v>
      </c>
      <c r="H549" s="157">
        <v>29</v>
      </c>
      <c r="I549" s="158"/>
      <c r="L549" s="154"/>
      <c r="M549" s="159"/>
      <c r="T549" s="160"/>
      <c r="AT549" s="155" t="s">
        <v>126</v>
      </c>
      <c r="AU549" s="155" t="s">
        <v>83</v>
      </c>
      <c r="AV549" s="13" t="s">
        <v>83</v>
      </c>
      <c r="AW549" s="13" t="s">
        <v>30</v>
      </c>
      <c r="AX549" s="13" t="s">
        <v>73</v>
      </c>
      <c r="AY549" s="155" t="s">
        <v>113</v>
      </c>
    </row>
    <row r="550" spans="2:65" s="12" customFormat="1" ht="11.25">
      <c r="B550" s="148"/>
      <c r="D550" s="144" t="s">
        <v>126</v>
      </c>
      <c r="E550" s="149" t="s">
        <v>1</v>
      </c>
      <c r="F550" s="150" t="s">
        <v>249</v>
      </c>
      <c r="H550" s="149" t="s">
        <v>1</v>
      </c>
      <c r="I550" s="151"/>
      <c r="L550" s="148"/>
      <c r="M550" s="152"/>
      <c r="T550" s="153"/>
      <c r="AT550" s="149" t="s">
        <v>126</v>
      </c>
      <c r="AU550" s="149" t="s">
        <v>83</v>
      </c>
      <c r="AV550" s="12" t="s">
        <v>81</v>
      </c>
      <c r="AW550" s="12" t="s">
        <v>30</v>
      </c>
      <c r="AX550" s="12" t="s">
        <v>73</v>
      </c>
      <c r="AY550" s="149" t="s">
        <v>113</v>
      </c>
    </row>
    <row r="551" spans="2:65" s="13" customFormat="1" ht="11.25">
      <c r="B551" s="154"/>
      <c r="D551" s="144" t="s">
        <v>126</v>
      </c>
      <c r="E551" s="155" t="s">
        <v>1</v>
      </c>
      <c r="F551" s="156" t="s">
        <v>250</v>
      </c>
      <c r="H551" s="157">
        <v>25</v>
      </c>
      <c r="I551" s="158"/>
      <c r="L551" s="154"/>
      <c r="M551" s="159"/>
      <c r="T551" s="160"/>
      <c r="AT551" s="155" t="s">
        <v>126</v>
      </c>
      <c r="AU551" s="155" t="s">
        <v>83</v>
      </c>
      <c r="AV551" s="13" t="s">
        <v>83</v>
      </c>
      <c r="AW551" s="13" t="s">
        <v>30</v>
      </c>
      <c r="AX551" s="13" t="s">
        <v>73</v>
      </c>
      <c r="AY551" s="155" t="s">
        <v>113</v>
      </c>
    </row>
    <row r="552" spans="2:65" s="12" customFormat="1" ht="11.25">
      <c r="B552" s="148"/>
      <c r="D552" s="144" t="s">
        <v>126</v>
      </c>
      <c r="E552" s="149" t="s">
        <v>1</v>
      </c>
      <c r="F552" s="150" t="s">
        <v>251</v>
      </c>
      <c r="H552" s="149" t="s">
        <v>1</v>
      </c>
      <c r="I552" s="151"/>
      <c r="L552" s="148"/>
      <c r="M552" s="152"/>
      <c r="T552" s="153"/>
      <c r="AT552" s="149" t="s">
        <v>126</v>
      </c>
      <c r="AU552" s="149" t="s">
        <v>83</v>
      </c>
      <c r="AV552" s="12" t="s">
        <v>81</v>
      </c>
      <c r="AW552" s="12" t="s">
        <v>30</v>
      </c>
      <c r="AX552" s="12" t="s">
        <v>73</v>
      </c>
      <c r="AY552" s="149" t="s">
        <v>113</v>
      </c>
    </row>
    <row r="553" spans="2:65" s="13" customFormat="1" ht="11.25">
      <c r="B553" s="154"/>
      <c r="D553" s="144" t="s">
        <v>126</v>
      </c>
      <c r="E553" s="155" t="s">
        <v>1</v>
      </c>
      <c r="F553" s="156" t="s">
        <v>252</v>
      </c>
      <c r="H553" s="157">
        <v>65</v>
      </c>
      <c r="I553" s="158"/>
      <c r="L553" s="154"/>
      <c r="M553" s="159"/>
      <c r="T553" s="160"/>
      <c r="AT553" s="155" t="s">
        <v>126</v>
      </c>
      <c r="AU553" s="155" t="s">
        <v>83</v>
      </c>
      <c r="AV553" s="13" t="s">
        <v>83</v>
      </c>
      <c r="AW553" s="13" t="s">
        <v>30</v>
      </c>
      <c r="AX553" s="13" t="s">
        <v>73</v>
      </c>
      <c r="AY553" s="155" t="s">
        <v>113</v>
      </c>
    </row>
    <row r="554" spans="2:65" s="12" customFormat="1" ht="11.25">
      <c r="B554" s="148"/>
      <c r="D554" s="144" t="s">
        <v>126</v>
      </c>
      <c r="E554" s="149" t="s">
        <v>1</v>
      </c>
      <c r="F554" s="150" t="s">
        <v>402</v>
      </c>
      <c r="H554" s="149" t="s">
        <v>1</v>
      </c>
      <c r="I554" s="151"/>
      <c r="L554" s="148"/>
      <c r="M554" s="152"/>
      <c r="T554" s="153"/>
      <c r="AT554" s="149" t="s">
        <v>126</v>
      </c>
      <c r="AU554" s="149" t="s">
        <v>83</v>
      </c>
      <c r="AV554" s="12" t="s">
        <v>81</v>
      </c>
      <c r="AW554" s="12" t="s">
        <v>30</v>
      </c>
      <c r="AX554" s="12" t="s">
        <v>73</v>
      </c>
      <c r="AY554" s="149" t="s">
        <v>113</v>
      </c>
    </row>
    <row r="555" spans="2:65" s="13" customFormat="1" ht="11.25">
      <c r="B555" s="154"/>
      <c r="D555" s="144" t="s">
        <v>126</v>
      </c>
      <c r="E555" s="155" t="s">
        <v>1</v>
      </c>
      <c r="F555" s="156" t="s">
        <v>403</v>
      </c>
      <c r="H555" s="157">
        <v>184.6</v>
      </c>
      <c r="I555" s="158"/>
      <c r="L555" s="154"/>
      <c r="M555" s="159"/>
      <c r="T555" s="160"/>
      <c r="AT555" s="155" t="s">
        <v>126</v>
      </c>
      <c r="AU555" s="155" t="s">
        <v>83</v>
      </c>
      <c r="AV555" s="13" t="s">
        <v>83</v>
      </c>
      <c r="AW555" s="13" t="s">
        <v>30</v>
      </c>
      <c r="AX555" s="13" t="s">
        <v>73</v>
      </c>
      <c r="AY555" s="155" t="s">
        <v>113</v>
      </c>
    </row>
    <row r="556" spans="2:65" s="14" customFormat="1" ht="11.25">
      <c r="B556" s="161"/>
      <c r="D556" s="144" t="s">
        <v>126</v>
      </c>
      <c r="E556" s="162" t="s">
        <v>1</v>
      </c>
      <c r="F556" s="163" t="s">
        <v>131</v>
      </c>
      <c r="H556" s="164">
        <v>1960.6</v>
      </c>
      <c r="I556" s="165"/>
      <c r="L556" s="161"/>
      <c r="M556" s="166"/>
      <c r="T556" s="167"/>
      <c r="AT556" s="162" t="s">
        <v>126</v>
      </c>
      <c r="AU556" s="162" t="s">
        <v>83</v>
      </c>
      <c r="AV556" s="14" t="s">
        <v>122</v>
      </c>
      <c r="AW556" s="14" t="s">
        <v>30</v>
      </c>
      <c r="AX556" s="14" t="s">
        <v>81</v>
      </c>
      <c r="AY556" s="162" t="s">
        <v>113</v>
      </c>
    </row>
    <row r="557" spans="2:65" s="1" customFormat="1" ht="37.9" customHeight="1">
      <c r="B557" s="31"/>
      <c r="C557" s="131" t="s">
        <v>329</v>
      </c>
      <c r="D557" s="131" t="s">
        <v>117</v>
      </c>
      <c r="E557" s="132" t="s">
        <v>404</v>
      </c>
      <c r="F557" s="133" t="s">
        <v>405</v>
      </c>
      <c r="G557" s="134" t="s">
        <v>182</v>
      </c>
      <c r="H557" s="135">
        <v>182</v>
      </c>
      <c r="I557" s="136"/>
      <c r="J557" s="137">
        <f>ROUND(I557*H557,2)</f>
        <v>0</v>
      </c>
      <c r="K557" s="133" t="s">
        <v>121</v>
      </c>
      <c r="L557" s="31"/>
      <c r="M557" s="138" t="s">
        <v>1</v>
      </c>
      <c r="N557" s="139" t="s">
        <v>38</v>
      </c>
      <c r="P557" s="140">
        <f>O557*H557</f>
        <v>0</v>
      </c>
      <c r="Q557" s="140">
        <v>0</v>
      </c>
      <c r="R557" s="140">
        <f>Q557*H557</f>
        <v>0</v>
      </c>
      <c r="S557" s="140">
        <v>0</v>
      </c>
      <c r="T557" s="141">
        <f>S557*H557</f>
        <v>0</v>
      </c>
      <c r="AR557" s="142" t="s">
        <v>136</v>
      </c>
      <c r="AT557" s="142" t="s">
        <v>117</v>
      </c>
      <c r="AU557" s="142" t="s">
        <v>83</v>
      </c>
      <c r="AY557" s="16" t="s">
        <v>113</v>
      </c>
      <c r="BE557" s="143">
        <f>IF(N557="základní",J557,0)</f>
        <v>0</v>
      </c>
      <c r="BF557" s="143">
        <f>IF(N557="snížená",J557,0)</f>
        <v>0</v>
      </c>
      <c r="BG557" s="143">
        <f>IF(N557="zákl. přenesená",J557,0)</f>
        <v>0</v>
      </c>
      <c r="BH557" s="143">
        <f>IF(N557="sníž. přenesená",J557,0)</f>
        <v>0</v>
      </c>
      <c r="BI557" s="143">
        <f>IF(N557="nulová",J557,0)</f>
        <v>0</v>
      </c>
      <c r="BJ557" s="16" t="s">
        <v>81</v>
      </c>
      <c r="BK557" s="143">
        <f>ROUND(I557*H557,2)</f>
        <v>0</v>
      </c>
      <c r="BL557" s="16" t="s">
        <v>136</v>
      </c>
      <c r="BM557" s="142" t="s">
        <v>170</v>
      </c>
    </row>
    <row r="558" spans="2:65" s="1" customFormat="1" ht="48.75">
      <c r="B558" s="31"/>
      <c r="D558" s="144" t="s">
        <v>124</v>
      </c>
      <c r="F558" s="145" t="s">
        <v>406</v>
      </c>
      <c r="I558" s="146"/>
      <c r="L558" s="31"/>
      <c r="M558" s="147"/>
      <c r="T558" s="55"/>
      <c r="AT558" s="16" t="s">
        <v>124</v>
      </c>
      <c r="AU558" s="16" t="s">
        <v>83</v>
      </c>
    </row>
    <row r="559" spans="2:65" s="12" customFormat="1" ht="11.25">
      <c r="B559" s="148"/>
      <c r="D559" s="144" t="s">
        <v>126</v>
      </c>
      <c r="E559" s="149" t="s">
        <v>1</v>
      </c>
      <c r="F559" s="150" t="s">
        <v>407</v>
      </c>
      <c r="H559" s="149" t="s">
        <v>1</v>
      </c>
      <c r="I559" s="151"/>
      <c r="L559" s="148"/>
      <c r="M559" s="152"/>
      <c r="T559" s="153"/>
      <c r="AT559" s="149" t="s">
        <v>126</v>
      </c>
      <c r="AU559" s="149" t="s">
        <v>83</v>
      </c>
      <c r="AV559" s="12" t="s">
        <v>81</v>
      </c>
      <c r="AW559" s="12" t="s">
        <v>30</v>
      </c>
      <c r="AX559" s="12" t="s">
        <v>73</v>
      </c>
      <c r="AY559" s="149" t="s">
        <v>113</v>
      </c>
    </row>
    <row r="560" spans="2:65" s="13" customFormat="1" ht="11.25">
      <c r="B560" s="154"/>
      <c r="D560" s="144" t="s">
        <v>126</v>
      </c>
      <c r="E560" s="155" t="s">
        <v>1</v>
      </c>
      <c r="F560" s="156" t="s">
        <v>408</v>
      </c>
      <c r="H560" s="157">
        <v>158</v>
      </c>
      <c r="I560" s="158"/>
      <c r="L560" s="154"/>
      <c r="M560" s="159"/>
      <c r="T560" s="160"/>
      <c r="AT560" s="155" t="s">
        <v>126</v>
      </c>
      <c r="AU560" s="155" t="s">
        <v>83</v>
      </c>
      <c r="AV560" s="13" t="s">
        <v>83</v>
      </c>
      <c r="AW560" s="13" t="s">
        <v>30</v>
      </c>
      <c r="AX560" s="13" t="s">
        <v>73</v>
      </c>
      <c r="AY560" s="155" t="s">
        <v>113</v>
      </c>
    </row>
    <row r="561" spans="2:65" s="12" customFormat="1" ht="11.25">
      <c r="B561" s="148"/>
      <c r="D561" s="144" t="s">
        <v>126</v>
      </c>
      <c r="E561" s="149" t="s">
        <v>1</v>
      </c>
      <c r="F561" s="150" t="s">
        <v>409</v>
      </c>
      <c r="H561" s="149" t="s">
        <v>1</v>
      </c>
      <c r="I561" s="151"/>
      <c r="L561" s="148"/>
      <c r="M561" s="152"/>
      <c r="T561" s="153"/>
      <c r="AT561" s="149" t="s">
        <v>126</v>
      </c>
      <c r="AU561" s="149" t="s">
        <v>83</v>
      </c>
      <c r="AV561" s="12" t="s">
        <v>81</v>
      </c>
      <c r="AW561" s="12" t="s">
        <v>30</v>
      </c>
      <c r="AX561" s="12" t="s">
        <v>73</v>
      </c>
      <c r="AY561" s="149" t="s">
        <v>113</v>
      </c>
    </row>
    <row r="562" spans="2:65" s="13" customFormat="1" ht="11.25">
      <c r="B562" s="154"/>
      <c r="D562" s="144" t="s">
        <v>126</v>
      </c>
      <c r="E562" s="155" t="s">
        <v>1</v>
      </c>
      <c r="F562" s="156" t="s">
        <v>189</v>
      </c>
      <c r="H562" s="157">
        <v>10</v>
      </c>
      <c r="I562" s="158"/>
      <c r="L562" s="154"/>
      <c r="M562" s="159"/>
      <c r="T562" s="160"/>
      <c r="AT562" s="155" t="s">
        <v>126</v>
      </c>
      <c r="AU562" s="155" t="s">
        <v>83</v>
      </c>
      <c r="AV562" s="13" t="s">
        <v>83</v>
      </c>
      <c r="AW562" s="13" t="s">
        <v>30</v>
      </c>
      <c r="AX562" s="13" t="s">
        <v>73</v>
      </c>
      <c r="AY562" s="155" t="s">
        <v>113</v>
      </c>
    </row>
    <row r="563" spans="2:65" s="12" customFormat="1" ht="11.25">
      <c r="B563" s="148"/>
      <c r="D563" s="144" t="s">
        <v>126</v>
      </c>
      <c r="E563" s="149" t="s">
        <v>1</v>
      </c>
      <c r="F563" s="150" t="s">
        <v>410</v>
      </c>
      <c r="H563" s="149" t="s">
        <v>1</v>
      </c>
      <c r="I563" s="151"/>
      <c r="L563" s="148"/>
      <c r="M563" s="152"/>
      <c r="T563" s="153"/>
      <c r="AT563" s="149" t="s">
        <v>126</v>
      </c>
      <c r="AU563" s="149" t="s">
        <v>83</v>
      </c>
      <c r="AV563" s="12" t="s">
        <v>81</v>
      </c>
      <c r="AW563" s="12" t="s">
        <v>30</v>
      </c>
      <c r="AX563" s="12" t="s">
        <v>73</v>
      </c>
      <c r="AY563" s="149" t="s">
        <v>113</v>
      </c>
    </row>
    <row r="564" spans="2:65" s="13" customFormat="1" ht="11.25">
      <c r="B564" s="154"/>
      <c r="D564" s="144" t="s">
        <v>126</v>
      </c>
      <c r="E564" s="155" t="s">
        <v>1</v>
      </c>
      <c r="F564" s="156" t="s">
        <v>83</v>
      </c>
      <c r="H564" s="157">
        <v>2</v>
      </c>
      <c r="I564" s="158"/>
      <c r="L564" s="154"/>
      <c r="M564" s="159"/>
      <c r="T564" s="160"/>
      <c r="AT564" s="155" t="s">
        <v>126</v>
      </c>
      <c r="AU564" s="155" t="s">
        <v>83</v>
      </c>
      <c r="AV564" s="13" t="s">
        <v>83</v>
      </c>
      <c r="AW564" s="13" t="s">
        <v>30</v>
      </c>
      <c r="AX564" s="13" t="s">
        <v>73</v>
      </c>
      <c r="AY564" s="155" t="s">
        <v>113</v>
      </c>
    </row>
    <row r="565" spans="2:65" s="12" customFormat="1" ht="11.25">
      <c r="B565" s="148"/>
      <c r="D565" s="144" t="s">
        <v>126</v>
      </c>
      <c r="E565" s="149" t="s">
        <v>1</v>
      </c>
      <c r="F565" s="150" t="s">
        <v>411</v>
      </c>
      <c r="H565" s="149" t="s">
        <v>1</v>
      </c>
      <c r="I565" s="151"/>
      <c r="L565" s="148"/>
      <c r="M565" s="152"/>
      <c r="T565" s="153"/>
      <c r="AT565" s="149" t="s">
        <v>126</v>
      </c>
      <c r="AU565" s="149" t="s">
        <v>83</v>
      </c>
      <c r="AV565" s="12" t="s">
        <v>81</v>
      </c>
      <c r="AW565" s="12" t="s">
        <v>30</v>
      </c>
      <c r="AX565" s="12" t="s">
        <v>73</v>
      </c>
      <c r="AY565" s="149" t="s">
        <v>113</v>
      </c>
    </row>
    <row r="566" spans="2:65" s="13" customFormat="1" ht="11.25">
      <c r="B566" s="154"/>
      <c r="D566" s="144" t="s">
        <v>126</v>
      </c>
      <c r="E566" s="155" t="s">
        <v>1</v>
      </c>
      <c r="F566" s="156" t="s">
        <v>257</v>
      </c>
      <c r="H566" s="157">
        <v>7</v>
      </c>
      <c r="I566" s="158"/>
      <c r="L566" s="154"/>
      <c r="M566" s="159"/>
      <c r="T566" s="160"/>
      <c r="AT566" s="155" t="s">
        <v>126</v>
      </c>
      <c r="AU566" s="155" t="s">
        <v>83</v>
      </c>
      <c r="AV566" s="13" t="s">
        <v>83</v>
      </c>
      <c r="AW566" s="13" t="s">
        <v>30</v>
      </c>
      <c r="AX566" s="13" t="s">
        <v>73</v>
      </c>
      <c r="AY566" s="155" t="s">
        <v>113</v>
      </c>
    </row>
    <row r="567" spans="2:65" s="12" customFormat="1" ht="11.25">
      <c r="B567" s="148"/>
      <c r="D567" s="144" t="s">
        <v>126</v>
      </c>
      <c r="E567" s="149" t="s">
        <v>1</v>
      </c>
      <c r="F567" s="150" t="s">
        <v>412</v>
      </c>
      <c r="H567" s="149" t="s">
        <v>1</v>
      </c>
      <c r="I567" s="151"/>
      <c r="L567" s="148"/>
      <c r="M567" s="152"/>
      <c r="T567" s="153"/>
      <c r="AT567" s="149" t="s">
        <v>126</v>
      </c>
      <c r="AU567" s="149" t="s">
        <v>83</v>
      </c>
      <c r="AV567" s="12" t="s">
        <v>81</v>
      </c>
      <c r="AW567" s="12" t="s">
        <v>30</v>
      </c>
      <c r="AX567" s="12" t="s">
        <v>73</v>
      </c>
      <c r="AY567" s="149" t="s">
        <v>113</v>
      </c>
    </row>
    <row r="568" spans="2:65" s="13" customFormat="1" ht="11.25">
      <c r="B568" s="154"/>
      <c r="D568" s="144" t="s">
        <v>126</v>
      </c>
      <c r="E568" s="155" t="s">
        <v>1</v>
      </c>
      <c r="F568" s="156" t="s">
        <v>114</v>
      </c>
      <c r="H568" s="157">
        <v>5</v>
      </c>
      <c r="I568" s="158"/>
      <c r="L568" s="154"/>
      <c r="M568" s="159"/>
      <c r="T568" s="160"/>
      <c r="AT568" s="155" t="s">
        <v>126</v>
      </c>
      <c r="AU568" s="155" t="s">
        <v>83</v>
      </c>
      <c r="AV568" s="13" t="s">
        <v>83</v>
      </c>
      <c r="AW568" s="13" t="s">
        <v>30</v>
      </c>
      <c r="AX568" s="13" t="s">
        <v>73</v>
      </c>
      <c r="AY568" s="155" t="s">
        <v>113</v>
      </c>
    </row>
    <row r="569" spans="2:65" s="14" customFormat="1" ht="11.25">
      <c r="B569" s="161"/>
      <c r="D569" s="144" t="s">
        <v>126</v>
      </c>
      <c r="E569" s="162" t="s">
        <v>1</v>
      </c>
      <c r="F569" s="163" t="s">
        <v>131</v>
      </c>
      <c r="H569" s="164">
        <v>182</v>
      </c>
      <c r="I569" s="165"/>
      <c r="L569" s="161"/>
      <c r="M569" s="166"/>
      <c r="T569" s="167"/>
      <c r="AT569" s="162" t="s">
        <v>126</v>
      </c>
      <c r="AU569" s="162" t="s">
        <v>83</v>
      </c>
      <c r="AV569" s="14" t="s">
        <v>122</v>
      </c>
      <c r="AW569" s="14" t="s">
        <v>30</v>
      </c>
      <c r="AX569" s="14" t="s">
        <v>81</v>
      </c>
      <c r="AY569" s="162" t="s">
        <v>113</v>
      </c>
    </row>
    <row r="570" spans="2:65" s="1" customFormat="1" ht="24.2" customHeight="1">
      <c r="B570" s="31"/>
      <c r="C570" s="131" t="s">
        <v>413</v>
      </c>
      <c r="D570" s="131" t="s">
        <v>117</v>
      </c>
      <c r="E570" s="132" t="s">
        <v>414</v>
      </c>
      <c r="F570" s="133" t="s">
        <v>415</v>
      </c>
      <c r="G570" s="134" t="s">
        <v>182</v>
      </c>
      <c r="H570" s="135">
        <v>21</v>
      </c>
      <c r="I570" s="136"/>
      <c r="J570" s="137">
        <f>ROUND(I570*H570,2)</f>
        <v>0</v>
      </c>
      <c r="K570" s="133" t="s">
        <v>121</v>
      </c>
      <c r="L570" s="31"/>
      <c r="M570" s="138" t="s">
        <v>1</v>
      </c>
      <c r="N570" s="139" t="s">
        <v>38</v>
      </c>
      <c r="P570" s="140">
        <f>O570*H570</f>
        <v>0</v>
      </c>
      <c r="Q570" s="140">
        <v>0</v>
      </c>
      <c r="R570" s="140">
        <f>Q570*H570</f>
        <v>0</v>
      </c>
      <c r="S570" s="140">
        <v>0</v>
      </c>
      <c r="T570" s="141">
        <f>S570*H570</f>
        <v>0</v>
      </c>
      <c r="AR570" s="142" t="s">
        <v>136</v>
      </c>
      <c r="AT570" s="142" t="s">
        <v>117</v>
      </c>
      <c r="AU570" s="142" t="s">
        <v>83</v>
      </c>
      <c r="AY570" s="16" t="s">
        <v>113</v>
      </c>
      <c r="BE570" s="143">
        <f>IF(N570="základní",J570,0)</f>
        <v>0</v>
      </c>
      <c r="BF570" s="143">
        <f>IF(N570="snížená",J570,0)</f>
        <v>0</v>
      </c>
      <c r="BG570" s="143">
        <f>IF(N570="zákl. přenesená",J570,0)</f>
        <v>0</v>
      </c>
      <c r="BH570" s="143">
        <f>IF(N570="sníž. přenesená",J570,0)</f>
        <v>0</v>
      </c>
      <c r="BI570" s="143">
        <f>IF(N570="nulová",J570,0)</f>
        <v>0</v>
      </c>
      <c r="BJ570" s="16" t="s">
        <v>81</v>
      </c>
      <c r="BK570" s="143">
        <f>ROUND(I570*H570,2)</f>
        <v>0</v>
      </c>
      <c r="BL570" s="16" t="s">
        <v>136</v>
      </c>
      <c r="BM570" s="142" t="s">
        <v>275</v>
      </c>
    </row>
    <row r="571" spans="2:65" s="1" customFormat="1" ht="29.25">
      <c r="B571" s="31"/>
      <c r="D571" s="144" t="s">
        <v>124</v>
      </c>
      <c r="F571" s="145" t="s">
        <v>416</v>
      </c>
      <c r="I571" s="146"/>
      <c r="L571" s="31"/>
      <c r="M571" s="147"/>
      <c r="T571" s="55"/>
      <c r="AT571" s="16" t="s">
        <v>124</v>
      </c>
      <c r="AU571" s="16" t="s">
        <v>83</v>
      </c>
    </row>
    <row r="572" spans="2:65" s="1" customFormat="1" ht="19.5">
      <c r="B572" s="31"/>
      <c r="D572" s="144" t="s">
        <v>139</v>
      </c>
      <c r="F572" s="168" t="s">
        <v>417</v>
      </c>
      <c r="I572" s="146"/>
      <c r="L572" s="31"/>
      <c r="M572" s="147"/>
      <c r="T572" s="55"/>
      <c r="AT572" s="16" t="s">
        <v>139</v>
      </c>
      <c r="AU572" s="16" t="s">
        <v>83</v>
      </c>
    </row>
    <row r="573" spans="2:65" s="12" customFormat="1" ht="11.25">
      <c r="B573" s="148"/>
      <c r="D573" s="144" t="s">
        <v>126</v>
      </c>
      <c r="E573" s="149" t="s">
        <v>1</v>
      </c>
      <c r="F573" s="150" t="s">
        <v>418</v>
      </c>
      <c r="H573" s="149" t="s">
        <v>1</v>
      </c>
      <c r="I573" s="151"/>
      <c r="L573" s="148"/>
      <c r="M573" s="152"/>
      <c r="T573" s="153"/>
      <c r="AT573" s="149" t="s">
        <v>126</v>
      </c>
      <c r="AU573" s="149" t="s">
        <v>83</v>
      </c>
      <c r="AV573" s="12" t="s">
        <v>81</v>
      </c>
      <c r="AW573" s="12" t="s">
        <v>30</v>
      </c>
      <c r="AX573" s="12" t="s">
        <v>73</v>
      </c>
      <c r="AY573" s="149" t="s">
        <v>113</v>
      </c>
    </row>
    <row r="574" spans="2:65" s="13" customFormat="1" ht="11.25">
      <c r="B574" s="154"/>
      <c r="D574" s="144" t="s">
        <v>126</v>
      </c>
      <c r="E574" s="155" t="s">
        <v>1</v>
      </c>
      <c r="F574" s="156" t="s">
        <v>8</v>
      </c>
      <c r="H574" s="157">
        <v>12</v>
      </c>
      <c r="I574" s="158"/>
      <c r="L574" s="154"/>
      <c r="M574" s="159"/>
      <c r="T574" s="160"/>
      <c r="AT574" s="155" t="s">
        <v>126</v>
      </c>
      <c r="AU574" s="155" t="s">
        <v>83</v>
      </c>
      <c r="AV574" s="13" t="s">
        <v>83</v>
      </c>
      <c r="AW574" s="13" t="s">
        <v>30</v>
      </c>
      <c r="AX574" s="13" t="s">
        <v>73</v>
      </c>
      <c r="AY574" s="155" t="s">
        <v>113</v>
      </c>
    </row>
    <row r="575" spans="2:65" s="12" customFormat="1" ht="11.25">
      <c r="B575" s="148"/>
      <c r="D575" s="144" t="s">
        <v>126</v>
      </c>
      <c r="E575" s="149" t="s">
        <v>1</v>
      </c>
      <c r="F575" s="150" t="s">
        <v>174</v>
      </c>
      <c r="H575" s="149" t="s">
        <v>1</v>
      </c>
      <c r="I575" s="151"/>
      <c r="L575" s="148"/>
      <c r="M575" s="152"/>
      <c r="T575" s="153"/>
      <c r="AT575" s="149" t="s">
        <v>126</v>
      </c>
      <c r="AU575" s="149" t="s">
        <v>83</v>
      </c>
      <c r="AV575" s="12" t="s">
        <v>81</v>
      </c>
      <c r="AW575" s="12" t="s">
        <v>30</v>
      </c>
      <c r="AX575" s="12" t="s">
        <v>73</v>
      </c>
      <c r="AY575" s="149" t="s">
        <v>113</v>
      </c>
    </row>
    <row r="576" spans="2:65" s="13" customFormat="1" ht="11.25">
      <c r="B576" s="154"/>
      <c r="D576" s="144" t="s">
        <v>126</v>
      </c>
      <c r="E576" s="155" t="s">
        <v>1</v>
      </c>
      <c r="F576" s="156" t="s">
        <v>83</v>
      </c>
      <c r="H576" s="157">
        <v>2</v>
      </c>
      <c r="I576" s="158"/>
      <c r="L576" s="154"/>
      <c r="M576" s="159"/>
      <c r="T576" s="160"/>
      <c r="AT576" s="155" t="s">
        <v>126</v>
      </c>
      <c r="AU576" s="155" t="s">
        <v>83</v>
      </c>
      <c r="AV576" s="13" t="s">
        <v>83</v>
      </c>
      <c r="AW576" s="13" t="s">
        <v>30</v>
      </c>
      <c r="AX576" s="13" t="s">
        <v>73</v>
      </c>
      <c r="AY576" s="155" t="s">
        <v>113</v>
      </c>
    </row>
    <row r="577" spans="2:65" s="12" customFormat="1" ht="11.25">
      <c r="B577" s="148"/>
      <c r="D577" s="144" t="s">
        <v>126</v>
      </c>
      <c r="E577" s="149" t="s">
        <v>1</v>
      </c>
      <c r="F577" s="150" t="s">
        <v>419</v>
      </c>
      <c r="H577" s="149" t="s">
        <v>1</v>
      </c>
      <c r="I577" s="151"/>
      <c r="L577" s="148"/>
      <c r="M577" s="152"/>
      <c r="T577" s="153"/>
      <c r="AT577" s="149" t="s">
        <v>126</v>
      </c>
      <c r="AU577" s="149" t="s">
        <v>83</v>
      </c>
      <c r="AV577" s="12" t="s">
        <v>81</v>
      </c>
      <c r="AW577" s="12" t="s">
        <v>30</v>
      </c>
      <c r="AX577" s="12" t="s">
        <v>73</v>
      </c>
      <c r="AY577" s="149" t="s">
        <v>113</v>
      </c>
    </row>
    <row r="578" spans="2:65" s="13" customFormat="1" ht="11.25">
      <c r="B578" s="154"/>
      <c r="D578" s="144" t="s">
        <v>126</v>
      </c>
      <c r="E578" s="155" t="s">
        <v>1</v>
      </c>
      <c r="F578" s="156" t="s">
        <v>83</v>
      </c>
      <c r="H578" s="157">
        <v>2</v>
      </c>
      <c r="I578" s="158"/>
      <c r="L578" s="154"/>
      <c r="M578" s="159"/>
      <c r="T578" s="160"/>
      <c r="AT578" s="155" t="s">
        <v>126</v>
      </c>
      <c r="AU578" s="155" t="s">
        <v>83</v>
      </c>
      <c r="AV578" s="13" t="s">
        <v>83</v>
      </c>
      <c r="AW578" s="13" t="s">
        <v>30</v>
      </c>
      <c r="AX578" s="13" t="s">
        <v>73</v>
      </c>
      <c r="AY578" s="155" t="s">
        <v>113</v>
      </c>
    </row>
    <row r="579" spans="2:65" s="12" customFormat="1" ht="11.25">
      <c r="B579" s="148"/>
      <c r="D579" s="144" t="s">
        <v>126</v>
      </c>
      <c r="E579" s="149" t="s">
        <v>1</v>
      </c>
      <c r="F579" s="150" t="s">
        <v>420</v>
      </c>
      <c r="H579" s="149" t="s">
        <v>1</v>
      </c>
      <c r="I579" s="151"/>
      <c r="L579" s="148"/>
      <c r="M579" s="152"/>
      <c r="T579" s="153"/>
      <c r="AT579" s="149" t="s">
        <v>126</v>
      </c>
      <c r="AU579" s="149" t="s">
        <v>83</v>
      </c>
      <c r="AV579" s="12" t="s">
        <v>81</v>
      </c>
      <c r="AW579" s="12" t="s">
        <v>30</v>
      </c>
      <c r="AX579" s="12" t="s">
        <v>73</v>
      </c>
      <c r="AY579" s="149" t="s">
        <v>113</v>
      </c>
    </row>
    <row r="580" spans="2:65" s="13" customFormat="1" ht="11.25">
      <c r="B580" s="154"/>
      <c r="D580" s="144" t="s">
        <v>126</v>
      </c>
      <c r="E580" s="155" t="s">
        <v>1</v>
      </c>
      <c r="F580" s="156" t="s">
        <v>114</v>
      </c>
      <c r="H580" s="157">
        <v>5</v>
      </c>
      <c r="I580" s="158"/>
      <c r="L580" s="154"/>
      <c r="M580" s="159"/>
      <c r="T580" s="160"/>
      <c r="AT580" s="155" t="s">
        <v>126</v>
      </c>
      <c r="AU580" s="155" t="s">
        <v>83</v>
      </c>
      <c r="AV580" s="13" t="s">
        <v>83</v>
      </c>
      <c r="AW580" s="13" t="s">
        <v>30</v>
      </c>
      <c r="AX580" s="13" t="s">
        <v>73</v>
      </c>
      <c r="AY580" s="155" t="s">
        <v>113</v>
      </c>
    </row>
    <row r="581" spans="2:65" s="14" customFormat="1" ht="11.25">
      <c r="B581" s="161"/>
      <c r="D581" s="144" t="s">
        <v>126</v>
      </c>
      <c r="E581" s="162" t="s">
        <v>1</v>
      </c>
      <c r="F581" s="163" t="s">
        <v>131</v>
      </c>
      <c r="H581" s="164">
        <v>21</v>
      </c>
      <c r="I581" s="165"/>
      <c r="L581" s="161"/>
      <c r="M581" s="166"/>
      <c r="T581" s="167"/>
      <c r="AT581" s="162" t="s">
        <v>126</v>
      </c>
      <c r="AU581" s="162" t="s">
        <v>83</v>
      </c>
      <c r="AV581" s="14" t="s">
        <v>122</v>
      </c>
      <c r="AW581" s="14" t="s">
        <v>30</v>
      </c>
      <c r="AX581" s="14" t="s">
        <v>81</v>
      </c>
      <c r="AY581" s="162" t="s">
        <v>113</v>
      </c>
    </row>
    <row r="582" spans="2:65" s="1" customFormat="1" ht="24.2" customHeight="1">
      <c r="B582" s="31"/>
      <c r="C582" s="131" t="s">
        <v>421</v>
      </c>
      <c r="D582" s="131" t="s">
        <v>117</v>
      </c>
      <c r="E582" s="132" t="s">
        <v>422</v>
      </c>
      <c r="F582" s="133" t="s">
        <v>423</v>
      </c>
      <c r="G582" s="134" t="s">
        <v>182</v>
      </c>
      <c r="H582" s="135">
        <v>19</v>
      </c>
      <c r="I582" s="136"/>
      <c r="J582" s="137">
        <f>ROUND(I582*H582,2)</f>
        <v>0</v>
      </c>
      <c r="K582" s="133" t="s">
        <v>121</v>
      </c>
      <c r="L582" s="31"/>
      <c r="M582" s="138" t="s">
        <v>1</v>
      </c>
      <c r="N582" s="139" t="s">
        <v>38</v>
      </c>
      <c r="P582" s="140">
        <f>O582*H582</f>
        <v>0</v>
      </c>
      <c r="Q582" s="140">
        <v>0</v>
      </c>
      <c r="R582" s="140">
        <f>Q582*H582</f>
        <v>0</v>
      </c>
      <c r="S582" s="140">
        <v>0</v>
      </c>
      <c r="T582" s="141">
        <f>S582*H582</f>
        <v>0</v>
      </c>
      <c r="AR582" s="142" t="s">
        <v>136</v>
      </c>
      <c r="AT582" s="142" t="s">
        <v>117</v>
      </c>
      <c r="AU582" s="142" t="s">
        <v>83</v>
      </c>
      <c r="AY582" s="16" t="s">
        <v>113</v>
      </c>
      <c r="BE582" s="143">
        <f>IF(N582="základní",J582,0)</f>
        <v>0</v>
      </c>
      <c r="BF582" s="143">
        <f>IF(N582="snížená",J582,0)</f>
        <v>0</v>
      </c>
      <c r="BG582" s="143">
        <f>IF(N582="zákl. přenesená",J582,0)</f>
        <v>0</v>
      </c>
      <c r="BH582" s="143">
        <f>IF(N582="sníž. přenesená",J582,0)</f>
        <v>0</v>
      </c>
      <c r="BI582" s="143">
        <f>IF(N582="nulová",J582,0)</f>
        <v>0</v>
      </c>
      <c r="BJ582" s="16" t="s">
        <v>81</v>
      </c>
      <c r="BK582" s="143">
        <f>ROUND(I582*H582,2)</f>
        <v>0</v>
      </c>
      <c r="BL582" s="16" t="s">
        <v>136</v>
      </c>
      <c r="BM582" s="142" t="s">
        <v>184</v>
      </c>
    </row>
    <row r="583" spans="2:65" s="1" customFormat="1" ht="29.25">
      <c r="B583" s="31"/>
      <c r="D583" s="144" t="s">
        <v>124</v>
      </c>
      <c r="F583" s="145" t="s">
        <v>424</v>
      </c>
      <c r="I583" s="146"/>
      <c r="L583" s="31"/>
      <c r="M583" s="147"/>
      <c r="T583" s="55"/>
      <c r="AT583" s="16" t="s">
        <v>124</v>
      </c>
      <c r="AU583" s="16" t="s">
        <v>83</v>
      </c>
    </row>
    <row r="584" spans="2:65" s="1" customFormat="1" ht="19.5">
      <c r="B584" s="31"/>
      <c r="D584" s="144" t="s">
        <v>139</v>
      </c>
      <c r="F584" s="168" t="s">
        <v>425</v>
      </c>
      <c r="I584" s="146"/>
      <c r="L584" s="31"/>
      <c r="M584" s="147"/>
      <c r="T584" s="55"/>
      <c r="AT584" s="16" t="s">
        <v>139</v>
      </c>
      <c r="AU584" s="16" t="s">
        <v>83</v>
      </c>
    </row>
    <row r="585" spans="2:65" s="13" customFormat="1" ht="11.25">
      <c r="B585" s="154"/>
      <c r="D585" s="144" t="s">
        <v>126</v>
      </c>
      <c r="E585" s="155" t="s">
        <v>1</v>
      </c>
      <c r="F585" s="156" t="s">
        <v>426</v>
      </c>
      <c r="H585" s="157">
        <v>13</v>
      </c>
      <c r="I585" s="158"/>
      <c r="L585" s="154"/>
      <c r="M585" s="159"/>
      <c r="T585" s="160"/>
      <c r="AT585" s="155" t="s">
        <v>126</v>
      </c>
      <c r="AU585" s="155" t="s">
        <v>83</v>
      </c>
      <c r="AV585" s="13" t="s">
        <v>83</v>
      </c>
      <c r="AW585" s="13" t="s">
        <v>30</v>
      </c>
      <c r="AX585" s="13" t="s">
        <v>73</v>
      </c>
      <c r="AY585" s="155" t="s">
        <v>113</v>
      </c>
    </row>
    <row r="586" spans="2:65" s="13" customFormat="1" ht="11.25">
      <c r="B586" s="154"/>
      <c r="D586" s="144" t="s">
        <v>126</v>
      </c>
      <c r="E586" s="155" t="s">
        <v>1</v>
      </c>
      <c r="F586" s="156" t="s">
        <v>427</v>
      </c>
      <c r="H586" s="157">
        <v>6</v>
      </c>
      <c r="I586" s="158"/>
      <c r="L586" s="154"/>
      <c r="M586" s="159"/>
      <c r="T586" s="160"/>
      <c r="AT586" s="155" t="s">
        <v>126</v>
      </c>
      <c r="AU586" s="155" t="s">
        <v>83</v>
      </c>
      <c r="AV586" s="13" t="s">
        <v>83</v>
      </c>
      <c r="AW586" s="13" t="s">
        <v>30</v>
      </c>
      <c r="AX586" s="13" t="s">
        <v>73</v>
      </c>
      <c r="AY586" s="155" t="s">
        <v>113</v>
      </c>
    </row>
    <row r="587" spans="2:65" s="14" customFormat="1" ht="11.25">
      <c r="B587" s="161"/>
      <c r="D587" s="144" t="s">
        <v>126</v>
      </c>
      <c r="E587" s="162" t="s">
        <v>1</v>
      </c>
      <c r="F587" s="163" t="s">
        <v>131</v>
      </c>
      <c r="H587" s="164">
        <v>19</v>
      </c>
      <c r="I587" s="165"/>
      <c r="L587" s="161"/>
      <c r="M587" s="166"/>
      <c r="T587" s="167"/>
      <c r="AT587" s="162" t="s">
        <v>126</v>
      </c>
      <c r="AU587" s="162" t="s">
        <v>83</v>
      </c>
      <c r="AV587" s="14" t="s">
        <v>122</v>
      </c>
      <c r="AW587" s="14" t="s">
        <v>30</v>
      </c>
      <c r="AX587" s="14" t="s">
        <v>81</v>
      </c>
      <c r="AY587" s="162" t="s">
        <v>113</v>
      </c>
    </row>
    <row r="588" spans="2:65" s="1" customFormat="1" ht="24.2" customHeight="1">
      <c r="B588" s="31"/>
      <c r="C588" s="131" t="s">
        <v>428</v>
      </c>
      <c r="D588" s="131" t="s">
        <v>117</v>
      </c>
      <c r="E588" s="132" t="s">
        <v>429</v>
      </c>
      <c r="F588" s="133" t="s">
        <v>430</v>
      </c>
      <c r="G588" s="134" t="s">
        <v>182</v>
      </c>
      <c r="H588" s="135">
        <v>12</v>
      </c>
      <c r="I588" s="136"/>
      <c r="J588" s="137">
        <f>ROUND(I588*H588,2)</f>
        <v>0</v>
      </c>
      <c r="K588" s="133" t="s">
        <v>121</v>
      </c>
      <c r="L588" s="31"/>
      <c r="M588" s="138" t="s">
        <v>1</v>
      </c>
      <c r="N588" s="139" t="s">
        <v>38</v>
      </c>
      <c r="P588" s="140">
        <f>O588*H588</f>
        <v>0</v>
      </c>
      <c r="Q588" s="140">
        <v>0</v>
      </c>
      <c r="R588" s="140">
        <f>Q588*H588</f>
        <v>0</v>
      </c>
      <c r="S588" s="140">
        <v>0</v>
      </c>
      <c r="T588" s="141">
        <f>S588*H588</f>
        <v>0</v>
      </c>
      <c r="AR588" s="142" t="s">
        <v>136</v>
      </c>
      <c r="AT588" s="142" t="s">
        <v>117</v>
      </c>
      <c r="AU588" s="142" t="s">
        <v>83</v>
      </c>
      <c r="AY588" s="16" t="s">
        <v>113</v>
      </c>
      <c r="BE588" s="143">
        <f>IF(N588="základní",J588,0)</f>
        <v>0</v>
      </c>
      <c r="BF588" s="143">
        <f>IF(N588="snížená",J588,0)</f>
        <v>0</v>
      </c>
      <c r="BG588" s="143">
        <f>IF(N588="zákl. přenesená",J588,0)</f>
        <v>0</v>
      </c>
      <c r="BH588" s="143">
        <f>IF(N588="sníž. přenesená",J588,0)</f>
        <v>0</v>
      </c>
      <c r="BI588" s="143">
        <f>IF(N588="nulová",J588,0)</f>
        <v>0</v>
      </c>
      <c r="BJ588" s="16" t="s">
        <v>81</v>
      </c>
      <c r="BK588" s="143">
        <f>ROUND(I588*H588,2)</f>
        <v>0</v>
      </c>
      <c r="BL588" s="16" t="s">
        <v>136</v>
      </c>
      <c r="BM588" s="142" t="s">
        <v>431</v>
      </c>
    </row>
    <row r="589" spans="2:65" s="1" customFormat="1" ht="19.5">
      <c r="B589" s="31"/>
      <c r="D589" s="144" t="s">
        <v>124</v>
      </c>
      <c r="F589" s="145" t="s">
        <v>430</v>
      </c>
      <c r="I589" s="146"/>
      <c r="L589" s="31"/>
      <c r="M589" s="147"/>
      <c r="T589" s="55"/>
      <c r="AT589" s="16" t="s">
        <v>124</v>
      </c>
      <c r="AU589" s="16" t="s">
        <v>83</v>
      </c>
    </row>
    <row r="590" spans="2:65" s="1" customFormat="1" ht="29.25">
      <c r="B590" s="31"/>
      <c r="D590" s="144" t="s">
        <v>139</v>
      </c>
      <c r="F590" s="168" t="s">
        <v>432</v>
      </c>
      <c r="I590" s="146"/>
      <c r="L590" s="31"/>
      <c r="M590" s="147"/>
      <c r="T590" s="55"/>
      <c r="AT590" s="16" t="s">
        <v>139</v>
      </c>
      <c r="AU590" s="16" t="s">
        <v>83</v>
      </c>
    </row>
    <row r="591" spans="2:65" s="1" customFormat="1" ht="33" customHeight="1">
      <c r="B591" s="31"/>
      <c r="C591" s="169" t="s">
        <v>239</v>
      </c>
      <c r="D591" s="169" t="s">
        <v>161</v>
      </c>
      <c r="E591" s="170" t="s">
        <v>433</v>
      </c>
      <c r="F591" s="171" t="s">
        <v>434</v>
      </c>
      <c r="G591" s="172" t="s">
        <v>182</v>
      </c>
      <c r="H591" s="173">
        <v>12</v>
      </c>
      <c r="I591" s="174"/>
      <c r="J591" s="175">
        <f>ROUND(I591*H591,2)</f>
        <v>0</v>
      </c>
      <c r="K591" s="171" t="s">
        <v>121</v>
      </c>
      <c r="L591" s="176"/>
      <c r="M591" s="177" t="s">
        <v>1</v>
      </c>
      <c r="N591" s="178" t="s">
        <v>38</v>
      </c>
      <c r="P591" s="140">
        <f>O591*H591</f>
        <v>0</v>
      </c>
      <c r="Q591" s="140">
        <v>0</v>
      </c>
      <c r="R591" s="140">
        <f>Q591*H591</f>
        <v>0</v>
      </c>
      <c r="S591" s="140">
        <v>0</v>
      </c>
      <c r="T591" s="141">
        <f>S591*H591</f>
        <v>0</v>
      </c>
      <c r="AR591" s="142" t="s">
        <v>164</v>
      </c>
      <c r="AT591" s="142" t="s">
        <v>161</v>
      </c>
      <c r="AU591" s="142" t="s">
        <v>83</v>
      </c>
      <c r="AY591" s="16" t="s">
        <v>113</v>
      </c>
      <c r="BE591" s="143">
        <f>IF(N591="základní",J591,0)</f>
        <v>0</v>
      </c>
      <c r="BF591" s="143">
        <f>IF(N591="snížená",J591,0)</f>
        <v>0</v>
      </c>
      <c r="BG591" s="143">
        <f>IF(N591="zákl. přenesená",J591,0)</f>
        <v>0</v>
      </c>
      <c r="BH591" s="143">
        <f>IF(N591="sníž. přenesená",J591,0)</f>
        <v>0</v>
      </c>
      <c r="BI591" s="143">
        <f>IF(N591="nulová",J591,0)</f>
        <v>0</v>
      </c>
      <c r="BJ591" s="16" t="s">
        <v>81</v>
      </c>
      <c r="BK591" s="143">
        <f>ROUND(I591*H591,2)</f>
        <v>0</v>
      </c>
      <c r="BL591" s="16" t="s">
        <v>136</v>
      </c>
      <c r="BM591" s="142" t="s">
        <v>435</v>
      </c>
    </row>
    <row r="592" spans="2:65" s="1" customFormat="1" ht="19.5">
      <c r="B592" s="31"/>
      <c r="D592" s="144" t="s">
        <v>124</v>
      </c>
      <c r="F592" s="145" t="s">
        <v>434</v>
      </c>
      <c r="I592" s="146"/>
      <c r="L592" s="31"/>
      <c r="M592" s="147"/>
      <c r="T592" s="55"/>
      <c r="AT592" s="16" t="s">
        <v>124</v>
      </c>
      <c r="AU592" s="16" t="s">
        <v>83</v>
      </c>
    </row>
    <row r="593" spans="2:65" s="1" customFormat="1" ht="33" customHeight="1">
      <c r="B593" s="31"/>
      <c r="C593" s="131" t="s">
        <v>436</v>
      </c>
      <c r="D593" s="131" t="s">
        <v>117</v>
      </c>
      <c r="E593" s="132" t="s">
        <v>437</v>
      </c>
      <c r="F593" s="133" t="s">
        <v>438</v>
      </c>
      <c r="G593" s="134" t="s">
        <v>182</v>
      </c>
      <c r="H593" s="135">
        <v>60</v>
      </c>
      <c r="I593" s="136"/>
      <c r="J593" s="137">
        <f>ROUND(I593*H593,2)</f>
        <v>0</v>
      </c>
      <c r="K593" s="133" t="s">
        <v>121</v>
      </c>
      <c r="L593" s="31"/>
      <c r="M593" s="138" t="s">
        <v>1</v>
      </c>
      <c r="N593" s="139" t="s">
        <v>38</v>
      </c>
      <c r="P593" s="140">
        <f>O593*H593</f>
        <v>0</v>
      </c>
      <c r="Q593" s="140">
        <v>0</v>
      </c>
      <c r="R593" s="140">
        <f>Q593*H593</f>
        <v>0</v>
      </c>
      <c r="S593" s="140">
        <v>0</v>
      </c>
      <c r="T593" s="141">
        <f>S593*H593</f>
        <v>0</v>
      </c>
      <c r="AR593" s="142" t="s">
        <v>136</v>
      </c>
      <c r="AT593" s="142" t="s">
        <v>117</v>
      </c>
      <c r="AU593" s="142" t="s">
        <v>83</v>
      </c>
      <c r="AY593" s="16" t="s">
        <v>113</v>
      </c>
      <c r="BE593" s="143">
        <f>IF(N593="základní",J593,0)</f>
        <v>0</v>
      </c>
      <c r="BF593" s="143">
        <f>IF(N593="snížená",J593,0)</f>
        <v>0</v>
      </c>
      <c r="BG593" s="143">
        <f>IF(N593="zákl. přenesená",J593,0)</f>
        <v>0</v>
      </c>
      <c r="BH593" s="143">
        <f>IF(N593="sníž. přenesená",J593,0)</f>
        <v>0</v>
      </c>
      <c r="BI593" s="143">
        <f>IF(N593="nulová",J593,0)</f>
        <v>0</v>
      </c>
      <c r="BJ593" s="16" t="s">
        <v>81</v>
      </c>
      <c r="BK593" s="143">
        <f>ROUND(I593*H593,2)</f>
        <v>0</v>
      </c>
      <c r="BL593" s="16" t="s">
        <v>136</v>
      </c>
      <c r="BM593" s="142" t="s">
        <v>439</v>
      </c>
    </row>
    <row r="594" spans="2:65" s="1" customFormat="1" ht="19.5">
      <c r="B594" s="31"/>
      <c r="D594" s="144" t="s">
        <v>124</v>
      </c>
      <c r="F594" s="145" t="s">
        <v>438</v>
      </c>
      <c r="I594" s="146"/>
      <c r="L594" s="31"/>
      <c r="M594" s="147"/>
      <c r="T594" s="55"/>
      <c r="AT594" s="16" t="s">
        <v>124</v>
      </c>
      <c r="AU594" s="16" t="s">
        <v>83</v>
      </c>
    </row>
    <row r="595" spans="2:65" s="1" customFormat="1" ht="39">
      <c r="B595" s="31"/>
      <c r="D595" s="144" t="s">
        <v>139</v>
      </c>
      <c r="F595" s="168" t="s">
        <v>440</v>
      </c>
      <c r="I595" s="146"/>
      <c r="L595" s="31"/>
      <c r="M595" s="147"/>
      <c r="T595" s="55"/>
      <c r="AT595" s="16" t="s">
        <v>139</v>
      </c>
      <c r="AU595" s="16" t="s">
        <v>83</v>
      </c>
    </row>
    <row r="596" spans="2:65" s="1" customFormat="1" ht="37.9" customHeight="1">
      <c r="B596" s="31"/>
      <c r="C596" s="169" t="s">
        <v>228</v>
      </c>
      <c r="D596" s="169" t="s">
        <v>161</v>
      </c>
      <c r="E596" s="170" t="s">
        <v>441</v>
      </c>
      <c r="F596" s="171" t="s">
        <v>442</v>
      </c>
      <c r="G596" s="172" t="s">
        <v>182</v>
      </c>
      <c r="H596" s="173">
        <v>60</v>
      </c>
      <c r="I596" s="174"/>
      <c r="J596" s="175">
        <f>ROUND(I596*H596,2)</f>
        <v>0</v>
      </c>
      <c r="K596" s="171" t="s">
        <v>121</v>
      </c>
      <c r="L596" s="176"/>
      <c r="M596" s="177" t="s">
        <v>1</v>
      </c>
      <c r="N596" s="178" t="s">
        <v>38</v>
      </c>
      <c r="P596" s="140">
        <f>O596*H596</f>
        <v>0</v>
      </c>
      <c r="Q596" s="140">
        <v>0</v>
      </c>
      <c r="R596" s="140">
        <f>Q596*H596</f>
        <v>0</v>
      </c>
      <c r="S596" s="140">
        <v>0</v>
      </c>
      <c r="T596" s="141">
        <f>S596*H596</f>
        <v>0</v>
      </c>
      <c r="AR596" s="142" t="s">
        <v>164</v>
      </c>
      <c r="AT596" s="142" t="s">
        <v>161</v>
      </c>
      <c r="AU596" s="142" t="s">
        <v>83</v>
      </c>
      <c r="AY596" s="16" t="s">
        <v>113</v>
      </c>
      <c r="BE596" s="143">
        <f>IF(N596="základní",J596,0)</f>
        <v>0</v>
      </c>
      <c r="BF596" s="143">
        <f>IF(N596="snížená",J596,0)</f>
        <v>0</v>
      </c>
      <c r="BG596" s="143">
        <f>IF(N596="zákl. přenesená",J596,0)</f>
        <v>0</v>
      </c>
      <c r="BH596" s="143">
        <f>IF(N596="sníž. přenesená",J596,0)</f>
        <v>0</v>
      </c>
      <c r="BI596" s="143">
        <f>IF(N596="nulová",J596,0)</f>
        <v>0</v>
      </c>
      <c r="BJ596" s="16" t="s">
        <v>81</v>
      </c>
      <c r="BK596" s="143">
        <f>ROUND(I596*H596,2)</f>
        <v>0</v>
      </c>
      <c r="BL596" s="16" t="s">
        <v>136</v>
      </c>
      <c r="BM596" s="142" t="s">
        <v>443</v>
      </c>
    </row>
    <row r="597" spans="2:65" s="1" customFormat="1" ht="19.5">
      <c r="B597" s="31"/>
      <c r="D597" s="144" t="s">
        <v>124</v>
      </c>
      <c r="F597" s="145" t="s">
        <v>442</v>
      </c>
      <c r="I597" s="146"/>
      <c r="L597" s="31"/>
      <c r="M597" s="147"/>
      <c r="T597" s="55"/>
      <c r="AT597" s="16" t="s">
        <v>124</v>
      </c>
      <c r="AU597" s="16" t="s">
        <v>83</v>
      </c>
    </row>
    <row r="598" spans="2:65" s="1" customFormat="1" ht="62.65" customHeight="1">
      <c r="B598" s="31"/>
      <c r="C598" s="169" t="s">
        <v>444</v>
      </c>
      <c r="D598" s="169" t="s">
        <v>161</v>
      </c>
      <c r="E598" s="170" t="s">
        <v>445</v>
      </c>
      <c r="F598" s="171" t="s">
        <v>446</v>
      </c>
      <c r="G598" s="172" t="s">
        <v>182</v>
      </c>
      <c r="H598" s="173">
        <v>5</v>
      </c>
      <c r="I598" s="174"/>
      <c r="J598" s="175">
        <f>ROUND(I598*H598,2)</f>
        <v>0</v>
      </c>
      <c r="K598" s="171" t="s">
        <v>1</v>
      </c>
      <c r="L598" s="176"/>
      <c r="M598" s="177" t="s">
        <v>1</v>
      </c>
      <c r="N598" s="178" t="s">
        <v>38</v>
      </c>
      <c r="P598" s="140">
        <f>O598*H598</f>
        <v>0</v>
      </c>
      <c r="Q598" s="140">
        <v>0</v>
      </c>
      <c r="R598" s="140">
        <f>Q598*H598</f>
        <v>0</v>
      </c>
      <c r="S598" s="140">
        <v>0</v>
      </c>
      <c r="T598" s="141">
        <f>S598*H598</f>
        <v>0</v>
      </c>
      <c r="AR598" s="142" t="s">
        <v>164</v>
      </c>
      <c r="AT598" s="142" t="s">
        <v>161</v>
      </c>
      <c r="AU598" s="142" t="s">
        <v>83</v>
      </c>
      <c r="AY598" s="16" t="s">
        <v>113</v>
      </c>
      <c r="BE598" s="143">
        <f>IF(N598="základní",J598,0)</f>
        <v>0</v>
      </c>
      <c r="BF598" s="143">
        <f>IF(N598="snížená",J598,0)</f>
        <v>0</v>
      </c>
      <c r="BG598" s="143">
        <f>IF(N598="zákl. přenesená",J598,0)</f>
        <v>0</v>
      </c>
      <c r="BH598" s="143">
        <f>IF(N598="sníž. přenesená",J598,0)</f>
        <v>0</v>
      </c>
      <c r="BI598" s="143">
        <f>IF(N598="nulová",J598,0)</f>
        <v>0</v>
      </c>
      <c r="BJ598" s="16" t="s">
        <v>81</v>
      </c>
      <c r="BK598" s="143">
        <f>ROUND(I598*H598,2)</f>
        <v>0</v>
      </c>
      <c r="BL598" s="16" t="s">
        <v>136</v>
      </c>
      <c r="BM598" s="142" t="s">
        <v>447</v>
      </c>
    </row>
    <row r="599" spans="2:65" s="1" customFormat="1" ht="39">
      <c r="B599" s="31"/>
      <c r="D599" s="144" t="s">
        <v>124</v>
      </c>
      <c r="F599" s="145" t="s">
        <v>446</v>
      </c>
      <c r="I599" s="146"/>
      <c r="L599" s="31"/>
      <c r="M599" s="147"/>
      <c r="T599" s="55"/>
      <c r="AT599" s="16" t="s">
        <v>124</v>
      </c>
      <c r="AU599" s="16" t="s">
        <v>83</v>
      </c>
    </row>
    <row r="600" spans="2:65" s="1" customFormat="1" ht="29.25">
      <c r="B600" s="31"/>
      <c r="D600" s="144" t="s">
        <v>139</v>
      </c>
      <c r="F600" s="168" t="s">
        <v>448</v>
      </c>
      <c r="I600" s="146"/>
      <c r="L600" s="31"/>
      <c r="M600" s="147"/>
      <c r="T600" s="55"/>
      <c r="AT600" s="16" t="s">
        <v>139</v>
      </c>
      <c r="AU600" s="16" t="s">
        <v>83</v>
      </c>
    </row>
    <row r="601" spans="2:65" s="13" customFormat="1" ht="11.25">
      <c r="B601" s="154"/>
      <c r="D601" s="144" t="s">
        <v>126</v>
      </c>
      <c r="E601" s="155" t="s">
        <v>1</v>
      </c>
      <c r="F601" s="156" t="s">
        <v>449</v>
      </c>
      <c r="H601" s="157">
        <v>3</v>
      </c>
      <c r="I601" s="158"/>
      <c r="L601" s="154"/>
      <c r="M601" s="159"/>
      <c r="T601" s="160"/>
      <c r="AT601" s="155" t="s">
        <v>126</v>
      </c>
      <c r="AU601" s="155" t="s">
        <v>83</v>
      </c>
      <c r="AV601" s="13" t="s">
        <v>83</v>
      </c>
      <c r="AW601" s="13" t="s">
        <v>30</v>
      </c>
      <c r="AX601" s="13" t="s">
        <v>73</v>
      </c>
      <c r="AY601" s="155" t="s">
        <v>113</v>
      </c>
    </row>
    <row r="602" spans="2:65" s="13" customFormat="1" ht="11.25">
      <c r="B602" s="154"/>
      <c r="D602" s="144" t="s">
        <v>126</v>
      </c>
      <c r="E602" s="155" t="s">
        <v>1</v>
      </c>
      <c r="F602" s="156" t="s">
        <v>450</v>
      </c>
      <c r="H602" s="157">
        <v>2</v>
      </c>
      <c r="I602" s="158"/>
      <c r="L602" s="154"/>
      <c r="M602" s="159"/>
      <c r="T602" s="160"/>
      <c r="AT602" s="155" t="s">
        <v>126</v>
      </c>
      <c r="AU602" s="155" t="s">
        <v>83</v>
      </c>
      <c r="AV602" s="13" t="s">
        <v>83</v>
      </c>
      <c r="AW602" s="13" t="s">
        <v>30</v>
      </c>
      <c r="AX602" s="13" t="s">
        <v>73</v>
      </c>
      <c r="AY602" s="155" t="s">
        <v>113</v>
      </c>
    </row>
    <row r="603" spans="2:65" s="14" customFormat="1" ht="11.25">
      <c r="B603" s="161"/>
      <c r="D603" s="144" t="s">
        <v>126</v>
      </c>
      <c r="E603" s="162" t="s">
        <v>1</v>
      </c>
      <c r="F603" s="163" t="s">
        <v>131</v>
      </c>
      <c r="H603" s="164">
        <v>5</v>
      </c>
      <c r="I603" s="165"/>
      <c r="L603" s="161"/>
      <c r="M603" s="166"/>
      <c r="T603" s="167"/>
      <c r="AT603" s="162" t="s">
        <v>126</v>
      </c>
      <c r="AU603" s="162" t="s">
        <v>83</v>
      </c>
      <c r="AV603" s="14" t="s">
        <v>122</v>
      </c>
      <c r="AW603" s="14" t="s">
        <v>30</v>
      </c>
      <c r="AX603" s="14" t="s">
        <v>81</v>
      </c>
      <c r="AY603" s="162" t="s">
        <v>113</v>
      </c>
    </row>
    <row r="604" spans="2:65" s="1" customFormat="1" ht="62.65" customHeight="1">
      <c r="B604" s="31"/>
      <c r="C604" s="169" t="s">
        <v>346</v>
      </c>
      <c r="D604" s="169" t="s">
        <v>161</v>
      </c>
      <c r="E604" s="170" t="s">
        <v>451</v>
      </c>
      <c r="F604" s="171" t="s">
        <v>452</v>
      </c>
      <c r="G604" s="172" t="s">
        <v>182</v>
      </c>
      <c r="H604" s="173">
        <v>35</v>
      </c>
      <c r="I604" s="174"/>
      <c r="J604" s="175">
        <f>ROUND(I604*H604,2)</f>
        <v>0</v>
      </c>
      <c r="K604" s="171" t="s">
        <v>1</v>
      </c>
      <c r="L604" s="176"/>
      <c r="M604" s="177" t="s">
        <v>1</v>
      </c>
      <c r="N604" s="178" t="s">
        <v>38</v>
      </c>
      <c r="P604" s="140">
        <f>O604*H604</f>
        <v>0</v>
      </c>
      <c r="Q604" s="140">
        <v>0</v>
      </c>
      <c r="R604" s="140">
        <f>Q604*H604</f>
        <v>0</v>
      </c>
      <c r="S604" s="140">
        <v>0</v>
      </c>
      <c r="T604" s="141">
        <f>S604*H604</f>
        <v>0</v>
      </c>
      <c r="AR604" s="142" t="s">
        <v>164</v>
      </c>
      <c r="AT604" s="142" t="s">
        <v>161</v>
      </c>
      <c r="AU604" s="142" t="s">
        <v>83</v>
      </c>
      <c r="AY604" s="16" t="s">
        <v>113</v>
      </c>
      <c r="BE604" s="143">
        <f>IF(N604="základní",J604,0)</f>
        <v>0</v>
      </c>
      <c r="BF604" s="143">
        <f>IF(N604="snížená",J604,0)</f>
        <v>0</v>
      </c>
      <c r="BG604" s="143">
        <f>IF(N604="zákl. přenesená",J604,0)</f>
        <v>0</v>
      </c>
      <c r="BH604" s="143">
        <f>IF(N604="sníž. přenesená",J604,0)</f>
        <v>0</v>
      </c>
      <c r="BI604" s="143">
        <f>IF(N604="nulová",J604,0)</f>
        <v>0</v>
      </c>
      <c r="BJ604" s="16" t="s">
        <v>81</v>
      </c>
      <c r="BK604" s="143">
        <f>ROUND(I604*H604,2)</f>
        <v>0</v>
      </c>
      <c r="BL604" s="16" t="s">
        <v>136</v>
      </c>
      <c r="BM604" s="142" t="s">
        <v>453</v>
      </c>
    </row>
    <row r="605" spans="2:65" s="1" customFormat="1" ht="39">
      <c r="B605" s="31"/>
      <c r="D605" s="144" t="s">
        <v>124</v>
      </c>
      <c r="F605" s="145" t="s">
        <v>452</v>
      </c>
      <c r="I605" s="146"/>
      <c r="L605" s="31"/>
      <c r="M605" s="147"/>
      <c r="T605" s="55"/>
      <c r="AT605" s="16" t="s">
        <v>124</v>
      </c>
      <c r="AU605" s="16" t="s">
        <v>83</v>
      </c>
    </row>
    <row r="606" spans="2:65" s="1" customFormat="1" ht="29.25">
      <c r="B606" s="31"/>
      <c r="D606" s="144" t="s">
        <v>139</v>
      </c>
      <c r="F606" s="168" t="s">
        <v>448</v>
      </c>
      <c r="I606" s="146"/>
      <c r="L606" s="31"/>
      <c r="M606" s="147"/>
      <c r="T606" s="55"/>
      <c r="AT606" s="16" t="s">
        <v>139</v>
      </c>
      <c r="AU606" s="16" t="s">
        <v>83</v>
      </c>
    </row>
    <row r="607" spans="2:65" s="13" customFormat="1" ht="11.25">
      <c r="B607" s="154"/>
      <c r="D607" s="144" t="s">
        <v>126</v>
      </c>
      <c r="E607" s="155" t="s">
        <v>1</v>
      </c>
      <c r="F607" s="156" t="s">
        <v>454</v>
      </c>
      <c r="H607" s="157">
        <v>10</v>
      </c>
      <c r="I607" s="158"/>
      <c r="L607" s="154"/>
      <c r="M607" s="159"/>
      <c r="T607" s="160"/>
      <c r="AT607" s="155" t="s">
        <v>126</v>
      </c>
      <c r="AU607" s="155" t="s">
        <v>83</v>
      </c>
      <c r="AV607" s="13" t="s">
        <v>83</v>
      </c>
      <c r="AW607" s="13" t="s">
        <v>30</v>
      </c>
      <c r="AX607" s="13" t="s">
        <v>73</v>
      </c>
      <c r="AY607" s="155" t="s">
        <v>113</v>
      </c>
    </row>
    <row r="608" spans="2:65" s="13" customFormat="1" ht="11.25">
      <c r="B608" s="154"/>
      <c r="D608" s="144" t="s">
        <v>126</v>
      </c>
      <c r="E608" s="155" t="s">
        <v>1</v>
      </c>
      <c r="F608" s="156" t="s">
        <v>455</v>
      </c>
      <c r="H608" s="157">
        <v>14</v>
      </c>
      <c r="I608" s="158"/>
      <c r="L608" s="154"/>
      <c r="M608" s="159"/>
      <c r="T608" s="160"/>
      <c r="AT608" s="155" t="s">
        <v>126</v>
      </c>
      <c r="AU608" s="155" t="s">
        <v>83</v>
      </c>
      <c r="AV608" s="13" t="s">
        <v>83</v>
      </c>
      <c r="AW608" s="13" t="s">
        <v>30</v>
      </c>
      <c r="AX608" s="13" t="s">
        <v>73</v>
      </c>
      <c r="AY608" s="155" t="s">
        <v>113</v>
      </c>
    </row>
    <row r="609" spans="2:65" s="13" customFormat="1" ht="11.25">
      <c r="B609" s="154"/>
      <c r="D609" s="144" t="s">
        <v>126</v>
      </c>
      <c r="E609" s="155" t="s">
        <v>1</v>
      </c>
      <c r="F609" s="156" t="s">
        <v>456</v>
      </c>
      <c r="H609" s="157">
        <v>11</v>
      </c>
      <c r="I609" s="158"/>
      <c r="L609" s="154"/>
      <c r="M609" s="159"/>
      <c r="T609" s="160"/>
      <c r="AT609" s="155" t="s">
        <v>126</v>
      </c>
      <c r="AU609" s="155" t="s">
        <v>83</v>
      </c>
      <c r="AV609" s="13" t="s">
        <v>83</v>
      </c>
      <c r="AW609" s="13" t="s">
        <v>30</v>
      </c>
      <c r="AX609" s="13" t="s">
        <v>73</v>
      </c>
      <c r="AY609" s="155" t="s">
        <v>113</v>
      </c>
    </row>
    <row r="610" spans="2:65" s="14" customFormat="1" ht="11.25">
      <c r="B610" s="161"/>
      <c r="D610" s="144" t="s">
        <v>126</v>
      </c>
      <c r="E610" s="162" t="s">
        <v>1</v>
      </c>
      <c r="F610" s="163" t="s">
        <v>131</v>
      </c>
      <c r="H610" s="164">
        <v>35</v>
      </c>
      <c r="I610" s="165"/>
      <c r="L610" s="161"/>
      <c r="M610" s="166"/>
      <c r="T610" s="167"/>
      <c r="AT610" s="162" t="s">
        <v>126</v>
      </c>
      <c r="AU610" s="162" t="s">
        <v>83</v>
      </c>
      <c r="AV610" s="14" t="s">
        <v>122</v>
      </c>
      <c r="AW610" s="14" t="s">
        <v>30</v>
      </c>
      <c r="AX610" s="14" t="s">
        <v>81</v>
      </c>
      <c r="AY610" s="162" t="s">
        <v>113</v>
      </c>
    </row>
    <row r="611" spans="2:65" s="1" customFormat="1" ht="62.65" customHeight="1">
      <c r="B611" s="31"/>
      <c r="C611" s="169" t="s">
        <v>457</v>
      </c>
      <c r="D611" s="169" t="s">
        <v>161</v>
      </c>
      <c r="E611" s="170" t="s">
        <v>458</v>
      </c>
      <c r="F611" s="171" t="s">
        <v>459</v>
      </c>
      <c r="G611" s="172" t="s">
        <v>182</v>
      </c>
      <c r="H611" s="173">
        <v>5</v>
      </c>
      <c r="I611" s="174"/>
      <c r="J611" s="175">
        <f>ROUND(I611*H611,2)</f>
        <v>0</v>
      </c>
      <c r="K611" s="171" t="s">
        <v>1</v>
      </c>
      <c r="L611" s="176"/>
      <c r="M611" s="177" t="s">
        <v>1</v>
      </c>
      <c r="N611" s="178" t="s">
        <v>38</v>
      </c>
      <c r="P611" s="140">
        <f>O611*H611</f>
        <v>0</v>
      </c>
      <c r="Q611" s="140">
        <v>0</v>
      </c>
      <c r="R611" s="140">
        <f>Q611*H611</f>
        <v>0</v>
      </c>
      <c r="S611" s="140">
        <v>0</v>
      </c>
      <c r="T611" s="141">
        <f>S611*H611</f>
        <v>0</v>
      </c>
      <c r="AR611" s="142" t="s">
        <v>164</v>
      </c>
      <c r="AT611" s="142" t="s">
        <v>161</v>
      </c>
      <c r="AU611" s="142" t="s">
        <v>83</v>
      </c>
      <c r="AY611" s="16" t="s">
        <v>113</v>
      </c>
      <c r="BE611" s="143">
        <f>IF(N611="základní",J611,0)</f>
        <v>0</v>
      </c>
      <c r="BF611" s="143">
        <f>IF(N611="snížená",J611,0)</f>
        <v>0</v>
      </c>
      <c r="BG611" s="143">
        <f>IF(N611="zákl. přenesená",J611,0)</f>
        <v>0</v>
      </c>
      <c r="BH611" s="143">
        <f>IF(N611="sníž. přenesená",J611,0)</f>
        <v>0</v>
      </c>
      <c r="BI611" s="143">
        <f>IF(N611="nulová",J611,0)</f>
        <v>0</v>
      </c>
      <c r="BJ611" s="16" t="s">
        <v>81</v>
      </c>
      <c r="BK611" s="143">
        <f>ROUND(I611*H611,2)</f>
        <v>0</v>
      </c>
      <c r="BL611" s="16" t="s">
        <v>136</v>
      </c>
      <c r="BM611" s="142" t="s">
        <v>460</v>
      </c>
    </row>
    <row r="612" spans="2:65" s="1" customFormat="1" ht="39">
      <c r="B612" s="31"/>
      <c r="D612" s="144" t="s">
        <v>124</v>
      </c>
      <c r="F612" s="145" t="s">
        <v>459</v>
      </c>
      <c r="I612" s="146"/>
      <c r="L612" s="31"/>
      <c r="M612" s="147"/>
      <c r="T612" s="55"/>
      <c r="AT612" s="16" t="s">
        <v>124</v>
      </c>
      <c r="AU612" s="16" t="s">
        <v>83</v>
      </c>
    </row>
    <row r="613" spans="2:65" s="1" customFormat="1" ht="29.25">
      <c r="B613" s="31"/>
      <c r="D613" s="144" t="s">
        <v>139</v>
      </c>
      <c r="F613" s="168" t="s">
        <v>448</v>
      </c>
      <c r="I613" s="146"/>
      <c r="L613" s="31"/>
      <c r="M613" s="147"/>
      <c r="T613" s="55"/>
      <c r="AT613" s="16" t="s">
        <v>139</v>
      </c>
      <c r="AU613" s="16" t="s">
        <v>83</v>
      </c>
    </row>
    <row r="614" spans="2:65" s="13" customFormat="1" ht="11.25">
      <c r="B614" s="154"/>
      <c r="D614" s="144" t="s">
        <v>126</v>
      </c>
      <c r="E614" s="155" t="s">
        <v>1</v>
      </c>
      <c r="F614" s="156" t="s">
        <v>461</v>
      </c>
      <c r="H614" s="157">
        <v>5</v>
      </c>
      <c r="I614" s="158"/>
      <c r="L614" s="154"/>
      <c r="M614" s="159"/>
      <c r="T614" s="160"/>
      <c r="AT614" s="155" t="s">
        <v>126</v>
      </c>
      <c r="AU614" s="155" t="s">
        <v>83</v>
      </c>
      <c r="AV614" s="13" t="s">
        <v>83</v>
      </c>
      <c r="AW614" s="13" t="s">
        <v>30</v>
      </c>
      <c r="AX614" s="13" t="s">
        <v>73</v>
      </c>
      <c r="AY614" s="155" t="s">
        <v>113</v>
      </c>
    </row>
    <row r="615" spans="2:65" s="14" customFormat="1" ht="11.25">
      <c r="B615" s="161"/>
      <c r="D615" s="144" t="s">
        <v>126</v>
      </c>
      <c r="E615" s="162" t="s">
        <v>1</v>
      </c>
      <c r="F615" s="163" t="s">
        <v>131</v>
      </c>
      <c r="H615" s="164">
        <v>5</v>
      </c>
      <c r="I615" s="165"/>
      <c r="L615" s="161"/>
      <c r="M615" s="166"/>
      <c r="T615" s="167"/>
      <c r="AT615" s="162" t="s">
        <v>126</v>
      </c>
      <c r="AU615" s="162" t="s">
        <v>83</v>
      </c>
      <c r="AV615" s="14" t="s">
        <v>122</v>
      </c>
      <c r="AW615" s="14" t="s">
        <v>30</v>
      </c>
      <c r="AX615" s="14" t="s">
        <v>81</v>
      </c>
      <c r="AY615" s="162" t="s">
        <v>113</v>
      </c>
    </row>
    <row r="616" spans="2:65" s="1" customFormat="1" ht="62.65" customHeight="1">
      <c r="B616" s="31"/>
      <c r="C616" s="169" t="s">
        <v>349</v>
      </c>
      <c r="D616" s="169" t="s">
        <v>161</v>
      </c>
      <c r="E616" s="170" t="s">
        <v>462</v>
      </c>
      <c r="F616" s="171" t="s">
        <v>463</v>
      </c>
      <c r="G616" s="172" t="s">
        <v>182</v>
      </c>
      <c r="H616" s="173">
        <v>38</v>
      </c>
      <c r="I616" s="174"/>
      <c r="J616" s="175">
        <f>ROUND(I616*H616,2)</f>
        <v>0</v>
      </c>
      <c r="K616" s="171" t="s">
        <v>1</v>
      </c>
      <c r="L616" s="176"/>
      <c r="M616" s="177" t="s">
        <v>1</v>
      </c>
      <c r="N616" s="178" t="s">
        <v>38</v>
      </c>
      <c r="P616" s="140">
        <f>O616*H616</f>
        <v>0</v>
      </c>
      <c r="Q616" s="140">
        <v>0</v>
      </c>
      <c r="R616" s="140">
        <f>Q616*H616</f>
        <v>0</v>
      </c>
      <c r="S616" s="140">
        <v>0</v>
      </c>
      <c r="T616" s="141">
        <f>S616*H616</f>
        <v>0</v>
      </c>
      <c r="AR616" s="142" t="s">
        <v>164</v>
      </c>
      <c r="AT616" s="142" t="s">
        <v>161</v>
      </c>
      <c r="AU616" s="142" t="s">
        <v>83</v>
      </c>
      <c r="AY616" s="16" t="s">
        <v>113</v>
      </c>
      <c r="BE616" s="143">
        <f>IF(N616="základní",J616,0)</f>
        <v>0</v>
      </c>
      <c r="BF616" s="143">
        <f>IF(N616="snížená",J616,0)</f>
        <v>0</v>
      </c>
      <c r="BG616" s="143">
        <f>IF(N616="zákl. přenesená",J616,0)</f>
        <v>0</v>
      </c>
      <c r="BH616" s="143">
        <f>IF(N616="sníž. přenesená",J616,0)</f>
        <v>0</v>
      </c>
      <c r="BI616" s="143">
        <f>IF(N616="nulová",J616,0)</f>
        <v>0</v>
      </c>
      <c r="BJ616" s="16" t="s">
        <v>81</v>
      </c>
      <c r="BK616" s="143">
        <f>ROUND(I616*H616,2)</f>
        <v>0</v>
      </c>
      <c r="BL616" s="16" t="s">
        <v>136</v>
      </c>
      <c r="BM616" s="142" t="s">
        <v>464</v>
      </c>
    </row>
    <row r="617" spans="2:65" s="1" customFormat="1" ht="39">
      <c r="B617" s="31"/>
      <c r="D617" s="144" t="s">
        <v>124</v>
      </c>
      <c r="F617" s="145" t="s">
        <v>463</v>
      </c>
      <c r="I617" s="146"/>
      <c r="L617" s="31"/>
      <c r="M617" s="147"/>
      <c r="T617" s="55"/>
      <c r="AT617" s="16" t="s">
        <v>124</v>
      </c>
      <c r="AU617" s="16" t="s">
        <v>83</v>
      </c>
    </row>
    <row r="618" spans="2:65" s="1" customFormat="1" ht="29.25">
      <c r="B618" s="31"/>
      <c r="D618" s="144" t="s">
        <v>139</v>
      </c>
      <c r="F618" s="168" t="s">
        <v>448</v>
      </c>
      <c r="I618" s="146"/>
      <c r="L618" s="31"/>
      <c r="M618" s="147"/>
      <c r="T618" s="55"/>
      <c r="AT618" s="16" t="s">
        <v>139</v>
      </c>
      <c r="AU618" s="16" t="s">
        <v>83</v>
      </c>
    </row>
    <row r="619" spans="2:65" s="13" customFormat="1" ht="11.25">
      <c r="B619" s="154"/>
      <c r="D619" s="144" t="s">
        <v>126</v>
      </c>
      <c r="E619" s="155" t="s">
        <v>1</v>
      </c>
      <c r="F619" s="156" t="s">
        <v>465</v>
      </c>
      <c r="H619" s="157">
        <v>4</v>
      </c>
      <c r="I619" s="158"/>
      <c r="L619" s="154"/>
      <c r="M619" s="159"/>
      <c r="T619" s="160"/>
      <c r="AT619" s="155" t="s">
        <v>126</v>
      </c>
      <c r="AU619" s="155" t="s">
        <v>83</v>
      </c>
      <c r="AV619" s="13" t="s">
        <v>83</v>
      </c>
      <c r="AW619" s="13" t="s">
        <v>30</v>
      </c>
      <c r="AX619" s="13" t="s">
        <v>73</v>
      </c>
      <c r="AY619" s="155" t="s">
        <v>113</v>
      </c>
    </row>
    <row r="620" spans="2:65" s="13" customFormat="1" ht="11.25">
      <c r="B620" s="154"/>
      <c r="D620" s="144" t="s">
        <v>126</v>
      </c>
      <c r="E620" s="155" t="s">
        <v>1</v>
      </c>
      <c r="F620" s="156" t="s">
        <v>466</v>
      </c>
      <c r="H620" s="157">
        <v>34</v>
      </c>
      <c r="I620" s="158"/>
      <c r="L620" s="154"/>
      <c r="M620" s="159"/>
      <c r="T620" s="160"/>
      <c r="AT620" s="155" t="s">
        <v>126</v>
      </c>
      <c r="AU620" s="155" t="s">
        <v>83</v>
      </c>
      <c r="AV620" s="13" t="s">
        <v>83</v>
      </c>
      <c r="AW620" s="13" t="s">
        <v>30</v>
      </c>
      <c r="AX620" s="13" t="s">
        <v>73</v>
      </c>
      <c r="AY620" s="155" t="s">
        <v>113</v>
      </c>
    </row>
    <row r="621" spans="2:65" s="14" customFormat="1" ht="11.25">
      <c r="B621" s="161"/>
      <c r="D621" s="144" t="s">
        <v>126</v>
      </c>
      <c r="E621" s="162" t="s">
        <v>1</v>
      </c>
      <c r="F621" s="163" t="s">
        <v>131</v>
      </c>
      <c r="H621" s="164">
        <v>38</v>
      </c>
      <c r="I621" s="165"/>
      <c r="L621" s="161"/>
      <c r="M621" s="166"/>
      <c r="T621" s="167"/>
      <c r="AT621" s="162" t="s">
        <v>126</v>
      </c>
      <c r="AU621" s="162" t="s">
        <v>83</v>
      </c>
      <c r="AV621" s="14" t="s">
        <v>122</v>
      </c>
      <c r="AW621" s="14" t="s">
        <v>30</v>
      </c>
      <c r="AX621" s="14" t="s">
        <v>81</v>
      </c>
      <c r="AY621" s="162" t="s">
        <v>113</v>
      </c>
    </row>
    <row r="622" spans="2:65" s="1" customFormat="1" ht="62.65" customHeight="1">
      <c r="B622" s="31"/>
      <c r="C622" s="169" t="s">
        <v>467</v>
      </c>
      <c r="D622" s="169" t="s">
        <v>161</v>
      </c>
      <c r="E622" s="170" t="s">
        <v>468</v>
      </c>
      <c r="F622" s="171" t="s">
        <v>469</v>
      </c>
      <c r="G622" s="172" t="s">
        <v>182</v>
      </c>
      <c r="H622" s="173">
        <v>29</v>
      </c>
      <c r="I622" s="174"/>
      <c r="J622" s="175">
        <f>ROUND(I622*H622,2)</f>
        <v>0</v>
      </c>
      <c r="K622" s="171" t="s">
        <v>1</v>
      </c>
      <c r="L622" s="176"/>
      <c r="M622" s="177" t="s">
        <v>1</v>
      </c>
      <c r="N622" s="178" t="s">
        <v>38</v>
      </c>
      <c r="P622" s="140">
        <f>O622*H622</f>
        <v>0</v>
      </c>
      <c r="Q622" s="140">
        <v>0</v>
      </c>
      <c r="R622" s="140">
        <f>Q622*H622</f>
        <v>0</v>
      </c>
      <c r="S622" s="140">
        <v>0</v>
      </c>
      <c r="T622" s="141">
        <f>S622*H622</f>
        <v>0</v>
      </c>
      <c r="AR622" s="142" t="s">
        <v>164</v>
      </c>
      <c r="AT622" s="142" t="s">
        <v>161</v>
      </c>
      <c r="AU622" s="142" t="s">
        <v>83</v>
      </c>
      <c r="AY622" s="16" t="s">
        <v>113</v>
      </c>
      <c r="BE622" s="143">
        <f>IF(N622="základní",J622,0)</f>
        <v>0</v>
      </c>
      <c r="BF622" s="143">
        <f>IF(N622="snížená",J622,0)</f>
        <v>0</v>
      </c>
      <c r="BG622" s="143">
        <f>IF(N622="zákl. přenesená",J622,0)</f>
        <v>0</v>
      </c>
      <c r="BH622" s="143">
        <f>IF(N622="sníž. přenesená",J622,0)</f>
        <v>0</v>
      </c>
      <c r="BI622" s="143">
        <f>IF(N622="nulová",J622,0)</f>
        <v>0</v>
      </c>
      <c r="BJ622" s="16" t="s">
        <v>81</v>
      </c>
      <c r="BK622" s="143">
        <f>ROUND(I622*H622,2)</f>
        <v>0</v>
      </c>
      <c r="BL622" s="16" t="s">
        <v>136</v>
      </c>
      <c r="BM622" s="142" t="s">
        <v>470</v>
      </c>
    </row>
    <row r="623" spans="2:65" s="1" customFormat="1" ht="39">
      <c r="B623" s="31"/>
      <c r="D623" s="144" t="s">
        <v>124</v>
      </c>
      <c r="F623" s="145" t="s">
        <v>469</v>
      </c>
      <c r="I623" s="146"/>
      <c r="L623" s="31"/>
      <c r="M623" s="147"/>
      <c r="T623" s="55"/>
      <c r="AT623" s="16" t="s">
        <v>124</v>
      </c>
      <c r="AU623" s="16" t="s">
        <v>83</v>
      </c>
    </row>
    <row r="624" spans="2:65" s="1" customFormat="1" ht="29.25">
      <c r="B624" s="31"/>
      <c r="D624" s="144" t="s">
        <v>139</v>
      </c>
      <c r="F624" s="168" t="s">
        <v>448</v>
      </c>
      <c r="I624" s="146"/>
      <c r="L624" s="31"/>
      <c r="M624" s="147"/>
      <c r="T624" s="55"/>
      <c r="AT624" s="16" t="s">
        <v>139</v>
      </c>
      <c r="AU624" s="16" t="s">
        <v>83</v>
      </c>
    </row>
    <row r="625" spans="2:65" s="13" customFormat="1" ht="11.25">
      <c r="B625" s="154"/>
      <c r="D625" s="144" t="s">
        <v>126</v>
      </c>
      <c r="E625" s="155" t="s">
        <v>1</v>
      </c>
      <c r="F625" s="156" t="s">
        <v>471</v>
      </c>
      <c r="H625" s="157">
        <v>10</v>
      </c>
      <c r="I625" s="158"/>
      <c r="L625" s="154"/>
      <c r="M625" s="159"/>
      <c r="T625" s="160"/>
      <c r="AT625" s="155" t="s">
        <v>126</v>
      </c>
      <c r="AU625" s="155" t="s">
        <v>83</v>
      </c>
      <c r="AV625" s="13" t="s">
        <v>83</v>
      </c>
      <c r="AW625" s="13" t="s">
        <v>30</v>
      </c>
      <c r="AX625" s="13" t="s">
        <v>73</v>
      </c>
      <c r="AY625" s="155" t="s">
        <v>113</v>
      </c>
    </row>
    <row r="626" spans="2:65" s="13" customFormat="1" ht="11.25">
      <c r="B626" s="154"/>
      <c r="D626" s="144" t="s">
        <v>126</v>
      </c>
      <c r="E626" s="155" t="s">
        <v>1</v>
      </c>
      <c r="F626" s="156" t="s">
        <v>472</v>
      </c>
      <c r="H626" s="157">
        <v>2</v>
      </c>
      <c r="I626" s="158"/>
      <c r="L626" s="154"/>
      <c r="M626" s="159"/>
      <c r="T626" s="160"/>
      <c r="AT626" s="155" t="s">
        <v>126</v>
      </c>
      <c r="AU626" s="155" t="s">
        <v>83</v>
      </c>
      <c r="AV626" s="13" t="s">
        <v>83</v>
      </c>
      <c r="AW626" s="13" t="s">
        <v>30</v>
      </c>
      <c r="AX626" s="13" t="s">
        <v>73</v>
      </c>
      <c r="AY626" s="155" t="s">
        <v>113</v>
      </c>
    </row>
    <row r="627" spans="2:65" s="13" customFormat="1" ht="11.25">
      <c r="B627" s="154"/>
      <c r="D627" s="144" t="s">
        <v>126</v>
      </c>
      <c r="E627" s="155" t="s">
        <v>1</v>
      </c>
      <c r="F627" s="156" t="s">
        <v>473</v>
      </c>
      <c r="H627" s="157">
        <v>17</v>
      </c>
      <c r="I627" s="158"/>
      <c r="L627" s="154"/>
      <c r="M627" s="159"/>
      <c r="T627" s="160"/>
      <c r="AT627" s="155" t="s">
        <v>126</v>
      </c>
      <c r="AU627" s="155" t="s">
        <v>83</v>
      </c>
      <c r="AV627" s="13" t="s">
        <v>83</v>
      </c>
      <c r="AW627" s="13" t="s">
        <v>30</v>
      </c>
      <c r="AX627" s="13" t="s">
        <v>73</v>
      </c>
      <c r="AY627" s="155" t="s">
        <v>113</v>
      </c>
    </row>
    <row r="628" spans="2:65" s="14" customFormat="1" ht="11.25">
      <c r="B628" s="161"/>
      <c r="D628" s="144" t="s">
        <v>126</v>
      </c>
      <c r="E628" s="162" t="s">
        <v>1</v>
      </c>
      <c r="F628" s="163" t="s">
        <v>131</v>
      </c>
      <c r="H628" s="164">
        <v>29</v>
      </c>
      <c r="I628" s="165"/>
      <c r="L628" s="161"/>
      <c r="M628" s="166"/>
      <c r="T628" s="167"/>
      <c r="AT628" s="162" t="s">
        <v>126</v>
      </c>
      <c r="AU628" s="162" t="s">
        <v>83</v>
      </c>
      <c r="AV628" s="14" t="s">
        <v>122</v>
      </c>
      <c r="AW628" s="14" t="s">
        <v>30</v>
      </c>
      <c r="AX628" s="14" t="s">
        <v>81</v>
      </c>
      <c r="AY628" s="162" t="s">
        <v>113</v>
      </c>
    </row>
    <row r="629" spans="2:65" s="1" customFormat="1" ht="16.5" customHeight="1">
      <c r="B629" s="31"/>
      <c r="C629" s="131" t="s">
        <v>357</v>
      </c>
      <c r="D629" s="131" t="s">
        <v>117</v>
      </c>
      <c r="E629" s="132" t="s">
        <v>474</v>
      </c>
      <c r="F629" s="133" t="s">
        <v>475</v>
      </c>
      <c r="G629" s="134" t="s">
        <v>260</v>
      </c>
      <c r="H629" s="135">
        <v>126</v>
      </c>
      <c r="I629" s="136"/>
      <c r="J629" s="137">
        <f>ROUND(I629*H629,2)</f>
        <v>0</v>
      </c>
      <c r="K629" s="133" t="s">
        <v>121</v>
      </c>
      <c r="L629" s="31"/>
      <c r="M629" s="138" t="s">
        <v>1</v>
      </c>
      <c r="N629" s="139" t="s">
        <v>38</v>
      </c>
      <c r="P629" s="140">
        <f>O629*H629</f>
        <v>0</v>
      </c>
      <c r="Q629" s="140">
        <v>0</v>
      </c>
      <c r="R629" s="140">
        <f>Q629*H629</f>
        <v>0</v>
      </c>
      <c r="S629" s="140">
        <v>0</v>
      </c>
      <c r="T629" s="141">
        <f>S629*H629</f>
        <v>0</v>
      </c>
      <c r="AR629" s="142" t="s">
        <v>136</v>
      </c>
      <c r="AT629" s="142" t="s">
        <v>117</v>
      </c>
      <c r="AU629" s="142" t="s">
        <v>83</v>
      </c>
      <c r="AY629" s="16" t="s">
        <v>113</v>
      </c>
      <c r="BE629" s="143">
        <f>IF(N629="základní",J629,0)</f>
        <v>0</v>
      </c>
      <c r="BF629" s="143">
        <f>IF(N629="snížená",J629,0)</f>
        <v>0</v>
      </c>
      <c r="BG629" s="143">
        <f>IF(N629="zákl. přenesená",J629,0)</f>
        <v>0</v>
      </c>
      <c r="BH629" s="143">
        <f>IF(N629="sníž. přenesená",J629,0)</f>
        <v>0</v>
      </c>
      <c r="BI629" s="143">
        <f>IF(N629="nulová",J629,0)</f>
        <v>0</v>
      </c>
      <c r="BJ629" s="16" t="s">
        <v>81</v>
      </c>
      <c r="BK629" s="143">
        <f>ROUND(I629*H629,2)</f>
        <v>0</v>
      </c>
      <c r="BL629" s="16" t="s">
        <v>136</v>
      </c>
      <c r="BM629" s="142" t="s">
        <v>476</v>
      </c>
    </row>
    <row r="630" spans="2:65" s="1" customFormat="1" ht="11.25">
      <c r="B630" s="31"/>
      <c r="D630" s="144" t="s">
        <v>124</v>
      </c>
      <c r="F630" s="145" t="s">
        <v>475</v>
      </c>
      <c r="I630" s="146"/>
      <c r="L630" s="31"/>
      <c r="M630" s="147"/>
      <c r="T630" s="55"/>
      <c r="AT630" s="16" t="s">
        <v>124</v>
      </c>
      <c r="AU630" s="16" t="s">
        <v>83</v>
      </c>
    </row>
    <row r="631" spans="2:65" s="1" customFormat="1" ht="29.25">
      <c r="B631" s="31"/>
      <c r="D631" s="144" t="s">
        <v>139</v>
      </c>
      <c r="F631" s="168" t="s">
        <v>477</v>
      </c>
      <c r="I631" s="146"/>
      <c r="L631" s="31"/>
      <c r="M631" s="147"/>
      <c r="T631" s="55"/>
      <c r="AT631" s="16" t="s">
        <v>139</v>
      </c>
      <c r="AU631" s="16" t="s">
        <v>83</v>
      </c>
    </row>
    <row r="632" spans="2:65" s="1" customFormat="1" ht="24.2" customHeight="1">
      <c r="B632" s="31"/>
      <c r="C632" s="169" t="s">
        <v>478</v>
      </c>
      <c r="D632" s="169" t="s">
        <v>161</v>
      </c>
      <c r="E632" s="170" t="s">
        <v>479</v>
      </c>
      <c r="F632" s="171" t="s">
        <v>480</v>
      </c>
      <c r="G632" s="172" t="s">
        <v>260</v>
      </c>
      <c r="H632" s="173">
        <v>126</v>
      </c>
      <c r="I632" s="174"/>
      <c r="J632" s="175">
        <f>ROUND(I632*H632,2)</f>
        <v>0</v>
      </c>
      <c r="K632" s="171" t="s">
        <v>121</v>
      </c>
      <c r="L632" s="176"/>
      <c r="M632" s="177" t="s">
        <v>1</v>
      </c>
      <c r="N632" s="178" t="s">
        <v>38</v>
      </c>
      <c r="P632" s="140">
        <f>O632*H632</f>
        <v>0</v>
      </c>
      <c r="Q632" s="140">
        <v>0</v>
      </c>
      <c r="R632" s="140">
        <f>Q632*H632</f>
        <v>0</v>
      </c>
      <c r="S632" s="140">
        <v>0</v>
      </c>
      <c r="T632" s="141">
        <f>S632*H632</f>
        <v>0</v>
      </c>
      <c r="AR632" s="142" t="s">
        <v>164</v>
      </c>
      <c r="AT632" s="142" t="s">
        <v>161</v>
      </c>
      <c r="AU632" s="142" t="s">
        <v>83</v>
      </c>
      <c r="AY632" s="16" t="s">
        <v>113</v>
      </c>
      <c r="BE632" s="143">
        <f>IF(N632="základní",J632,0)</f>
        <v>0</v>
      </c>
      <c r="BF632" s="143">
        <f>IF(N632="snížená",J632,0)</f>
        <v>0</v>
      </c>
      <c r="BG632" s="143">
        <f>IF(N632="zákl. přenesená",J632,0)</f>
        <v>0</v>
      </c>
      <c r="BH632" s="143">
        <f>IF(N632="sníž. přenesená",J632,0)</f>
        <v>0</v>
      </c>
      <c r="BI632" s="143">
        <f>IF(N632="nulová",J632,0)</f>
        <v>0</v>
      </c>
      <c r="BJ632" s="16" t="s">
        <v>81</v>
      </c>
      <c r="BK632" s="143">
        <f>ROUND(I632*H632,2)</f>
        <v>0</v>
      </c>
      <c r="BL632" s="16" t="s">
        <v>136</v>
      </c>
      <c r="BM632" s="142" t="s">
        <v>481</v>
      </c>
    </row>
    <row r="633" spans="2:65" s="1" customFormat="1" ht="11.25">
      <c r="B633" s="31"/>
      <c r="D633" s="144" t="s">
        <v>124</v>
      </c>
      <c r="F633" s="145" t="s">
        <v>480</v>
      </c>
      <c r="I633" s="146"/>
      <c r="L633" s="31"/>
      <c r="M633" s="147"/>
      <c r="T633" s="55"/>
      <c r="AT633" s="16" t="s">
        <v>124</v>
      </c>
      <c r="AU633" s="16" t="s">
        <v>83</v>
      </c>
    </row>
    <row r="634" spans="2:65" s="1" customFormat="1" ht="29.25">
      <c r="B634" s="31"/>
      <c r="D634" s="144" t="s">
        <v>139</v>
      </c>
      <c r="F634" s="168" t="s">
        <v>482</v>
      </c>
      <c r="I634" s="146"/>
      <c r="L634" s="31"/>
      <c r="M634" s="147"/>
      <c r="T634" s="55"/>
      <c r="AT634" s="16" t="s">
        <v>139</v>
      </c>
      <c r="AU634" s="16" t="s">
        <v>83</v>
      </c>
    </row>
    <row r="635" spans="2:65" s="1" customFormat="1" ht="33" customHeight="1">
      <c r="B635" s="31"/>
      <c r="C635" s="131" t="s">
        <v>360</v>
      </c>
      <c r="D635" s="131" t="s">
        <v>117</v>
      </c>
      <c r="E635" s="132" t="s">
        <v>483</v>
      </c>
      <c r="F635" s="133" t="s">
        <v>484</v>
      </c>
      <c r="G635" s="134" t="s">
        <v>182</v>
      </c>
      <c r="H635" s="135">
        <v>6</v>
      </c>
      <c r="I635" s="136"/>
      <c r="J635" s="137">
        <f>ROUND(I635*H635,2)</f>
        <v>0</v>
      </c>
      <c r="K635" s="133" t="s">
        <v>121</v>
      </c>
      <c r="L635" s="31"/>
      <c r="M635" s="138" t="s">
        <v>1</v>
      </c>
      <c r="N635" s="139" t="s">
        <v>38</v>
      </c>
      <c r="P635" s="140">
        <f>O635*H635</f>
        <v>0</v>
      </c>
      <c r="Q635" s="140">
        <v>0</v>
      </c>
      <c r="R635" s="140">
        <f>Q635*H635</f>
        <v>0</v>
      </c>
      <c r="S635" s="140">
        <v>0</v>
      </c>
      <c r="T635" s="141">
        <f>S635*H635</f>
        <v>0</v>
      </c>
      <c r="AR635" s="142" t="s">
        <v>136</v>
      </c>
      <c r="AT635" s="142" t="s">
        <v>117</v>
      </c>
      <c r="AU635" s="142" t="s">
        <v>83</v>
      </c>
      <c r="AY635" s="16" t="s">
        <v>113</v>
      </c>
      <c r="BE635" s="143">
        <f>IF(N635="základní",J635,0)</f>
        <v>0</v>
      </c>
      <c r="BF635" s="143">
        <f>IF(N635="snížená",J635,0)</f>
        <v>0</v>
      </c>
      <c r="BG635" s="143">
        <f>IF(N635="zákl. přenesená",J635,0)</f>
        <v>0</v>
      </c>
      <c r="BH635" s="143">
        <f>IF(N635="sníž. přenesená",J635,0)</f>
        <v>0</v>
      </c>
      <c r="BI635" s="143">
        <f>IF(N635="nulová",J635,0)</f>
        <v>0</v>
      </c>
      <c r="BJ635" s="16" t="s">
        <v>81</v>
      </c>
      <c r="BK635" s="143">
        <f>ROUND(I635*H635,2)</f>
        <v>0</v>
      </c>
      <c r="BL635" s="16" t="s">
        <v>136</v>
      </c>
      <c r="BM635" s="142" t="s">
        <v>485</v>
      </c>
    </row>
    <row r="636" spans="2:65" s="1" customFormat="1" ht="29.25">
      <c r="B636" s="31"/>
      <c r="D636" s="144" t="s">
        <v>124</v>
      </c>
      <c r="F636" s="145" t="s">
        <v>486</v>
      </c>
      <c r="I636" s="146"/>
      <c r="L636" s="31"/>
      <c r="M636" s="147"/>
      <c r="T636" s="55"/>
      <c r="AT636" s="16" t="s">
        <v>124</v>
      </c>
      <c r="AU636" s="16" t="s">
        <v>83</v>
      </c>
    </row>
    <row r="637" spans="2:65" s="1" customFormat="1" ht="29.25">
      <c r="B637" s="31"/>
      <c r="D637" s="144" t="s">
        <v>139</v>
      </c>
      <c r="F637" s="168" t="s">
        <v>487</v>
      </c>
      <c r="I637" s="146"/>
      <c r="L637" s="31"/>
      <c r="M637" s="147"/>
      <c r="T637" s="55"/>
      <c r="AT637" s="16" t="s">
        <v>139</v>
      </c>
      <c r="AU637" s="16" t="s">
        <v>83</v>
      </c>
    </row>
    <row r="638" spans="2:65" s="1" customFormat="1" ht="33" customHeight="1">
      <c r="B638" s="31"/>
      <c r="C638" s="169" t="s">
        <v>488</v>
      </c>
      <c r="D638" s="169" t="s">
        <v>161</v>
      </c>
      <c r="E638" s="170" t="s">
        <v>489</v>
      </c>
      <c r="F638" s="171" t="s">
        <v>490</v>
      </c>
      <c r="G638" s="172" t="s">
        <v>182</v>
      </c>
      <c r="H638" s="173">
        <v>6</v>
      </c>
      <c r="I638" s="174"/>
      <c r="J638" s="175">
        <f>ROUND(I638*H638,2)</f>
        <v>0</v>
      </c>
      <c r="K638" s="171" t="s">
        <v>121</v>
      </c>
      <c r="L638" s="176"/>
      <c r="M638" s="177" t="s">
        <v>1</v>
      </c>
      <c r="N638" s="178" t="s">
        <v>38</v>
      </c>
      <c r="P638" s="140">
        <f>O638*H638</f>
        <v>0</v>
      </c>
      <c r="Q638" s="140">
        <v>0</v>
      </c>
      <c r="R638" s="140">
        <f>Q638*H638</f>
        <v>0</v>
      </c>
      <c r="S638" s="140">
        <v>0</v>
      </c>
      <c r="T638" s="141">
        <f>S638*H638</f>
        <v>0</v>
      </c>
      <c r="AR638" s="142" t="s">
        <v>164</v>
      </c>
      <c r="AT638" s="142" t="s">
        <v>161</v>
      </c>
      <c r="AU638" s="142" t="s">
        <v>83</v>
      </c>
      <c r="AY638" s="16" t="s">
        <v>113</v>
      </c>
      <c r="BE638" s="143">
        <f>IF(N638="základní",J638,0)</f>
        <v>0</v>
      </c>
      <c r="BF638" s="143">
        <f>IF(N638="snížená",J638,0)</f>
        <v>0</v>
      </c>
      <c r="BG638" s="143">
        <f>IF(N638="zákl. přenesená",J638,0)</f>
        <v>0</v>
      </c>
      <c r="BH638" s="143">
        <f>IF(N638="sníž. přenesená",J638,0)</f>
        <v>0</v>
      </c>
      <c r="BI638" s="143">
        <f>IF(N638="nulová",J638,0)</f>
        <v>0</v>
      </c>
      <c r="BJ638" s="16" t="s">
        <v>81</v>
      </c>
      <c r="BK638" s="143">
        <f>ROUND(I638*H638,2)</f>
        <v>0</v>
      </c>
      <c r="BL638" s="16" t="s">
        <v>136</v>
      </c>
      <c r="BM638" s="142" t="s">
        <v>491</v>
      </c>
    </row>
    <row r="639" spans="2:65" s="1" customFormat="1" ht="19.5">
      <c r="B639" s="31"/>
      <c r="D639" s="144" t="s">
        <v>124</v>
      </c>
      <c r="F639" s="145" t="s">
        <v>490</v>
      </c>
      <c r="I639" s="146"/>
      <c r="L639" s="31"/>
      <c r="M639" s="147"/>
      <c r="T639" s="55"/>
      <c r="AT639" s="16" t="s">
        <v>124</v>
      </c>
      <c r="AU639" s="16" t="s">
        <v>83</v>
      </c>
    </row>
    <row r="640" spans="2:65" s="1" customFormat="1" ht="19.5">
      <c r="B640" s="31"/>
      <c r="D640" s="144" t="s">
        <v>139</v>
      </c>
      <c r="F640" s="168" t="s">
        <v>492</v>
      </c>
      <c r="I640" s="146"/>
      <c r="L640" s="31"/>
      <c r="M640" s="147"/>
      <c r="T640" s="55"/>
      <c r="AT640" s="16" t="s">
        <v>139</v>
      </c>
      <c r="AU640" s="16" t="s">
        <v>83</v>
      </c>
    </row>
    <row r="641" spans="2:65" s="1" customFormat="1" ht="37.9" customHeight="1">
      <c r="B641" s="31"/>
      <c r="C641" s="131" t="s">
        <v>366</v>
      </c>
      <c r="D641" s="131" t="s">
        <v>117</v>
      </c>
      <c r="E641" s="132" t="s">
        <v>493</v>
      </c>
      <c r="F641" s="133" t="s">
        <v>494</v>
      </c>
      <c r="G641" s="134" t="s">
        <v>158</v>
      </c>
      <c r="H641" s="135">
        <v>20</v>
      </c>
      <c r="I641" s="136"/>
      <c r="J641" s="137">
        <f>ROUND(I641*H641,2)</f>
        <v>0</v>
      </c>
      <c r="K641" s="133" t="s">
        <v>121</v>
      </c>
      <c r="L641" s="31"/>
      <c r="M641" s="138" t="s">
        <v>1</v>
      </c>
      <c r="N641" s="139" t="s">
        <v>38</v>
      </c>
      <c r="P641" s="140">
        <f>O641*H641</f>
        <v>0</v>
      </c>
      <c r="Q641" s="140">
        <v>0</v>
      </c>
      <c r="R641" s="140">
        <f>Q641*H641</f>
        <v>0</v>
      </c>
      <c r="S641" s="140">
        <v>0</v>
      </c>
      <c r="T641" s="141">
        <f>S641*H641</f>
        <v>0</v>
      </c>
      <c r="AR641" s="142" t="s">
        <v>136</v>
      </c>
      <c r="AT641" s="142" t="s">
        <v>117</v>
      </c>
      <c r="AU641" s="142" t="s">
        <v>83</v>
      </c>
      <c r="AY641" s="16" t="s">
        <v>113</v>
      </c>
      <c r="BE641" s="143">
        <f>IF(N641="základní",J641,0)</f>
        <v>0</v>
      </c>
      <c r="BF641" s="143">
        <f>IF(N641="snížená",J641,0)</f>
        <v>0</v>
      </c>
      <c r="BG641" s="143">
        <f>IF(N641="zákl. přenesená",J641,0)</f>
        <v>0</v>
      </c>
      <c r="BH641" s="143">
        <f>IF(N641="sníž. přenesená",J641,0)</f>
        <v>0</v>
      </c>
      <c r="BI641" s="143">
        <f>IF(N641="nulová",J641,0)</f>
        <v>0</v>
      </c>
      <c r="BJ641" s="16" t="s">
        <v>81</v>
      </c>
      <c r="BK641" s="143">
        <f>ROUND(I641*H641,2)</f>
        <v>0</v>
      </c>
      <c r="BL641" s="16" t="s">
        <v>136</v>
      </c>
      <c r="BM641" s="142" t="s">
        <v>495</v>
      </c>
    </row>
    <row r="642" spans="2:65" s="1" customFormat="1" ht="39">
      <c r="B642" s="31"/>
      <c r="D642" s="144" t="s">
        <v>124</v>
      </c>
      <c r="F642" s="145" t="s">
        <v>496</v>
      </c>
      <c r="I642" s="146"/>
      <c r="L642" s="31"/>
      <c r="M642" s="147"/>
      <c r="T642" s="55"/>
      <c r="AT642" s="16" t="s">
        <v>124</v>
      </c>
      <c r="AU642" s="16" t="s">
        <v>83</v>
      </c>
    </row>
    <row r="643" spans="2:65" s="1" customFormat="1" ht="19.5">
      <c r="B643" s="31"/>
      <c r="D643" s="144" t="s">
        <v>139</v>
      </c>
      <c r="F643" s="168" t="s">
        <v>497</v>
      </c>
      <c r="I643" s="146"/>
      <c r="L643" s="31"/>
      <c r="M643" s="147"/>
      <c r="T643" s="55"/>
      <c r="AT643" s="16" t="s">
        <v>139</v>
      </c>
      <c r="AU643" s="16" t="s">
        <v>83</v>
      </c>
    </row>
    <row r="644" spans="2:65" s="1" customFormat="1" ht="24.2" customHeight="1">
      <c r="B644" s="31"/>
      <c r="C644" s="169" t="s">
        <v>498</v>
      </c>
      <c r="D644" s="169" t="s">
        <v>161</v>
      </c>
      <c r="E644" s="170" t="s">
        <v>499</v>
      </c>
      <c r="F644" s="171" t="s">
        <v>500</v>
      </c>
      <c r="G644" s="172" t="s">
        <v>158</v>
      </c>
      <c r="H644" s="173">
        <v>20</v>
      </c>
      <c r="I644" s="174"/>
      <c r="J644" s="175">
        <f>ROUND(I644*H644,2)</f>
        <v>0</v>
      </c>
      <c r="K644" s="171" t="s">
        <v>121</v>
      </c>
      <c r="L644" s="176"/>
      <c r="M644" s="177" t="s">
        <v>1</v>
      </c>
      <c r="N644" s="178" t="s">
        <v>38</v>
      </c>
      <c r="P644" s="140">
        <f>O644*H644</f>
        <v>0</v>
      </c>
      <c r="Q644" s="140">
        <v>0</v>
      </c>
      <c r="R644" s="140">
        <f>Q644*H644</f>
        <v>0</v>
      </c>
      <c r="S644" s="140">
        <v>0</v>
      </c>
      <c r="T644" s="141">
        <f>S644*H644</f>
        <v>0</v>
      </c>
      <c r="AR644" s="142" t="s">
        <v>164</v>
      </c>
      <c r="AT644" s="142" t="s">
        <v>161</v>
      </c>
      <c r="AU644" s="142" t="s">
        <v>83</v>
      </c>
      <c r="AY644" s="16" t="s">
        <v>113</v>
      </c>
      <c r="BE644" s="143">
        <f>IF(N644="základní",J644,0)</f>
        <v>0</v>
      </c>
      <c r="BF644" s="143">
        <f>IF(N644="snížená",J644,0)</f>
        <v>0</v>
      </c>
      <c r="BG644" s="143">
        <f>IF(N644="zákl. přenesená",J644,0)</f>
        <v>0</v>
      </c>
      <c r="BH644" s="143">
        <f>IF(N644="sníž. přenesená",J644,0)</f>
        <v>0</v>
      </c>
      <c r="BI644" s="143">
        <f>IF(N644="nulová",J644,0)</f>
        <v>0</v>
      </c>
      <c r="BJ644" s="16" t="s">
        <v>81</v>
      </c>
      <c r="BK644" s="143">
        <f>ROUND(I644*H644,2)</f>
        <v>0</v>
      </c>
      <c r="BL644" s="16" t="s">
        <v>136</v>
      </c>
      <c r="BM644" s="142" t="s">
        <v>501</v>
      </c>
    </row>
    <row r="645" spans="2:65" s="1" customFormat="1" ht="19.5">
      <c r="B645" s="31"/>
      <c r="D645" s="144" t="s">
        <v>124</v>
      </c>
      <c r="F645" s="145" t="s">
        <v>500</v>
      </c>
      <c r="I645" s="146"/>
      <c r="L645" s="31"/>
      <c r="M645" s="147"/>
      <c r="T645" s="55"/>
      <c r="AT645" s="16" t="s">
        <v>124</v>
      </c>
      <c r="AU645" s="16" t="s">
        <v>83</v>
      </c>
    </row>
    <row r="646" spans="2:65" s="1" customFormat="1" ht="33" customHeight="1">
      <c r="B646" s="31"/>
      <c r="C646" s="131" t="s">
        <v>369</v>
      </c>
      <c r="D646" s="131" t="s">
        <v>117</v>
      </c>
      <c r="E646" s="132" t="s">
        <v>502</v>
      </c>
      <c r="F646" s="133" t="s">
        <v>503</v>
      </c>
      <c r="G646" s="134" t="s">
        <v>182</v>
      </c>
      <c r="H646" s="135">
        <v>4</v>
      </c>
      <c r="I646" s="136"/>
      <c r="J646" s="137">
        <f>ROUND(I646*H646,2)</f>
        <v>0</v>
      </c>
      <c r="K646" s="133" t="s">
        <v>121</v>
      </c>
      <c r="L646" s="31"/>
      <c r="M646" s="138" t="s">
        <v>1</v>
      </c>
      <c r="N646" s="139" t="s">
        <v>38</v>
      </c>
      <c r="P646" s="140">
        <f>O646*H646</f>
        <v>0</v>
      </c>
      <c r="Q646" s="140">
        <v>0</v>
      </c>
      <c r="R646" s="140">
        <f>Q646*H646</f>
        <v>0</v>
      </c>
      <c r="S646" s="140">
        <v>0</v>
      </c>
      <c r="T646" s="141">
        <f>S646*H646</f>
        <v>0</v>
      </c>
      <c r="AR646" s="142" t="s">
        <v>136</v>
      </c>
      <c r="AT646" s="142" t="s">
        <v>117</v>
      </c>
      <c r="AU646" s="142" t="s">
        <v>83</v>
      </c>
      <c r="AY646" s="16" t="s">
        <v>113</v>
      </c>
      <c r="BE646" s="143">
        <f>IF(N646="základní",J646,0)</f>
        <v>0</v>
      </c>
      <c r="BF646" s="143">
        <f>IF(N646="snížená",J646,0)</f>
        <v>0</v>
      </c>
      <c r="BG646" s="143">
        <f>IF(N646="zákl. přenesená",J646,0)</f>
        <v>0</v>
      </c>
      <c r="BH646" s="143">
        <f>IF(N646="sníž. přenesená",J646,0)</f>
        <v>0</v>
      </c>
      <c r="BI646" s="143">
        <f>IF(N646="nulová",J646,0)</f>
        <v>0</v>
      </c>
      <c r="BJ646" s="16" t="s">
        <v>81</v>
      </c>
      <c r="BK646" s="143">
        <f>ROUND(I646*H646,2)</f>
        <v>0</v>
      </c>
      <c r="BL646" s="16" t="s">
        <v>136</v>
      </c>
      <c r="BM646" s="142" t="s">
        <v>504</v>
      </c>
    </row>
    <row r="647" spans="2:65" s="1" customFormat="1" ht="19.5">
      <c r="B647" s="31"/>
      <c r="D647" s="144" t="s">
        <v>124</v>
      </c>
      <c r="F647" s="145" t="s">
        <v>505</v>
      </c>
      <c r="I647" s="146"/>
      <c r="L647" s="31"/>
      <c r="M647" s="147"/>
      <c r="T647" s="55"/>
      <c r="AT647" s="16" t="s">
        <v>124</v>
      </c>
      <c r="AU647" s="16" t="s">
        <v>83</v>
      </c>
    </row>
    <row r="648" spans="2:65" s="1" customFormat="1" ht="19.5">
      <c r="B648" s="31"/>
      <c r="D648" s="144" t="s">
        <v>139</v>
      </c>
      <c r="F648" s="168" t="s">
        <v>506</v>
      </c>
      <c r="I648" s="146"/>
      <c r="L648" s="31"/>
      <c r="M648" s="147"/>
      <c r="T648" s="55"/>
      <c r="AT648" s="16" t="s">
        <v>139</v>
      </c>
      <c r="AU648" s="16" t="s">
        <v>83</v>
      </c>
    </row>
    <row r="649" spans="2:65" s="1" customFormat="1" ht="24.2" customHeight="1">
      <c r="B649" s="31"/>
      <c r="C649" s="169" t="s">
        <v>507</v>
      </c>
      <c r="D649" s="169" t="s">
        <v>161</v>
      </c>
      <c r="E649" s="170" t="s">
        <v>508</v>
      </c>
      <c r="F649" s="171" t="s">
        <v>509</v>
      </c>
      <c r="G649" s="172" t="s">
        <v>182</v>
      </c>
      <c r="H649" s="173">
        <v>4</v>
      </c>
      <c r="I649" s="174"/>
      <c r="J649" s="175">
        <f>ROUND(I649*H649,2)</f>
        <v>0</v>
      </c>
      <c r="K649" s="171" t="s">
        <v>121</v>
      </c>
      <c r="L649" s="176"/>
      <c r="M649" s="177" t="s">
        <v>1</v>
      </c>
      <c r="N649" s="178" t="s">
        <v>38</v>
      </c>
      <c r="P649" s="140">
        <f>O649*H649</f>
        <v>0</v>
      </c>
      <c r="Q649" s="140">
        <v>0</v>
      </c>
      <c r="R649" s="140">
        <f>Q649*H649</f>
        <v>0</v>
      </c>
      <c r="S649" s="140">
        <v>0</v>
      </c>
      <c r="T649" s="141">
        <f>S649*H649</f>
        <v>0</v>
      </c>
      <c r="AR649" s="142" t="s">
        <v>164</v>
      </c>
      <c r="AT649" s="142" t="s">
        <v>161</v>
      </c>
      <c r="AU649" s="142" t="s">
        <v>83</v>
      </c>
      <c r="AY649" s="16" t="s">
        <v>113</v>
      </c>
      <c r="BE649" s="143">
        <f>IF(N649="základní",J649,0)</f>
        <v>0</v>
      </c>
      <c r="BF649" s="143">
        <f>IF(N649="snížená",J649,0)</f>
        <v>0</v>
      </c>
      <c r="BG649" s="143">
        <f>IF(N649="zákl. přenesená",J649,0)</f>
        <v>0</v>
      </c>
      <c r="BH649" s="143">
        <f>IF(N649="sníž. přenesená",J649,0)</f>
        <v>0</v>
      </c>
      <c r="BI649" s="143">
        <f>IF(N649="nulová",J649,0)</f>
        <v>0</v>
      </c>
      <c r="BJ649" s="16" t="s">
        <v>81</v>
      </c>
      <c r="BK649" s="143">
        <f>ROUND(I649*H649,2)</f>
        <v>0</v>
      </c>
      <c r="BL649" s="16" t="s">
        <v>136</v>
      </c>
      <c r="BM649" s="142" t="s">
        <v>510</v>
      </c>
    </row>
    <row r="650" spans="2:65" s="1" customFormat="1" ht="19.5">
      <c r="B650" s="31"/>
      <c r="D650" s="144" t="s">
        <v>124</v>
      </c>
      <c r="F650" s="145" t="s">
        <v>509</v>
      </c>
      <c r="I650" s="146"/>
      <c r="L650" s="31"/>
      <c r="M650" s="147"/>
      <c r="T650" s="55"/>
      <c r="AT650" s="16" t="s">
        <v>124</v>
      </c>
      <c r="AU650" s="16" t="s">
        <v>83</v>
      </c>
    </row>
    <row r="651" spans="2:65" s="1" customFormat="1" ht="55.5" customHeight="1">
      <c r="B651" s="31"/>
      <c r="C651" s="169" t="s">
        <v>184</v>
      </c>
      <c r="D651" s="169" t="s">
        <v>161</v>
      </c>
      <c r="E651" s="170" t="s">
        <v>511</v>
      </c>
      <c r="F651" s="171" t="s">
        <v>512</v>
      </c>
      <c r="G651" s="172" t="s">
        <v>182</v>
      </c>
      <c r="H651" s="173">
        <v>1</v>
      </c>
      <c r="I651" s="174"/>
      <c r="J651" s="175">
        <f>ROUND(I651*H651,2)</f>
        <v>0</v>
      </c>
      <c r="K651" s="171" t="s">
        <v>121</v>
      </c>
      <c r="L651" s="176"/>
      <c r="M651" s="177" t="s">
        <v>1</v>
      </c>
      <c r="N651" s="178" t="s">
        <v>38</v>
      </c>
      <c r="P651" s="140">
        <f>O651*H651</f>
        <v>0</v>
      </c>
      <c r="Q651" s="140">
        <v>0</v>
      </c>
      <c r="R651" s="140">
        <f>Q651*H651</f>
        <v>0</v>
      </c>
      <c r="S651" s="140">
        <v>0</v>
      </c>
      <c r="T651" s="141">
        <f>S651*H651</f>
        <v>0</v>
      </c>
      <c r="AR651" s="142" t="s">
        <v>164</v>
      </c>
      <c r="AT651" s="142" t="s">
        <v>161</v>
      </c>
      <c r="AU651" s="142" t="s">
        <v>83</v>
      </c>
      <c r="AY651" s="16" t="s">
        <v>113</v>
      </c>
      <c r="BE651" s="143">
        <f>IF(N651="základní",J651,0)</f>
        <v>0</v>
      </c>
      <c r="BF651" s="143">
        <f>IF(N651="snížená",J651,0)</f>
        <v>0</v>
      </c>
      <c r="BG651" s="143">
        <f>IF(N651="zákl. přenesená",J651,0)</f>
        <v>0</v>
      </c>
      <c r="BH651" s="143">
        <f>IF(N651="sníž. přenesená",J651,0)</f>
        <v>0</v>
      </c>
      <c r="BI651" s="143">
        <f>IF(N651="nulová",J651,0)</f>
        <v>0</v>
      </c>
      <c r="BJ651" s="16" t="s">
        <v>81</v>
      </c>
      <c r="BK651" s="143">
        <f>ROUND(I651*H651,2)</f>
        <v>0</v>
      </c>
      <c r="BL651" s="16" t="s">
        <v>136</v>
      </c>
      <c r="BM651" s="142" t="s">
        <v>513</v>
      </c>
    </row>
    <row r="652" spans="2:65" s="1" customFormat="1" ht="39">
      <c r="B652" s="31"/>
      <c r="D652" s="144" t="s">
        <v>124</v>
      </c>
      <c r="F652" s="145" t="s">
        <v>512</v>
      </c>
      <c r="I652" s="146"/>
      <c r="L652" s="31"/>
      <c r="M652" s="147"/>
      <c r="T652" s="55"/>
      <c r="AT652" s="16" t="s">
        <v>124</v>
      </c>
      <c r="AU652" s="16" t="s">
        <v>83</v>
      </c>
    </row>
    <row r="653" spans="2:65" s="1" customFormat="1" ht="44.25" customHeight="1">
      <c r="B653" s="31"/>
      <c r="C653" s="131" t="s">
        <v>514</v>
      </c>
      <c r="D653" s="131" t="s">
        <v>117</v>
      </c>
      <c r="E653" s="132" t="s">
        <v>515</v>
      </c>
      <c r="F653" s="133" t="s">
        <v>516</v>
      </c>
      <c r="G653" s="134" t="s">
        <v>182</v>
      </c>
      <c r="H653" s="135">
        <v>1</v>
      </c>
      <c r="I653" s="136"/>
      <c r="J653" s="137">
        <f>ROUND(I653*H653,2)</f>
        <v>0</v>
      </c>
      <c r="K653" s="133" t="s">
        <v>121</v>
      </c>
      <c r="L653" s="31"/>
      <c r="M653" s="138" t="s">
        <v>1</v>
      </c>
      <c r="N653" s="139" t="s">
        <v>38</v>
      </c>
      <c r="P653" s="140">
        <f>O653*H653</f>
        <v>0</v>
      </c>
      <c r="Q653" s="140">
        <v>0</v>
      </c>
      <c r="R653" s="140">
        <f>Q653*H653</f>
        <v>0</v>
      </c>
      <c r="S653" s="140">
        <v>0</v>
      </c>
      <c r="T653" s="141">
        <f>S653*H653</f>
        <v>0</v>
      </c>
      <c r="AR653" s="142" t="s">
        <v>278</v>
      </c>
      <c r="AT653" s="142" t="s">
        <v>117</v>
      </c>
      <c r="AU653" s="142" t="s">
        <v>83</v>
      </c>
      <c r="AY653" s="16" t="s">
        <v>113</v>
      </c>
      <c r="BE653" s="143">
        <f>IF(N653="základní",J653,0)</f>
        <v>0</v>
      </c>
      <c r="BF653" s="143">
        <f>IF(N653="snížená",J653,0)</f>
        <v>0</v>
      </c>
      <c r="BG653" s="143">
        <f>IF(N653="zákl. přenesená",J653,0)</f>
        <v>0</v>
      </c>
      <c r="BH653" s="143">
        <f>IF(N653="sníž. přenesená",J653,0)</f>
        <v>0</v>
      </c>
      <c r="BI653" s="143">
        <f>IF(N653="nulová",J653,0)</f>
        <v>0</v>
      </c>
      <c r="BJ653" s="16" t="s">
        <v>81</v>
      </c>
      <c r="BK653" s="143">
        <f>ROUND(I653*H653,2)</f>
        <v>0</v>
      </c>
      <c r="BL653" s="16" t="s">
        <v>278</v>
      </c>
      <c r="BM653" s="142" t="s">
        <v>517</v>
      </c>
    </row>
    <row r="654" spans="2:65" s="1" customFormat="1" ht="39">
      <c r="B654" s="31"/>
      <c r="D654" s="144" t="s">
        <v>124</v>
      </c>
      <c r="F654" s="145" t="s">
        <v>518</v>
      </c>
      <c r="I654" s="146"/>
      <c r="L654" s="31"/>
      <c r="M654" s="147"/>
      <c r="T654" s="55"/>
      <c r="AT654" s="16" t="s">
        <v>124</v>
      </c>
      <c r="AU654" s="16" t="s">
        <v>83</v>
      </c>
    </row>
    <row r="655" spans="2:65" s="1" customFormat="1" ht="19.5">
      <c r="B655" s="31"/>
      <c r="D655" s="144" t="s">
        <v>139</v>
      </c>
      <c r="F655" s="168" t="s">
        <v>519</v>
      </c>
      <c r="I655" s="146"/>
      <c r="L655" s="31"/>
      <c r="M655" s="147"/>
      <c r="T655" s="55"/>
      <c r="AT655" s="16" t="s">
        <v>139</v>
      </c>
      <c r="AU655" s="16" t="s">
        <v>83</v>
      </c>
    </row>
    <row r="656" spans="2:65" s="1" customFormat="1" ht="33" customHeight="1">
      <c r="B656" s="31"/>
      <c r="C656" s="169" t="s">
        <v>254</v>
      </c>
      <c r="D656" s="169" t="s">
        <v>161</v>
      </c>
      <c r="E656" s="170" t="s">
        <v>520</v>
      </c>
      <c r="F656" s="171" t="s">
        <v>521</v>
      </c>
      <c r="G656" s="172" t="s">
        <v>158</v>
      </c>
      <c r="H656" s="173">
        <v>20</v>
      </c>
      <c r="I656" s="174"/>
      <c r="J656" s="175">
        <f>ROUND(I656*H656,2)</f>
        <v>0</v>
      </c>
      <c r="K656" s="171" t="s">
        <v>121</v>
      </c>
      <c r="L656" s="176"/>
      <c r="M656" s="177" t="s">
        <v>1</v>
      </c>
      <c r="N656" s="178" t="s">
        <v>38</v>
      </c>
      <c r="P656" s="140">
        <f>O656*H656</f>
        <v>0</v>
      </c>
      <c r="Q656" s="140">
        <v>0</v>
      </c>
      <c r="R656" s="140">
        <f>Q656*H656</f>
        <v>0</v>
      </c>
      <c r="S656" s="140">
        <v>0</v>
      </c>
      <c r="T656" s="141">
        <f>S656*H656</f>
        <v>0</v>
      </c>
      <c r="AR656" s="142" t="s">
        <v>164</v>
      </c>
      <c r="AT656" s="142" t="s">
        <v>161</v>
      </c>
      <c r="AU656" s="142" t="s">
        <v>83</v>
      </c>
      <c r="AY656" s="16" t="s">
        <v>113</v>
      </c>
      <c r="BE656" s="143">
        <f>IF(N656="základní",J656,0)</f>
        <v>0</v>
      </c>
      <c r="BF656" s="143">
        <f>IF(N656="snížená",J656,0)</f>
        <v>0</v>
      </c>
      <c r="BG656" s="143">
        <f>IF(N656="zákl. přenesená",J656,0)</f>
        <v>0</v>
      </c>
      <c r="BH656" s="143">
        <f>IF(N656="sníž. přenesená",J656,0)</f>
        <v>0</v>
      </c>
      <c r="BI656" s="143">
        <f>IF(N656="nulová",J656,0)</f>
        <v>0</v>
      </c>
      <c r="BJ656" s="16" t="s">
        <v>81</v>
      </c>
      <c r="BK656" s="143">
        <f>ROUND(I656*H656,2)</f>
        <v>0</v>
      </c>
      <c r="BL656" s="16" t="s">
        <v>136</v>
      </c>
      <c r="BM656" s="142" t="s">
        <v>522</v>
      </c>
    </row>
    <row r="657" spans="2:65" s="1" customFormat="1" ht="19.5">
      <c r="B657" s="31"/>
      <c r="D657" s="144" t="s">
        <v>124</v>
      </c>
      <c r="F657" s="145" t="s">
        <v>521</v>
      </c>
      <c r="I657" s="146"/>
      <c r="L657" s="31"/>
      <c r="M657" s="147"/>
      <c r="T657" s="55"/>
      <c r="AT657" s="16" t="s">
        <v>124</v>
      </c>
      <c r="AU657" s="16" t="s">
        <v>83</v>
      </c>
    </row>
    <row r="658" spans="2:65" s="1" customFormat="1" ht="16.5" customHeight="1">
      <c r="B658" s="31"/>
      <c r="C658" s="131" t="s">
        <v>431</v>
      </c>
      <c r="D658" s="131" t="s">
        <v>117</v>
      </c>
      <c r="E658" s="132" t="s">
        <v>523</v>
      </c>
      <c r="F658" s="133" t="s">
        <v>524</v>
      </c>
      <c r="G658" s="134" t="s">
        <v>158</v>
      </c>
      <c r="H658" s="135">
        <v>20</v>
      </c>
      <c r="I658" s="136"/>
      <c r="J658" s="137">
        <f>ROUND(I658*H658,2)</f>
        <v>0</v>
      </c>
      <c r="K658" s="133" t="s">
        <v>121</v>
      </c>
      <c r="L658" s="31"/>
      <c r="M658" s="138" t="s">
        <v>1</v>
      </c>
      <c r="N658" s="139" t="s">
        <v>38</v>
      </c>
      <c r="P658" s="140">
        <f>O658*H658</f>
        <v>0</v>
      </c>
      <c r="Q658" s="140">
        <v>0</v>
      </c>
      <c r="R658" s="140">
        <f>Q658*H658</f>
        <v>0</v>
      </c>
      <c r="S658" s="140">
        <v>0</v>
      </c>
      <c r="T658" s="141">
        <f>S658*H658</f>
        <v>0</v>
      </c>
      <c r="AR658" s="142" t="s">
        <v>278</v>
      </c>
      <c r="AT658" s="142" t="s">
        <v>117</v>
      </c>
      <c r="AU658" s="142" t="s">
        <v>83</v>
      </c>
      <c r="AY658" s="16" t="s">
        <v>113</v>
      </c>
      <c r="BE658" s="143">
        <f>IF(N658="základní",J658,0)</f>
        <v>0</v>
      </c>
      <c r="BF658" s="143">
        <f>IF(N658="snížená",J658,0)</f>
        <v>0</v>
      </c>
      <c r="BG658" s="143">
        <f>IF(N658="zákl. přenesená",J658,0)</f>
        <v>0</v>
      </c>
      <c r="BH658" s="143">
        <f>IF(N658="sníž. přenesená",J658,0)</f>
        <v>0</v>
      </c>
      <c r="BI658" s="143">
        <f>IF(N658="nulová",J658,0)</f>
        <v>0</v>
      </c>
      <c r="BJ658" s="16" t="s">
        <v>81</v>
      </c>
      <c r="BK658" s="143">
        <f>ROUND(I658*H658,2)</f>
        <v>0</v>
      </c>
      <c r="BL658" s="16" t="s">
        <v>278</v>
      </c>
      <c r="BM658" s="142" t="s">
        <v>525</v>
      </c>
    </row>
    <row r="659" spans="2:65" s="1" customFormat="1" ht="19.5">
      <c r="B659" s="31"/>
      <c r="D659" s="144" t="s">
        <v>124</v>
      </c>
      <c r="F659" s="145" t="s">
        <v>526</v>
      </c>
      <c r="I659" s="146"/>
      <c r="L659" s="31"/>
      <c r="M659" s="147"/>
      <c r="T659" s="55"/>
      <c r="AT659" s="16" t="s">
        <v>124</v>
      </c>
      <c r="AU659" s="16" t="s">
        <v>83</v>
      </c>
    </row>
    <row r="660" spans="2:65" s="1" customFormat="1" ht="37.9" customHeight="1">
      <c r="B660" s="31"/>
      <c r="C660" s="131" t="s">
        <v>527</v>
      </c>
      <c r="D660" s="131" t="s">
        <v>117</v>
      </c>
      <c r="E660" s="132" t="s">
        <v>528</v>
      </c>
      <c r="F660" s="133" t="s">
        <v>529</v>
      </c>
      <c r="G660" s="134" t="s">
        <v>182</v>
      </c>
      <c r="H660" s="135">
        <v>4</v>
      </c>
      <c r="I660" s="136"/>
      <c r="J660" s="137">
        <f>ROUND(I660*H660,2)</f>
        <v>0</v>
      </c>
      <c r="K660" s="133" t="s">
        <v>121</v>
      </c>
      <c r="L660" s="31"/>
      <c r="M660" s="138" t="s">
        <v>1</v>
      </c>
      <c r="N660" s="139" t="s">
        <v>38</v>
      </c>
      <c r="P660" s="140">
        <f>O660*H660</f>
        <v>0</v>
      </c>
      <c r="Q660" s="140">
        <v>0</v>
      </c>
      <c r="R660" s="140">
        <f>Q660*H660</f>
        <v>0</v>
      </c>
      <c r="S660" s="140">
        <v>0</v>
      </c>
      <c r="T660" s="141">
        <f>S660*H660</f>
        <v>0</v>
      </c>
      <c r="AR660" s="142" t="s">
        <v>278</v>
      </c>
      <c r="AT660" s="142" t="s">
        <v>117</v>
      </c>
      <c r="AU660" s="142" t="s">
        <v>83</v>
      </c>
      <c r="AY660" s="16" t="s">
        <v>113</v>
      </c>
      <c r="BE660" s="143">
        <f>IF(N660="základní",J660,0)</f>
        <v>0</v>
      </c>
      <c r="BF660" s="143">
        <f>IF(N660="snížená",J660,0)</f>
        <v>0</v>
      </c>
      <c r="BG660" s="143">
        <f>IF(N660="zákl. přenesená",J660,0)</f>
        <v>0</v>
      </c>
      <c r="BH660" s="143">
        <f>IF(N660="sníž. přenesená",J660,0)</f>
        <v>0</v>
      </c>
      <c r="BI660" s="143">
        <f>IF(N660="nulová",J660,0)</f>
        <v>0</v>
      </c>
      <c r="BJ660" s="16" t="s">
        <v>81</v>
      </c>
      <c r="BK660" s="143">
        <f>ROUND(I660*H660,2)</f>
        <v>0</v>
      </c>
      <c r="BL660" s="16" t="s">
        <v>278</v>
      </c>
      <c r="BM660" s="142" t="s">
        <v>530</v>
      </c>
    </row>
    <row r="661" spans="2:65" s="1" customFormat="1" ht="48.75">
      <c r="B661" s="31"/>
      <c r="D661" s="144" t="s">
        <v>124</v>
      </c>
      <c r="F661" s="145" t="s">
        <v>531</v>
      </c>
      <c r="I661" s="146"/>
      <c r="L661" s="31"/>
      <c r="M661" s="147"/>
      <c r="T661" s="55"/>
      <c r="AT661" s="16" t="s">
        <v>124</v>
      </c>
      <c r="AU661" s="16" t="s">
        <v>83</v>
      </c>
    </row>
    <row r="662" spans="2:65" s="1" customFormat="1" ht="24.2" customHeight="1">
      <c r="B662" s="31"/>
      <c r="C662" s="169" t="s">
        <v>532</v>
      </c>
      <c r="D662" s="169" t="s">
        <v>161</v>
      </c>
      <c r="E662" s="170" t="s">
        <v>533</v>
      </c>
      <c r="F662" s="171" t="s">
        <v>534</v>
      </c>
      <c r="G662" s="172" t="s">
        <v>158</v>
      </c>
      <c r="H662" s="173">
        <v>15</v>
      </c>
      <c r="I662" s="174"/>
      <c r="J662" s="175">
        <f>ROUND(I662*H662,2)</f>
        <v>0</v>
      </c>
      <c r="K662" s="171" t="s">
        <v>121</v>
      </c>
      <c r="L662" s="176"/>
      <c r="M662" s="177" t="s">
        <v>1</v>
      </c>
      <c r="N662" s="178" t="s">
        <v>38</v>
      </c>
      <c r="P662" s="140">
        <f>O662*H662</f>
        <v>0</v>
      </c>
      <c r="Q662" s="140">
        <v>0</v>
      </c>
      <c r="R662" s="140">
        <f>Q662*H662</f>
        <v>0</v>
      </c>
      <c r="S662" s="140">
        <v>0</v>
      </c>
      <c r="T662" s="141">
        <f>S662*H662</f>
        <v>0</v>
      </c>
      <c r="AR662" s="142" t="s">
        <v>278</v>
      </c>
      <c r="AT662" s="142" t="s">
        <v>161</v>
      </c>
      <c r="AU662" s="142" t="s">
        <v>83</v>
      </c>
      <c r="AY662" s="16" t="s">
        <v>113</v>
      </c>
      <c r="BE662" s="143">
        <f>IF(N662="základní",J662,0)</f>
        <v>0</v>
      </c>
      <c r="BF662" s="143">
        <f>IF(N662="snížená",J662,0)</f>
        <v>0</v>
      </c>
      <c r="BG662" s="143">
        <f>IF(N662="zákl. přenesená",J662,0)</f>
        <v>0</v>
      </c>
      <c r="BH662" s="143">
        <f>IF(N662="sníž. přenesená",J662,0)</f>
        <v>0</v>
      </c>
      <c r="BI662" s="143">
        <f>IF(N662="nulová",J662,0)</f>
        <v>0</v>
      </c>
      <c r="BJ662" s="16" t="s">
        <v>81</v>
      </c>
      <c r="BK662" s="143">
        <f>ROUND(I662*H662,2)</f>
        <v>0</v>
      </c>
      <c r="BL662" s="16" t="s">
        <v>278</v>
      </c>
      <c r="BM662" s="142" t="s">
        <v>535</v>
      </c>
    </row>
    <row r="663" spans="2:65" s="1" customFormat="1" ht="19.5">
      <c r="B663" s="31"/>
      <c r="D663" s="144" t="s">
        <v>124</v>
      </c>
      <c r="F663" s="145" t="s">
        <v>534</v>
      </c>
      <c r="I663" s="146"/>
      <c r="L663" s="31"/>
      <c r="M663" s="147"/>
      <c r="T663" s="55"/>
      <c r="AT663" s="16" t="s">
        <v>124</v>
      </c>
      <c r="AU663" s="16" t="s">
        <v>83</v>
      </c>
    </row>
    <row r="664" spans="2:65" s="1" customFormat="1" ht="24.2" customHeight="1">
      <c r="B664" s="31"/>
      <c r="C664" s="131" t="s">
        <v>439</v>
      </c>
      <c r="D664" s="131" t="s">
        <v>117</v>
      </c>
      <c r="E664" s="132" t="s">
        <v>536</v>
      </c>
      <c r="F664" s="133" t="s">
        <v>537</v>
      </c>
      <c r="G664" s="134" t="s">
        <v>158</v>
      </c>
      <c r="H664" s="135">
        <v>15</v>
      </c>
      <c r="I664" s="136"/>
      <c r="J664" s="137">
        <f>ROUND(I664*H664,2)</f>
        <v>0</v>
      </c>
      <c r="K664" s="133" t="s">
        <v>121</v>
      </c>
      <c r="L664" s="31"/>
      <c r="M664" s="138" t="s">
        <v>1</v>
      </c>
      <c r="N664" s="139" t="s">
        <v>38</v>
      </c>
      <c r="P664" s="140">
        <f>O664*H664</f>
        <v>0</v>
      </c>
      <c r="Q664" s="140">
        <v>0</v>
      </c>
      <c r="R664" s="140">
        <f>Q664*H664</f>
        <v>0</v>
      </c>
      <c r="S664" s="140">
        <v>0</v>
      </c>
      <c r="T664" s="141">
        <f>S664*H664</f>
        <v>0</v>
      </c>
      <c r="AR664" s="142" t="s">
        <v>278</v>
      </c>
      <c r="AT664" s="142" t="s">
        <v>117</v>
      </c>
      <c r="AU664" s="142" t="s">
        <v>83</v>
      </c>
      <c r="AY664" s="16" t="s">
        <v>113</v>
      </c>
      <c r="BE664" s="143">
        <f>IF(N664="základní",J664,0)</f>
        <v>0</v>
      </c>
      <c r="BF664" s="143">
        <f>IF(N664="snížená",J664,0)</f>
        <v>0</v>
      </c>
      <c r="BG664" s="143">
        <f>IF(N664="zákl. přenesená",J664,0)</f>
        <v>0</v>
      </c>
      <c r="BH664" s="143">
        <f>IF(N664="sníž. přenesená",J664,0)</f>
        <v>0</v>
      </c>
      <c r="BI664" s="143">
        <f>IF(N664="nulová",J664,0)</f>
        <v>0</v>
      </c>
      <c r="BJ664" s="16" t="s">
        <v>81</v>
      </c>
      <c r="BK664" s="143">
        <f>ROUND(I664*H664,2)</f>
        <v>0</v>
      </c>
      <c r="BL664" s="16" t="s">
        <v>278</v>
      </c>
      <c r="BM664" s="142" t="s">
        <v>538</v>
      </c>
    </row>
    <row r="665" spans="2:65" s="1" customFormat="1" ht="29.25">
      <c r="B665" s="31"/>
      <c r="D665" s="144" t="s">
        <v>124</v>
      </c>
      <c r="F665" s="145" t="s">
        <v>539</v>
      </c>
      <c r="I665" s="146"/>
      <c r="L665" s="31"/>
      <c r="M665" s="147"/>
      <c r="T665" s="55"/>
      <c r="AT665" s="16" t="s">
        <v>124</v>
      </c>
      <c r="AU665" s="16" t="s">
        <v>83</v>
      </c>
    </row>
    <row r="666" spans="2:65" s="1" customFormat="1" ht="49.15" customHeight="1">
      <c r="B666" s="31"/>
      <c r="C666" s="131" t="s">
        <v>373</v>
      </c>
      <c r="D666" s="131" t="s">
        <v>117</v>
      </c>
      <c r="E666" s="132" t="s">
        <v>540</v>
      </c>
      <c r="F666" s="133" t="s">
        <v>541</v>
      </c>
      <c r="G666" s="134" t="s">
        <v>542</v>
      </c>
      <c r="H666" s="135">
        <v>96</v>
      </c>
      <c r="I666" s="136"/>
      <c r="J666" s="137">
        <f>ROUND(I666*H666,2)</f>
        <v>0</v>
      </c>
      <c r="K666" s="133" t="s">
        <v>543</v>
      </c>
      <c r="L666" s="31"/>
      <c r="M666" s="138" t="s">
        <v>1</v>
      </c>
      <c r="N666" s="139" t="s">
        <v>38</v>
      </c>
      <c r="P666" s="140">
        <f>O666*H666</f>
        <v>0</v>
      </c>
      <c r="Q666" s="140">
        <v>0</v>
      </c>
      <c r="R666" s="140">
        <f>Q666*H666</f>
        <v>0</v>
      </c>
      <c r="S666" s="140">
        <v>0</v>
      </c>
      <c r="T666" s="141">
        <f>S666*H666</f>
        <v>0</v>
      </c>
      <c r="AR666" s="142" t="s">
        <v>136</v>
      </c>
      <c r="AT666" s="142" t="s">
        <v>117</v>
      </c>
      <c r="AU666" s="142" t="s">
        <v>83</v>
      </c>
      <c r="AY666" s="16" t="s">
        <v>113</v>
      </c>
      <c r="BE666" s="143">
        <f>IF(N666="základní",J666,0)</f>
        <v>0</v>
      </c>
      <c r="BF666" s="143">
        <f>IF(N666="snížená",J666,0)</f>
        <v>0</v>
      </c>
      <c r="BG666" s="143">
        <f>IF(N666="zákl. přenesená",J666,0)</f>
        <v>0</v>
      </c>
      <c r="BH666" s="143">
        <f>IF(N666="sníž. přenesená",J666,0)</f>
        <v>0</v>
      </c>
      <c r="BI666" s="143">
        <f>IF(N666="nulová",J666,0)</f>
        <v>0</v>
      </c>
      <c r="BJ666" s="16" t="s">
        <v>81</v>
      </c>
      <c r="BK666" s="143">
        <f>ROUND(I666*H666,2)</f>
        <v>0</v>
      </c>
      <c r="BL666" s="16" t="s">
        <v>136</v>
      </c>
      <c r="BM666" s="142" t="s">
        <v>544</v>
      </c>
    </row>
    <row r="667" spans="2:65" s="1" customFormat="1" ht="29.25">
      <c r="B667" s="31"/>
      <c r="D667" s="144" t="s">
        <v>124</v>
      </c>
      <c r="F667" s="145" t="s">
        <v>541</v>
      </c>
      <c r="I667" s="146"/>
      <c r="L667" s="31"/>
      <c r="M667" s="147"/>
      <c r="T667" s="55"/>
      <c r="AT667" s="16" t="s">
        <v>124</v>
      </c>
      <c r="AU667" s="16" t="s">
        <v>83</v>
      </c>
    </row>
    <row r="668" spans="2:65" s="1" customFormat="1" ht="44.25" customHeight="1">
      <c r="B668" s="31"/>
      <c r="C668" s="131" t="s">
        <v>545</v>
      </c>
      <c r="D668" s="131" t="s">
        <v>117</v>
      </c>
      <c r="E668" s="132" t="s">
        <v>546</v>
      </c>
      <c r="F668" s="133" t="s">
        <v>547</v>
      </c>
      <c r="G668" s="134" t="s">
        <v>542</v>
      </c>
      <c r="H668" s="135">
        <v>56</v>
      </c>
      <c r="I668" s="136"/>
      <c r="J668" s="137">
        <f>ROUND(I668*H668,2)</f>
        <v>0</v>
      </c>
      <c r="K668" s="133" t="s">
        <v>543</v>
      </c>
      <c r="L668" s="31"/>
      <c r="M668" s="138" t="s">
        <v>1</v>
      </c>
      <c r="N668" s="139" t="s">
        <v>38</v>
      </c>
      <c r="P668" s="140">
        <f>O668*H668</f>
        <v>0</v>
      </c>
      <c r="Q668" s="140">
        <v>0</v>
      </c>
      <c r="R668" s="140">
        <f>Q668*H668</f>
        <v>0</v>
      </c>
      <c r="S668" s="140">
        <v>0</v>
      </c>
      <c r="T668" s="141">
        <f>S668*H668</f>
        <v>0</v>
      </c>
      <c r="AR668" s="142" t="s">
        <v>136</v>
      </c>
      <c r="AT668" s="142" t="s">
        <v>117</v>
      </c>
      <c r="AU668" s="142" t="s">
        <v>83</v>
      </c>
      <c r="AY668" s="16" t="s">
        <v>113</v>
      </c>
      <c r="BE668" s="143">
        <f>IF(N668="základní",J668,0)</f>
        <v>0</v>
      </c>
      <c r="BF668" s="143">
        <f>IF(N668="snížená",J668,0)</f>
        <v>0</v>
      </c>
      <c r="BG668" s="143">
        <f>IF(N668="zákl. přenesená",J668,0)</f>
        <v>0</v>
      </c>
      <c r="BH668" s="143">
        <f>IF(N668="sníž. přenesená",J668,0)</f>
        <v>0</v>
      </c>
      <c r="BI668" s="143">
        <f>IF(N668="nulová",J668,0)</f>
        <v>0</v>
      </c>
      <c r="BJ668" s="16" t="s">
        <v>81</v>
      </c>
      <c r="BK668" s="143">
        <f>ROUND(I668*H668,2)</f>
        <v>0</v>
      </c>
      <c r="BL668" s="16" t="s">
        <v>136</v>
      </c>
      <c r="BM668" s="142" t="s">
        <v>548</v>
      </c>
    </row>
    <row r="669" spans="2:65" s="1" customFormat="1" ht="29.25">
      <c r="B669" s="31"/>
      <c r="D669" s="144" t="s">
        <v>124</v>
      </c>
      <c r="F669" s="145" t="s">
        <v>547</v>
      </c>
      <c r="I669" s="146"/>
      <c r="L669" s="31"/>
      <c r="M669" s="147"/>
      <c r="T669" s="55"/>
      <c r="AT669" s="16" t="s">
        <v>124</v>
      </c>
      <c r="AU669" s="16" t="s">
        <v>83</v>
      </c>
    </row>
    <row r="670" spans="2:65" s="1" customFormat="1" ht="33" customHeight="1">
      <c r="B670" s="31"/>
      <c r="C670" s="131" t="s">
        <v>376</v>
      </c>
      <c r="D670" s="131" t="s">
        <v>117</v>
      </c>
      <c r="E670" s="132" t="s">
        <v>549</v>
      </c>
      <c r="F670" s="133" t="s">
        <v>550</v>
      </c>
      <c r="G670" s="134" t="s">
        <v>542</v>
      </c>
      <c r="H670" s="135">
        <v>40</v>
      </c>
      <c r="I670" s="136"/>
      <c r="J670" s="137">
        <f>ROUND(I670*H670,2)</f>
        <v>0</v>
      </c>
      <c r="K670" s="133" t="s">
        <v>543</v>
      </c>
      <c r="L670" s="31"/>
      <c r="M670" s="138" t="s">
        <v>1</v>
      </c>
      <c r="N670" s="139" t="s">
        <v>38</v>
      </c>
      <c r="P670" s="140">
        <f>O670*H670</f>
        <v>0</v>
      </c>
      <c r="Q670" s="140">
        <v>0</v>
      </c>
      <c r="R670" s="140">
        <f>Q670*H670</f>
        <v>0</v>
      </c>
      <c r="S670" s="140">
        <v>0</v>
      </c>
      <c r="T670" s="141">
        <f>S670*H670</f>
        <v>0</v>
      </c>
      <c r="AR670" s="142" t="s">
        <v>136</v>
      </c>
      <c r="AT670" s="142" t="s">
        <v>117</v>
      </c>
      <c r="AU670" s="142" t="s">
        <v>83</v>
      </c>
      <c r="AY670" s="16" t="s">
        <v>113</v>
      </c>
      <c r="BE670" s="143">
        <f>IF(N670="základní",J670,0)</f>
        <v>0</v>
      </c>
      <c r="BF670" s="143">
        <f>IF(N670="snížená",J670,0)</f>
        <v>0</v>
      </c>
      <c r="BG670" s="143">
        <f>IF(N670="zákl. přenesená",J670,0)</f>
        <v>0</v>
      </c>
      <c r="BH670" s="143">
        <f>IF(N670="sníž. přenesená",J670,0)</f>
        <v>0</v>
      </c>
      <c r="BI670" s="143">
        <f>IF(N670="nulová",J670,0)</f>
        <v>0</v>
      </c>
      <c r="BJ670" s="16" t="s">
        <v>81</v>
      </c>
      <c r="BK670" s="143">
        <f>ROUND(I670*H670,2)</f>
        <v>0</v>
      </c>
      <c r="BL670" s="16" t="s">
        <v>136</v>
      </c>
      <c r="BM670" s="142" t="s">
        <v>551</v>
      </c>
    </row>
    <row r="671" spans="2:65" s="1" customFormat="1" ht="19.5">
      <c r="B671" s="31"/>
      <c r="D671" s="144" t="s">
        <v>124</v>
      </c>
      <c r="F671" s="145" t="s">
        <v>550</v>
      </c>
      <c r="I671" s="146"/>
      <c r="L671" s="31"/>
      <c r="M671" s="147"/>
      <c r="T671" s="55"/>
      <c r="AT671" s="16" t="s">
        <v>124</v>
      </c>
      <c r="AU671" s="16" t="s">
        <v>83</v>
      </c>
    </row>
    <row r="672" spans="2:65" s="1" customFormat="1" ht="37.9" customHeight="1">
      <c r="B672" s="31"/>
      <c r="C672" s="131" t="s">
        <v>552</v>
      </c>
      <c r="D672" s="131" t="s">
        <v>117</v>
      </c>
      <c r="E672" s="132" t="s">
        <v>553</v>
      </c>
      <c r="F672" s="133" t="s">
        <v>554</v>
      </c>
      <c r="G672" s="134" t="s">
        <v>542</v>
      </c>
      <c r="H672" s="135">
        <v>8</v>
      </c>
      <c r="I672" s="136"/>
      <c r="J672" s="137">
        <f>ROUND(I672*H672,2)</f>
        <v>0</v>
      </c>
      <c r="K672" s="133" t="s">
        <v>543</v>
      </c>
      <c r="L672" s="31"/>
      <c r="M672" s="138" t="s">
        <v>1</v>
      </c>
      <c r="N672" s="139" t="s">
        <v>38</v>
      </c>
      <c r="P672" s="140">
        <f>O672*H672</f>
        <v>0</v>
      </c>
      <c r="Q672" s="140">
        <v>0</v>
      </c>
      <c r="R672" s="140">
        <f>Q672*H672</f>
        <v>0</v>
      </c>
      <c r="S672" s="140">
        <v>0</v>
      </c>
      <c r="T672" s="141">
        <f>S672*H672</f>
        <v>0</v>
      </c>
      <c r="AR672" s="142" t="s">
        <v>136</v>
      </c>
      <c r="AT672" s="142" t="s">
        <v>117</v>
      </c>
      <c r="AU672" s="142" t="s">
        <v>83</v>
      </c>
      <c r="AY672" s="16" t="s">
        <v>113</v>
      </c>
      <c r="BE672" s="143">
        <f>IF(N672="základní",J672,0)</f>
        <v>0</v>
      </c>
      <c r="BF672" s="143">
        <f>IF(N672="snížená",J672,0)</f>
        <v>0</v>
      </c>
      <c r="BG672" s="143">
        <f>IF(N672="zákl. přenesená",J672,0)</f>
        <v>0</v>
      </c>
      <c r="BH672" s="143">
        <f>IF(N672="sníž. přenesená",J672,0)</f>
        <v>0</v>
      </c>
      <c r="BI672" s="143">
        <f>IF(N672="nulová",J672,0)</f>
        <v>0</v>
      </c>
      <c r="BJ672" s="16" t="s">
        <v>81</v>
      </c>
      <c r="BK672" s="143">
        <f>ROUND(I672*H672,2)</f>
        <v>0</v>
      </c>
      <c r="BL672" s="16" t="s">
        <v>136</v>
      </c>
      <c r="BM672" s="142" t="s">
        <v>555</v>
      </c>
    </row>
    <row r="673" spans="2:65" s="1" customFormat="1" ht="29.25">
      <c r="B673" s="31"/>
      <c r="D673" s="144" t="s">
        <v>124</v>
      </c>
      <c r="F673" s="145" t="s">
        <v>554</v>
      </c>
      <c r="I673" s="146"/>
      <c r="L673" s="31"/>
      <c r="M673" s="147"/>
      <c r="T673" s="55"/>
      <c r="AT673" s="16" t="s">
        <v>124</v>
      </c>
      <c r="AU673" s="16" t="s">
        <v>83</v>
      </c>
    </row>
    <row r="674" spans="2:65" s="1" customFormat="1" ht="62.65" customHeight="1">
      <c r="B674" s="31"/>
      <c r="C674" s="131" t="s">
        <v>381</v>
      </c>
      <c r="D674" s="131" t="s">
        <v>117</v>
      </c>
      <c r="E674" s="132" t="s">
        <v>556</v>
      </c>
      <c r="F674" s="133" t="s">
        <v>557</v>
      </c>
      <c r="G674" s="134" t="s">
        <v>182</v>
      </c>
      <c r="H674" s="135">
        <v>112</v>
      </c>
      <c r="I674" s="136"/>
      <c r="J674" s="137">
        <f>ROUND(I674*H674,2)</f>
        <v>0</v>
      </c>
      <c r="K674" s="133" t="s">
        <v>543</v>
      </c>
      <c r="L674" s="31"/>
      <c r="M674" s="138" t="s">
        <v>1</v>
      </c>
      <c r="N674" s="139" t="s">
        <v>38</v>
      </c>
      <c r="P674" s="140">
        <f>O674*H674</f>
        <v>0</v>
      </c>
      <c r="Q674" s="140">
        <v>0</v>
      </c>
      <c r="R674" s="140">
        <f>Q674*H674</f>
        <v>0</v>
      </c>
      <c r="S674" s="140">
        <v>0</v>
      </c>
      <c r="T674" s="141">
        <f>S674*H674</f>
        <v>0</v>
      </c>
      <c r="AR674" s="142" t="s">
        <v>136</v>
      </c>
      <c r="AT674" s="142" t="s">
        <v>117</v>
      </c>
      <c r="AU674" s="142" t="s">
        <v>83</v>
      </c>
      <c r="AY674" s="16" t="s">
        <v>113</v>
      </c>
      <c r="BE674" s="143">
        <f>IF(N674="základní",J674,0)</f>
        <v>0</v>
      </c>
      <c r="BF674" s="143">
        <f>IF(N674="snížená",J674,0)</f>
        <v>0</v>
      </c>
      <c r="BG674" s="143">
        <f>IF(N674="zákl. přenesená",J674,0)</f>
        <v>0</v>
      </c>
      <c r="BH674" s="143">
        <f>IF(N674="sníž. přenesená",J674,0)</f>
        <v>0</v>
      </c>
      <c r="BI674" s="143">
        <f>IF(N674="nulová",J674,0)</f>
        <v>0</v>
      </c>
      <c r="BJ674" s="16" t="s">
        <v>81</v>
      </c>
      <c r="BK674" s="143">
        <f>ROUND(I674*H674,2)</f>
        <v>0</v>
      </c>
      <c r="BL674" s="16" t="s">
        <v>136</v>
      </c>
      <c r="BM674" s="142" t="s">
        <v>558</v>
      </c>
    </row>
    <row r="675" spans="2:65" s="1" customFormat="1" ht="39">
      <c r="B675" s="31"/>
      <c r="D675" s="144" t="s">
        <v>124</v>
      </c>
      <c r="F675" s="145" t="s">
        <v>557</v>
      </c>
      <c r="I675" s="146"/>
      <c r="L675" s="31"/>
      <c r="M675" s="147"/>
      <c r="T675" s="55"/>
      <c r="AT675" s="16" t="s">
        <v>124</v>
      </c>
      <c r="AU675" s="16" t="s">
        <v>83</v>
      </c>
    </row>
    <row r="676" spans="2:65" s="12" customFormat="1" ht="11.25">
      <c r="B676" s="148"/>
      <c r="D676" s="144" t="s">
        <v>126</v>
      </c>
      <c r="E676" s="149" t="s">
        <v>1</v>
      </c>
      <c r="F676" s="150" t="s">
        <v>559</v>
      </c>
      <c r="H676" s="149" t="s">
        <v>1</v>
      </c>
      <c r="I676" s="151"/>
      <c r="L676" s="148"/>
      <c r="M676" s="152"/>
      <c r="T676" s="153"/>
      <c r="AT676" s="149" t="s">
        <v>126</v>
      </c>
      <c r="AU676" s="149" t="s">
        <v>83</v>
      </c>
      <c r="AV676" s="12" t="s">
        <v>81</v>
      </c>
      <c r="AW676" s="12" t="s">
        <v>30</v>
      </c>
      <c r="AX676" s="12" t="s">
        <v>73</v>
      </c>
      <c r="AY676" s="149" t="s">
        <v>113</v>
      </c>
    </row>
    <row r="677" spans="2:65" s="13" customFormat="1" ht="11.25">
      <c r="B677" s="154"/>
      <c r="D677" s="144" t="s">
        <v>126</v>
      </c>
      <c r="E677" s="155" t="s">
        <v>1</v>
      </c>
      <c r="F677" s="156" t="s">
        <v>514</v>
      </c>
      <c r="H677" s="157">
        <v>79</v>
      </c>
      <c r="I677" s="158"/>
      <c r="L677" s="154"/>
      <c r="M677" s="159"/>
      <c r="T677" s="160"/>
      <c r="AT677" s="155" t="s">
        <v>126</v>
      </c>
      <c r="AU677" s="155" t="s">
        <v>83</v>
      </c>
      <c r="AV677" s="13" t="s">
        <v>83</v>
      </c>
      <c r="AW677" s="13" t="s">
        <v>30</v>
      </c>
      <c r="AX677" s="13" t="s">
        <v>73</v>
      </c>
      <c r="AY677" s="155" t="s">
        <v>113</v>
      </c>
    </row>
    <row r="678" spans="2:65" s="12" customFormat="1" ht="11.25">
      <c r="B678" s="148"/>
      <c r="D678" s="144" t="s">
        <v>126</v>
      </c>
      <c r="E678" s="149" t="s">
        <v>1</v>
      </c>
      <c r="F678" s="150" t="s">
        <v>560</v>
      </c>
      <c r="H678" s="149" t="s">
        <v>1</v>
      </c>
      <c r="I678" s="151"/>
      <c r="L678" s="148"/>
      <c r="M678" s="152"/>
      <c r="T678" s="153"/>
      <c r="AT678" s="149" t="s">
        <v>126</v>
      </c>
      <c r="AU678" s="149" t="s">
        <v>83</v>
      </c>
      <c r="AV678" s="12" t="s">
        <v>81</v>
      </c>
      <c r="AW678" s="12" t="s">
        <v>30</v>
      </c>
      <c r="AX678" s="12" t="s">
        <v>73</v>
      </c>
      <c r="AY678" s="149" t="s">
        <v>113</v>
      </c>
    </row>
    <row r="679" spans="2:65" s="13" customFormat="1" ht="11.25">
      <c r="B679" s="154"/>
      <c r="D679" s="144" t="s">
        <v>126</v>
      </c>
      <c r="E679" s="155" t="s">
        <v>1</v>
      </c>
      <c r="F679" s="156" t="s">
        <v>324</v>
      </c>
      <c r="H679" s="157">
        <v>17</v>
      </c>
      <c r="I679" s="158"/>
      <c r="L679" s="154"/>
      <c r="M679" s="159"/>
      <c r="T679" s="160"/>
      <c r="AT679" s="155" t="s">
        <v>126</v>
      </c>
      <c r="AU679" s="155" t="s">
        <v>83</v>
      </c>
      <c r="AV679" s="13" t="s">
        <v>83</v>
      </c>
      <c r="AW679" s="13" t="s">
        <v>30</v>
      </c>
      <c r="AX679" s="13" t="s">
        <v>73</v>
      </c>
      <c r="AY679" s="155" t="s">
        <v>113</v>
      </c>
    </row>
    <row r="680" spans="2:65" s="12" customFormat="1" ht="11.25">
      <c r="B680" s="148"/>
      <c r="D680" s="144" t="s">
        <v>126</v>
      </c>
      <c r="E680" s="149" t="s">
        <v>1</v>
      </c>
      <c r="F680" s="150" t="s">
        <v>561</v>
      </c>
      <c r="H680" s="149" t="s">
        <v>1</v>
      </c>
      <c r="I680" s="151"/>
      <c r="L680" s="148"/>
      <c r="M680" s="152"/>
      <c r="T680" s="153"/>
      <c r="AT680" s="149" t="s">
        <v>126</v>
      </c>
      <c r="AU680" s="149" t="s">
        <v>83</v>
      </c>
      <c r="AV680" s="12" t="s">
        <v>81</v>
      </c>
      <c r="AW680" s="12" t="s">
        <v>30</v>
      </c>
      <c r="AX680" s="12" t="s">
        <v>73</v>
      </c>
      <c r="AY680" s="149" t="s">
        <v>113</v>
      </c>
    </row>
    <row r="681" spans="2:65" s="13" customFormat="1" ht="11.25">
      <c r="B681" s="154"/>
      <c r="D681" s="144" t="s">
        <v>126</v>
      </c>
      <c r="E681" s="155" t="s">
        <v>1</v>
      </c>
      <c r="F681" s="156" t="s">
        <v>189</v>
      </c>
      <c r="H681" s="157">
        <v>10</v>
      </c>
      <c r="I681" s="158"/>
      <c r="L681" s="154"/>
      <c r="M681" s="159"/>
      <c r="T681" s="160"/>
      <c r="AT681" s="155" t="s">
        <v>126</v>
      </c>
      <c r="AU681" s="155" t="s">
        <v>83</v>
      </c>
      <c r="AV681" s="13" t="s">
        <v>83</v>
      </c>
      <c r="AW681" s="13" t="s">
        <v>30</v>
      </c>
      <c r="AX681" s="13" t="s">
        <v>73</v>
      </c>
      <c r="AY681" s="155" t="s">
        <v>113</v>
      </c>
    </row>
    <row r="682" spans="2:65" s="12" customFormat="1" ht="11.25">
      <c r="B682" s="148"/>
      <c r="D682" s="144" t="s">
        <v>126</v>
      </c>
      <c r="E682" s="149" t="s">
        <v>1</v>
      </c>
      <c r="F682" s="150" t="s">
        <v>562</v>
      </c>
      <c r="H682" s="149" t="s">
        <v>1</v>
      </c>
      <c r="I682" s="151"/>
      <c r="L682" s="148"/>
      <c r="M682" s="152"/>
      <c r="T682" s="153"/>
      <c r="AT682" s="149" t="s">
        <v>126</v>
      </c>
      <c r="AU682" s="149" t="s">
        <v>83</v>
      </c>
      <c r="AV682" s="12" t="s">
        <v>81</v>
      </c>
      <c r="AW682" s="12" t="s">
        <v>30</v>
      </c>
      <c r="AX682" s="12" t="s">
        <v>73</v>
      </c>
      <c r="AY682" s="149" t="s">
        <v>113</v>
      </c>
    </row>
    <row r="683" spans="2:65" s="13" customFormat="1" ht="11.25">
      <c r="B683" s="154"/>
      <c r="D683" s="144" t="s">
        <v>126</v>
      </c>
      <c r="E683" s="155" t="s">
        <v>1</v>
      </c>
      <c r="F683" s="156" t="s">
        <v>192</v>
      </c>
      <c r="H683" s="157">
        <v>6</v>
      </c>
      <c r="I683" s="158"/>
      <c r="L683" s="154"/>
      <c r="M683" s="159"/>
      <c r="T683" s="160"/>
      <c r="AT683" s="155" t="s">
        <v>126</v>
      </c>
      <c r="AU683" s="155" t="s">
        <v>83</v>
      </c>
      <c r="AV683" s="13" t="s">
        <v>83</v>
      </c>
      <c r="AW683" s="13" t="s">
        <v>30</v>
      </c>
      <c r="AX683" s="13" t="s">
        <v>73</v>
      </c>
      <c r="AY683" s="155" t="s">
        <v>113</v>
      </c>
    </row>
    <row r="684" spans="2:65" s="14" customFormat="1" ht="11.25">
      <c r="B684" s="161"/>
      <c r="D684" s="144" t="s">
        <v>126</v>
      </c>
      <c r="E684" s="162" t="s">
        <v>1</v>
      </c>
      <c r="F684" s="163" t="s">
        <v>131</v>
      </c>
      <c r="H684" s="164">
        <v>112</v>
      </c>
      <c r="I684" s="165"/>
      <c r="L684" s="161"/>
      <c r="M684" s="166"/>
      <c r="T684" s="167"/>
      <c r="AT684" s="162" t="s">
        <v>126</v>
      </c>
      <c r="AU684" s="162" t="s">
        <v>83</v>
      </c>
      <c r="AV684" s="14" t="s">
        <v>122</v>
      </c>
      <c r="AW684" s="14" t="s">
        <v>30</v>
      </c>
      <c r="AX684" s="14" t="s">
        <v>81</v>
      </c>
      <c r="AY684" s="162" t="s">
        <v>113</v>
      </c>
    </row>
    <row r="685" spans="2:65" s="1" customFormat="1" ht="66.75" customHeight="1">
      <c r="B685" s="31"/>
      <c r="C685" s="131" t="s">
        <v>563</v>
      </c>
      <c r="D685" s="131" t="s">
        <v>117</v>
      </c>
      <c r="E685" s="132" t="s">
        <v>564</v>
      </c>
      <c r="F685" s="133" t="s">
        <v>565</v>
      </c>
      <c r="G685" s="134" t="s">
        <v>182</v>
      </c>
      <c r="H685" s="135">
        <v>1</v>
      </c>
      <c r="I685" s="136"/>
      <c r="J685" s="137">
        <f>ROUND(I685*H685,2)</f>
        <v>0</v>
      </c>
      <c r="K685" s="133" t="s">
        <v>543</v>
      </c>
      <c r="L685" s="31"/>
      <c r="M685" s="138" t="s">
        <v>1</v>
      </c>
      <c r="N685" s="139" t="s">
        <v>38</v>
      </c>
      <c r="P685" s="140">
        <f>O685*H685</f>
        <v>0</v>
      </c>
      <c r="Q685" s="140">
        <v>0</v>
      </c>
      <c r="R685" s="140">
        <f>Q685*H685</f>
        <v>0</v>
      </c>
      <c r="S685" s="140">
        <v>0</v>
      </c>
      <c r="T685" s="141">
        <f>S685*H685</f>
        <v>0</v>
      </c>
      <c r="AR685" s="142" t="s">
        <v>136</v>
      </c>
      <c r="AT685" s="142" t="s">
        <v>117</v>
      </c>
      <c r="AU685" s="142" t="s">
        <v>83</v>
      </c>
      <c r="AY685" s="16" t="s">
        <v>113</v>
      </c>
      <c r="BE685" s="143">
        <f>IF(N685="základní",J685,0)</f>
        <v>0</v>
      </c>
      <c r="BF685" s="143">
        <f>IF(N685="snížená",J685,0)</f>
        <v>0</v>
      </c>
      <c r="BG685" s="143">
        <f>IF(N685="zákl. přenesená",J685,0)</f>
        <v>0</v>
      </c>
      <c r="BH685" s="143">
        <f>IF(N685="sníž. přenesená",J685,0)</f>
        <v>0</v>
      </c>
      <c r="BI685" s="143">
        <f>IF(N685="nulová",J685,0)</f>
        <v>0</v>
      </c>
      <c r="BJ685" s="16" t="s">
        <v>81</v>
      </c>
      <c r="BK685" s="143">
        <f>ROUND(I685*H685,2)</f>
        <v>0</v>
      </c>
      <c r="BL685" s="16" t="s">
        <v>136</v>
      </c>
      <c r="BM685" s="142" t="s">
        <v>566</v>
      </c>
    </row>
    <row r="686" spans="2:65" s="1" customFormat="1" ht="58.5">
      <c r="B686" s="31"/>
      <c r="D686" s="144" t="s">
        <v>124</v>
      </c>
      <c r="F686" s="145" t="s">
        <v>567</v>
      </c>
      <c r="I686" s="146"/>
      <c r="L686" s="31"/>
      <c r="M686" s="147"/>
      <c r="T686" s="55"/>
      <c r="AT686" s="16" t="s">
        <v>124</v>
      </c>
      <c r="AU686" s="16" t="s">
        <v>83</v>
      </c>
    </row>
    <row r="687" spans="2:65" s="1" customFormat="1" ht="33" customHeight="1">
      <c r="B687" s="31"/>
      <c r="C687" s="131" t="s">
        <v>136</v>
      </c>
      <c r="D687" s="131" t="s">
        <v>117</v>
      </c>
      <c r="E687" s="132" t="s">
        <v>568</v>
      </c>
      <c r="F687" s="133" t="s">
        <v>569</v>
      </c>
      <c r="G687" s="134" t="s">
        <v>182</v>
      </c>
      <c r="H687" s="135">
        <v>4</v>
      </c>
      <c r="I687" s="136"/>
      <c r="J687" s="137">
        <f>ROUND(I687*H687,2)</f>
        <v>0</v>
      </c>
      <c r="K687" s="133" t="s">
        <v>121</v>
      </c>
      <c r="L687" s="31"/>
      <c r="M687" s="138" t="s">
        <v>1</v>
      </c>
      <c r="N687" s="139" t="s">
        <v>38</v>
      </c>
      <c r="P687" s="140">
        <f>O687*H687</f>
        <v>0</v>
      </c>
      <c r="Q687" s="140">
        <v>0</v>
      </c>
      <c r="R687" s="140">
        <f>Q687*H687</f>
        <v>0</v>
      </c>
      <c r="S687" s="140">
        <v>0</v>
      </c>
      <c r="T687" s="141">
        <f>S687*H687</f>
        <v>0</v>
      </c>
      <c r="AR687" s="142" t="s">
        <v>136</v>
      </c>
      <c r="AT687" s="142" t="s">
        <v>117</v>
      </c>
      <c r="AU687" s="142" t="s">
        <v>83</v>
      </c>
      <c r="AY687" s="16" t="s">
        <v>113</v>
      </c>
      <c r="BE687" s="143">
        <f>IF(N687="základní",J687,0)</f>
        <v>0</v>
      </c>
      <c r="BF687" s="143">
        <f>IF(N687="snížená",J687,0)</f>
        <v>0</v>
      </c>
      <c r="BG687" s="143">
        <f>IF(N687="zákl. přenesená",J687,0)</f>
        <v>0</v>
      </c>
      <c r="BH687" s="143">
        <f>IF(N687="sníž. přenesená",J687,0)</f>
        <v>0</v>
      </c>
      <c r="BI687" s="143">
        <f>IF(N687="nulová",J687,0)</f>
        <v>0</v>
      </c>
      <c r="BJ687" s="16" t="s">
        <v>81</v>
      </c>
      <c r="BK687" s="143">
        <f>ROUND(I687*H687,2)</f>
        <v>0</v>
      </c>
      <c r="BL687" s="16" t="s">
        <v>136</v>
      </c>
      <c r="BM687" s="142" t="s">
        <v>570</v>
      </c>
    </row>
    <row r="688" spans="2:65" s="1" customFormat="1" ht="19.5">
      <c r="B688" s="31"/>
      <c r="D688" s="144" t="s">
        <v>124</v>
      </c>
      <c r="F688" s="145" t="s">
        <v>569</v>
      </c>
      <c r="I688" s="146"/>
      <c r="L688" s="31"/>
      <c r="M688" s="147"/>
      <c r="T688" s="55"/>
      <c r="AT688" s="16" t="s">
        <v>124</v>
      </c>
      <c r="AU688" s="16" t="s">
        <v>83</v>
      </c>
    </row>
    <row r="689" spans="2:65" s="1" customFormat="1" ht="76.349999999999994" customHeight="1">
      <c r="B689" s="31"/>
      <c r="C689" s="131" t="s">
        <v>571</v>
      </c>
      <c r="D689" s="131" t="s">
        <v>117</v>
      </c>
      <c r="E689" s="132" t="s">
        <v>572</v>
      </c>
      <c r="F689" s="133" t="s">
        <v>573</v>
      </c>
      <c r="G689" s="134" t="s">
        <v>182</v>
      </c>
      <c r="H689" s="135">
        <v>1</v>
      </c>
      <c r="I689" s="136"/>
      <c r="J689" s="137">
        <f>ROUND(I689*H689,2)</f>
        <v>0</v>
      </c>
      <c r="K689" s="133" t="s">
        <v>543</v>
      </c>
      <c r="L689" s="31"/>
      <c r="M689" s="138" t="s">
        <v>1</v>
      </c>
      <c r="N689" s="139" t="s">
        <v>38</v>
      </c>
      <c r="P689" s="140">
        <f>O689*H689</f>
        <v>0</v>
      </c>
      <c r="Q689" s="140">
        <v>0</v>
      </c>
      <c r="R689" s="140">
        <f>Q689*H689</f>
        <v>0</v>
      </c>
      <c r="S689" s="140">
        <v>0</v>
      </c>
      <c r="T689" s="141">
        <f>S689*H689</f>
        <v>0</v>
      </c>
      <c r="AR689" s="142" t="s">
        <v>136</v>
      </c>
      <c r="AT689" s="142" t="s">
        <v>117</v>
      </c>
      <c r="AU689" s="142" t="s">
        <v>83</v>
      </c>
      <c r="AY689" s="16" t="s">
        <v>113</v>
      </c>
      <c r="BE689" s="143">
        <f>IF(N689="základní",J689,0)</f>
        <v>0</v>
      </c>
      <c r="BF689" s="143">
        <f>IF(N689="snížená",J689,0)</f>
        <v>0</v>
      </c>
      <c r="BG689" s="143">
        <f>IF(N689="zákl. přenesená",J689,0)</f>
        <v>0</v>
      </c>
      <c r="BH689" s="143">
        <f>IF(N689="sníž. přenesená",J689,0)</f>
        <v>0</v>
      </c>
      <c r="BI689" s="143">
        <f>IF(N689="nulová",J689,0)</f>
        <v>0</v>
      </c>
      <c r="BJ689" s="16" t="s">
        <v>81</v>
      </c>
      <c r="BK689" s="143">
        <f>ROUND(I689*H689,2)</f>
        <v>0</v>
      </c>
      <c r="BL689" s="16" t="s">
        <v>136</v>
      </c>
      <c r="BM689" s="142" t="s">
        <v>574</v>
      </c>
    </row>
    <row r="690" spans="2:65" s="1" customFormat="1" ht="68.25">
      <c r="B690" s="31"/>
      <c r="D690" s="144" t="s">
        <v>124</v>
      </c>
      <c r="F690" s="145" t="s">
        <v>575</v>
      </c>
      <c r="I690" s="146"/>
      <c r="L690" s="31"/>
      <c r="M690" s="147"/>
      <c r="T690" s="55"/>
      <c r="AT690" s="16" t="s">
        <v>124</v>
      </c>
      <c r="AU690" s="16" t="s">
        <v>83</v>
      </c>
    </row>
    <row r="691" spans="2:65" s="1" customFormat="1" ht="49.15" customHeight="1">
      <c r="B691" s="31"/>
      <c r="C691" s="131" t="s">
        <v>389</v>
      </c>
      <c r="D691" s="131" t="s">
        <v>117</v>
      </c>
      <c r="E691" s="132" t="s">
        <v>576</v>
      </c>
      <c r="F691" s="133" t="s">
        <v>577</v>
      </c>
      <c r="G691" s="134" t="s">
        <v>182</v>
      </c>
      <c r="H691" s="135">
        <v>4</v>
      </c>
      <c r="I691" s="136"/>
      <c r="J691" s="137">
        <f>ROUND(I691*H691,2)</f>
        <v>0</v>
      </c>
      <c r="K691" s="133" t="s">
        <v>121</v>
      </c>
      <c r="L691" s="31"/>
      <c r="M691" s="138" t="s">
        <v>1</v>
      </c>
      <c r="N691" s="139" t="s">
        <v>38</v>
      </c>
      <c r="P691" s="140">
        <f>O691*H691</f>
        <v>0</v>
      </c>
      <c r="Q691" s="140">
        <v>0</v>
      </c>
      <c r="R691" s="140">
        <f>Q691*H691</f>
        <v>0</v>
      </c>
      <c r="S691" s="140">
        <v>0</v>
      </c>
      <c r="T691" s="141">
        <f>S691*H691</f>
        <v>0</v>
      </c>
      <c r="AR691" s="142" t="s">
        <v>136</v>
      </c>
      <c r="AT691" s="142" t="s">
        <v>117</v>
      </c>
      <c r="AU691" s="142" t="s">
        <v>83</v>
      </c>
      <c r="AY691" s="16" t="s">
        <v>113</v>
      </c>
      <c r="BE691" s="143">
        <f>IF(N691="základní",J691,0)</f>
        <v>0</v>
      </c>
      <c r="BF691" s="143">
        <f>IF(N691="snížená",J691,0)</f>
        <v>0</v>
      </c>
      <c r="BG691" s="143">
        <f>IF(N691="zákl. přenesená",J691,0)</f>
        <v>0</v>
      </c>
      <c r="BH691" s="143">
        <f>IF(N691="sníž. přenesená",J691,0)</f>
        <v>0</v>
      </c>
      <c r="BI691" s="143">
        <f>IF(N691="nulová",J691,0)</f>
        <v>0</v>
      </c>
      <c r="BJ691" s="16" t="s">
        <v>81</v>
      </c>
      <c r="BK691" s="143">
        <f>ROUND(I691*H691,2)</f>
        <v>0</v>
      </c>
      <c r="BL691" s="16" t="s">
        <v>136</v>
      </c>
      <c r="BM691" s="142" t="s">
        <v>578</v>
      </c>
    </row>
    <row r="692" spans="2:65" s="1" customFormat="1" ht="29.25">
      <c r="B692" s="31"/>
      <c r="D692" s="144" t="s">
        <v>124</v>
      </c>
      <c r="F692" s="145" t="s">
        <v>577</v>
      </c>
      <c r="I692" s="146"/>
      <c r="L692" s="31"/>
      <c r="M692" s="179"/>
      <c r="N692" s="180"/>
      <c r="O692" s="180"/>
      <c r="P692" s="180"/>
      <c r="Q692" s="180"/>
      <c r="R692" s="180"/>
      <c r="S692" s="180"/>
      <c r="T692" s="181"/>
      <c r="AT692" s="16" t="s">
        <v>124</v>
      </c>
      <c r="AU692" s="16" t="s">
        <v>83</v>
      </c>
    </row>
    <row r="693" spans="2:65" s="1" customFormat="1" ht="6.95" customHeight="1">
      <c r="B693" s="43"/>
      <c r="C693" s="44"/>
      <c r="D693" s="44"/>
      <c r="E693" s="44"/>
      <c r="F693" s="44"/>
      <c r="G693" s="44"/>
      <c r="H693" s="44"/>
      <c r="I693" s="44"/>
      <c r="J693" s="44"/>
      <c r="K693" s="44"/>
      <c r="L693" s="31"/>
    </row>
  </sheetData>
  <sheetProtection algorithmName="SHA-512" hashValue="HEg1Mo4qWlkqqpfOzKMOxFdYcvmT/z5wltUA+hWeec5p3rEcj0OCtg+8LQ9tLsmNQExv/fNQUpzHYAQvQVIWIw==" saltValue="Y/4r3Ta+Uo2RDMnxuGvVu4NihcbjPe8UFYobVFfCmnFSl3oZ1eBrpKAcPtHla1USB7SjFCaBfVroiNUtI2RHUw==" spinCount="100000" sheet="1" objects="1" scenarios="1" formatColumns="0" formatRows="0" autoFilter="0"/>
  <autoFilter ref="C119:K692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51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6" t="s">
        <v>85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83</v>
      </c>
    </row>
    <row r="4" spans="2:46" ht="24.95" customHeight="1">
      <c r="B4" s="19"/>
      <c r="D4" s="20" t="s">
        <v>86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1" t="str">
        <f>'Rekapitulace stavby'!K6</f>
        <v>Oprava osvětlení v žst. Mohelnice</v>
      </c>
      <c r="F7" s="222"/>
      <c r="G7" s="222"/>
      <c r="H7" s="222"/>
      <c r="L7" s="19"/>
    </row>
    <row r="8" spans="2:46" s="1" customFormat="1" ht="12" customHeight="1">
      <c r="B8" s="31"/>
      <c r="D8" s="26" t="s">
        <v>87</v>
      </c>
      <c r="L8" s="31"/>
    </row>
    <row r="9" spans="2:46" s="1" customFormat="1" ht="16.5" customHeight="1">
      <c r="B9" s="31"/>
      <c r="E9" s="202" t="s">
        <v>579</v>
      </c>
      <c r="F9" s="223"/>
      <c r="G9" s="223"/>
      <c r="H9" s="223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21. 2. 2025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tr">
        <f>IF('Rekapitulace stavby'!AN10="","",'Rekapitulace stavby'!AN10)</f>
        <v/>
      </c>
      <c r="L14" s="31"/>
    </row>
    <row r="15" spans="2:46" s="1" customFormat="1" ht="18" customHeight="1">
      <c r="B15" s="31"/>
      <c r="E15" s="24" t="str">
        <f>IF('Rekapitulace stavby'!E11="","",'Rekapitulace stavby'!E11)</f>
        <v xml:space="preserve"> </v>
      </c>
      <c r="I15" s="26" t="s">
        <v>26</v>
      </c>
      <c r="J15" s="24" t="str">
        <f>IF('Rekapitulace stavby'!AN11="","",'Rekapitulace stavby'!AN11)</f>
        <v/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27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4" t="str">
        <f>'Rekapitulace stavby'!E14</f>
        <v>Vyplň údaj</v>
      </c>
      <c r="F18" s="186"/>
      <c r="G18" s="186"/>
      <c r="H18" s="186"/>
      <c r="I18" s="26" t="s">
        <v>26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29</v>
      </c>
      <c r="I20" s="26" t="s">
        <v>25</v>
      </c>
      <c r="J20" s="24" t="str">
        <f>IF('Rekapitulace stavby'!AN16="","",'Rekapitulace stavby'!AN16)</f>
        <v/>
      </c>
      <c r="L20" s="31"/>
    </row>
    <row r="21" spans="2:12" s="1" customFormat="1" ht="18" customHeight="1">
      <c r="B21" s="31"/>
      <c r="E21" s="24" t="str">
        <f>IF('Rekapitulace stavby'!E17="","",'Rekapitulace stavby'!E17)</f>
        <v xml:space="preserve"> </v>
      </c>
      <c r="I21" s="26" t="s">
        <v>26</v>
      </c>
      <c r="J21" s="24" t="str">
        <f>IF('Rekapitulace stavby'!AN17="","",'Rekapitulace stavby'!AN17)</f>
        <v/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31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26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32</v>
      </c>
      <c r="L26" s="31"/>
    </row>
    <row r="27" spans="2:12" s="7" customFormat="1" ht="16.5" customHeight="1">
      <c r="B27" s="88"/>
      <c r="E27" s="191" t="s">
        <v>1</v>
      </c>
      <c r="F27" s="191"/>
      <c r="G27" s="191"/>
      <c r="H27" s="191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33</v>
      </c>
      <c r="J30" s="65">
        <f>ROUND(J117,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35</v>
      </c>
      <c r="I32" s="34" t="s">
        <v>34</v>
      </c>
      <c r="J32" s="34" t="s">
        <v>36</v>
      </c>
      <c r="L32" s="31"/>
    </row>
    <row r="33" spans="2:12" s="1" customFormat="1" ht="14.45" customHeight="1">
      <c r="B33" s="31"/>
      <c r="D33" s="54" t="s">
        <v>37</v>
      </c>
      <c r="E33" s="26" t="s">
        <v>38</v>
      </c>
      <c r="F33" s="90">
        <f>ROUND((SUM(BE117:BE150)),  2)</f>
        <v>0</v>
      </c>
      <c r="I33" s="91">
        <v>0.21</v>
      </c>
      <c r="J33" s="90">
        <f>ROUND(((SUM(BE117:BE150))*I33),  2)</f>
        <v>0</v>
      </c>
      <c r="L33" s="31"/>
    </row>
    <row r="34" spans="2:12" s="1" customFormat="1" ht="14.45" customHeight="1">
      <c r="B34" s="31"/>
      <c r="E34" s="26" t="s">
        <v>39</v>
      </c>
      <c r="F34" s="90">
        <f>ROUND((SUM(BF117:BF150)),  2)</f>
        <v>0</v>
      </c>
      <c r="I34" s="91">
        <v>0.12</v>
      </c>
      <c r="J34" s="90">
        <f>ROUND(((SUM(BF117:BF150))*I34),  2)</f>
        <v>0</v>
      </c>
      <c r="L34" s="31"/>
    </row>
    <row r="35" spans="2:12" s="1" customFormat="1" ht="14.45" hidden="1" customHeight="1">
      <c r="B35" s="31"/>
      <c r="E35" s="26" t="s">
        <v>40</v>
      </c>
      <c r="F35" s="90">
        <f>ROUND((SUM(BG117:BG150)),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41</v>
      </c>
      <c r="F36" s="90">
        <f>ROUND((SUM(BH117:BH150)),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42</v>
      </c>
      <c r="F37" s="90">
        <f>ROUND((SUM(BI117:BI150)),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43</v>
      </c>
      <c r="E39" s="56"/>
      <c r="F39" s="56"/>
      <c r="G39" s="94" t="s">
        <v>44</v>
      </c>
      <c r="H39" s="95" t="s">
        <v>45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>
      <c r="B61" s="31"/>
      <c r="D61" s="42" t="s">
        <v>48</v>
      </c>
      <c r="E61" s="33"/>
      <c r="F61" s="98" t="s">
        <v>49</v>
      </c>
      <c r="G61" s="42" t="s">
        <v>48</v>
      </c>
      <c r="H61" s="33"/>
      <c r="I61" s="33"/>
      <c r="J61" s="99" t="s">
        <v>49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>
      <c r="B76" s="31"/>
      <c r="D76" s="42" t="s">
        <v>48</v>
      </c>
      <c r="E76" s="33"/>
      <c r="F76" s="98" t="s">
        <v>49</v>
      </c>
      <c r="G76" s="42" t="s">
        <v>48</v>
      </c>
      <c r="H76" s="33"/>
      <c r="I76" s="33"/>
      <c r="J76" s="99" t="s">
        <v>49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hidden="1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>
      <c r="B82" s="31"/>
      <c r="C82" s="20" t="s">
        <v>89</v>
      </c>
      <c r="L82" s="31"/>
    </row>
    <row r="83" spans="2:47" s="1" customFormat="1" ht="6.95" hidden="1" customHeight="1">
      <c r="B83" s="31"/>
      <c r="L83" s="31"/>
    </row>
    <row r="84" spans="2:47" s="1" customFormat="1" ht="12" hidden="1" customHeight="1">
      <c r="B84" s="31"/>
      <c r="C84" s="26" t="s">
        <v>16</v>
      </c>
      <c r="L84" s="31"/>
    </row>
    <row r="85" spans="2:47" s="1" customFormat="1" ht="16.5" hidden="1" customHeight="1">
      <c r="B85" s="31"/>
      <c r="E85" s="221" t="str">
        <f>E7</f>
        <v>Oprava osvětlení v žst. Mohelnice</v>
      </c>
      <c r="F85" s="222"/>
      <c r="G85" s="222"/>
      <c r="H85" s="222"/>
      <c r="L85" s="31"/>
    </row>
    <row r="86" spans="2:47" s="1" customFormat="1" ht="12" hidden="1" customHeight="1">
      <c r="B86" s="31"/>
      <c r="C86" s="26" t="s">
        <v>87</v>
      </c>
      <c r="L86" s="31"/>
    </row>
    <row r="87" spans="2:47" s="1" customFormat="1" ht="16.5" hidden="1" customHeight="1">
      <c r="B87" s="31"/>
      <c r="E87" s="202" t="str">
        <f>E9</f>
        <v>VON - VON</v>
      </c>
      <c r="F87" s="223"/>
      <c r="G87" s="223"/>
      <c r="H87" s="223"/>
      <c r="L87" s="31"/>
    </row>
    <row r="88" spans="2:47" s="1" customFormat="1" ht="6.95" hidden="1" customHeight="1">
      <c r="B88" s="31"/>
      <c r="L88" s="31"/>
    </row>
    <row r="89" spans="2:47" s="1" customFormat="1" ht="12" hidden="1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21. 2. 2025</v>
      </c>
      <c r="L89" s="31"/>
    </row>
    <row r="90" spans="2:47" s="1" customFormat="1" ht="6.95" hidden="1" customHeight="1">
      <c r="B90" s="31"/>
      <c r="L90" s="31"/>
    </row>
    <row r="91" spans="2:47" s="1" customFormat="1" ht="15.2" hidden="1" customHeight="1">
      <c r="B91" s="31"/>
      <c r="C91" s="26" t="s">
        <v>24</v>
      </c>
      <c r="F91" s="24" t="str">
        <f>E15</f>
        <v xml:space="preserve"> </v>
      </c>
      <c r="I91" s="26" t="s">
        <v>29</v>
      </c>
      <c r="J91" s="29" t="str">
        <f>E21</f>
        <v xml:space="preserve"> </v>
      </c>
      <c r="L91" s="31"/>
    </row>
    <row r="92" spans="2:47" s="1" customFormat="1" ht="15.2" hidden="1" customHeight="1">
      <c r="B92" s="31"/>
      <c r="C92" s="26" t="s">
        <v>27</v>
      </c>
      <c r="F92" s="24" t="str">
        <f>IF(E18="","",E18)</f>
        <v>Vyplň údaj</v>
      </c>
      <c r="I92" s="26" t="s">
        <v>31</v>
      </c>
      <c r="J92" s="29" t="str">
        <f>E24</f>
        <v xml:space="preserve"> </v>
      </c>
      <c r="L92" s="31"/>
    </row>
    <row r="93" spans="2:47" s="1" customFormat="1" ht="10.35" hidden="1" customHeight="1">
      <c r="B93" s="31"/>
      <c r="L93" s="31"/>
    </row>
    <row r="94" spans="2:47" s="1" customFormat="1" ht="29.25" hidden="1" customHeight="1">
      <c r="B94" s="31"/>
      <c r="C94" s="100" t="s">
        <v>90</v>
      </c>
      <c r="D94" s="92"/>
      <c r="E94" s="92"/>
      <c r="F94" s="92"/>
      <c r="G94" s="92"/>
      <c r="H94" s="92"/>
      <c r="I94" s="92"/>
      <c r="J94" s="101" t="s">
        <v>91</v>
      </c>
      <c r="K94" s="92"/>
      <c r="L94" s="31"/>
    </row>
    <row r="95" spans="2:47" s="1" customFormat="1" ht="10.35" hidden="1" customHeight="1">
      <c r="B95" s="31"/>
      <c r="L95" s="31"/>
    </row>
    <row r="96" spans="2:47" s="1" customFormat="1" ht="22.9" hidden="1" customHeight="1">
      <c r="B96" s="31"/>
      <c r="C96" s="102" t="s">
        <v>92</v>
      </c>
      <c r="J96" s="65">
        <f>J117</f>
        <v>0</v>
      </c>
      <c r="L96" s="31"/>
      <c r="AU96" s="16" t="s">
        <v>93</v>
      </c>
    </row>
    <row r="97" spans="2:12" s="8" customFormat="1" ht="24.95" hidden="1" customHeight="1">
      <c r="B97" s="103"/>
      <c r="D97" s="104" t="s">
        <v>580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75" hidden="1" customHeight="1">
      <c r="B98" s="31"/>
      <c r="L98" s="31"/>
    </row>
    <row r="99" spans="2:12" s="1" customFormat="1" ht="6.95" hidden="1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0" spans="2:12" ht="11.25" hidden="1"/>
    <row r="101" spans="2:12" ht="11.25" hidden="1"/>
    <row r="102" spans="2:12" ht="11.25" hidden="1"/>
    <row r="103" spans="2:12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5" customHeight="1">
      <c r="B104" s="31"/>
      <c r="C104" s="20" t="s">
        <v>98</v>
      </c>
      <c r="L104" s="31"/>
    </row>
    <row r="105" spans="2:12" s="1" customFormat="1" ht="6.95" customHeight="1">
      <c r="B105" s="31"/>
      <c r="L105" s="31"/>
    </row>
    <row r="106" spans="2:12" s="1" customFormat="1" ht="12" customHeight="1">
      <c r="B106" s="31"/>
      <c r="C106" s="26" t="s">
        <v>16</v>
      </c>
      <c r="L106" s="31"/>
    </row>
    <row r="107" spans="2:12" s="1" customFormat="1" ht="16.5" customHeight="1">
      <c r="B107" s="31"/>
      <c r="E107" s="221" t="str">
        <f>E7</f>
        <v>Oprava osvětlení v žst. Mohelnice</v>
      </c>
      <c r="F107" s="222"/>
      <c r="G107" s="222"/>
      <c r="H107" s="222"/>
      <c r="L107" s="31"/>
    </row>
    <row r="108" spans="2:12" s="1" customFormat="1" ht="12" customHeight="1">
      <c r="B108" s="31"/>
      <c r="C108" s="26" t="s">
        <v>87</v>
      </c>
      <c r="L108" s="31"/>
    </row>
    <row r="109" spans="2:12" s="1" customFormat="1" ht="16.5" customHeight="1">
      <c r="B109" s="31"/>
      <c r="E109" s="202" t="str">
        <f>E9</f>
        <v>VON - VON</v>
      </c>
      <c r="F109" s="223"/>
      <c r="G109" s="223"/>
      <c r="H109" s="223"/>
      <c r="L109" s="31"/>
    </row>
    <row r="110" spans="2:12" s="1" customFormat="1" ht="6.95" customHeight="1">
      <c r="B110" s="31"/>
      <c r="L110" s="31"/>
    </row>
    <row r="111" spans="2:12" s="1" customFormat="1" ht="12" customHeight="1">
      <c r="B111" s="31"/>
      <c r="C111" s="26" t="s">
        <v>20</v>
      </c>
      <c r="F111" s="24" t="str">
        <f>F12</f>
        <v xml:space="preserve"> </v>
      </c>
      <c r="I111" s="26" t="s">
        <v>22</v>
      </c>
      <c r="J111" s="51" t="str">
        <f>IF(J12="","",J12)</f>
        <v>21. 2. 2025</v>
      </c>
      <c r="L111" s="31"/>
    </row>
    <row r="112" spans="2:12" s="1" customFormat="1" ht="6.95" customHeight="1">
      <c r="B112" s="31"/>
      <c r="L112" s="31"/>
    </row>
    <row r="113" spans="2:65" s="1" customFormat="1" ht="15.2" customHeight="1">
      <c r="B113" s="31"/>
      <c r="C113" s="26" t="s">
        <v>24</v>
      </c>
      <c r="F113" s="24" t="str">
        <f>E15</f>
        <v xml:space="preserve"> </v>
      </c>
      <c r="I113" s="26" t="s">
        <v>29</v>
      </c>
      <c r="J113" s="29" t="str">
        <f>E21</f>
        <v xml:space="preserve"> </v>
      </c>
      <c r="L113" s="31"/>
    </row>
    <row r="114" spans="2:65" s="1" customFormat="1" ht="15.2" customHeight="1">
      <c r="B114" s="31"/>
      <c r="C114" s="26" t="s">
        <v>27</v>
      </c>
      <c r="F114" s="24" t="str">
        <f>IF(E18="","",E18)</f>
        <v>Vyplň údaj</v>
      </c>
      <c r="I114" s="26" t="s">
        <v>31</v>
      </c>
      <c r="J114" s="29" t="str">
        <f>E24</f>
        <v xml:space="preserve"> </v>
      </c>
      <c r="L114" s="31"/>
    </row>
    <row r="115" spans="2:65" s="1" customFormat="1" ht="10.35" customHeight="1">
      <c r="B115" s="31"/>
      <c r="L115" s="31"/>
    </row>
    <row r="116" spans="2:65" s="10" customFormat="1" ht="29.25" customHeight="1">
      <c r="B116" s="111"/>
      <c r="C116" s="112" t="s">
        <v>99</v>
      </c>
      <c r="D116" s="113" t="s">
        <v>58</v>
      </c>
      <c r="E116" s="113" t="s">
        <v>54</v>
      </c>
      <c r="F116" s="113" t="s">
        <v>55</v>
      </c>
      <c r="G116" s="113" t="s">
        <v>100</v>
      </c>
      <c r="H116" s="113" t="s">
        <v>101</v>
      </c>
      <c r="I116" s="113" t="s">
        <v>102</v>
      </c>
      <c r="J116" s="113" t="s">
        <v>91</v>
      </c>
      <c r="K116" s="114" t="s">
        <v>103</v>
      </c>
      <c r="L116" s="111"/>
      <c r="M116" s="58" t="s">
        <v>1</v>
      </c>
      <c r="N116" s="59" t="s">
        <v>37</v>
      </c>
      <c r="O116" s="59" t="s">
        <v>104</v>
      </c>
      <c r="P116" s="59" t="s">
        <v>105</v>
      </c>
      <c r="Q116" s="59" t="s">
        <v>106</v>
      </c>
      <c r="R116" s="59" t="s">
        <v>107</v>
      </c>
      <c r="S116" s="59" t="s">
        <v>108</v>
      </c>
      <c r="T116" s="60" t="s">
        <v>109</v>
      </c>
    </row>
    <row r="117" spans="2:65" s="1" customFormat="1" ht="22.9" customHeight="1">
      <c r="B117" s="31"/>
      <c r="C117" s="63" t="s">
        <v>110</v>
      </c>
      <c r="J117" s="115">
        <f>BK117</f>
        <v>0</v>
      </c>
      <c r="L117" s="31"/>
      <c r="M117" s="61"/>
      <c r="N117" s="52"/>
      <c r="O117" s="52"/>
      <c r="P117" s="116">
        <f>P118</f>
        <v>0</v>
      </c>
      <c r="Q117" s="52"/>
      <c r="R117" s="116">
        <f>R118</f>
        <v>0</v>
      </c>
      <c r="S117" s="52"/>
      <c r="T117" s="117">
        <f>T118</f>
        <v>0</v>
      </c>
      <c r="AT117" s="16" t="s">
        <v>72</v>
      </c>
      <c r="AU117" s="16" t="s">
        <v>93</v>
      </c>
      <c r="BK117" s="118">
        <f>BK118</f>
        <v>0</v>
      </c>
    </row>
    <row r="118" spans="2:65" s="11" customFormat="1" ht="25.9" customHeight="1">
      <c r="B118" s="119"/>
      <c r="D118" s="120" t="s">
        <v>72</v>
      </c>
      <c r="E118" s="121" t="s">
        <v>581</v>
      </c>
      <c r="F118" s="121" t="s">
        <v>582</v>
      </c>
      <c r="I118" s="122"/>
      <c r="J118" s="123">
        <f>BK118</f>
        <v>0</v>
      </c>
      <c r="L118" s="119"/>
      <c r="M118" s="124"/>
      <c r="P118" s="125">
        <f>SUM(P119:P150)</f>
        <v>0</v>
      </c>
      <c r="R118" s="125">
        <f>SUM(R119:R150)</f>
        <v>0</v>
      </c>
      <c r="T118" s="126">
        <f>SUM(T119:T150)</f>
        <v>0</v>
      </c>
      <c r="AR118" s="120" t="s">
        <v>114</v>
      </c>
      <c r="AT118" s="127" t="s">
        <v>72</v>
      </c>
      <c r="AU118" s="127" t="s">
        <v>73</v>
      </c>
      <c r="AY118" s="120" t="s">
        <v>113</v>
      </c>
      <c r="BK118" s="128">
        <f>SUM(BK119:BK150)</f>
        <v>0</v>
      </c>
    </row>
    <row r="119" spans="2:65" s="1" customFormat="1" ht="37.9" customHeight="1">
      <c r="B119" s="31"/>
      <c r="C119" s="131" t="s">
        <v>297</v>
      </c>
      <c r="D119" s="131" t="s">
        <v>117</v>
      </c>
      <c r="E119" s="132" t="s">
        <v>583</v>
      </c>
      <c r="F119" s="133" t="s">
        <v>584</v>
      </c>
      <c r="G119" s="134" t="s">
        <v>585</v>
      </c>
      <c r="H119" s="182"/>
      <c r="I119" s="136"/>
      <c r="J119" s="137">
        <f>ROUND(I119*H119,2)</f>
        <v>0</v>
      </c>
      <c r="K119" s="133" t="s">
        <v>121</v>
      </c>
      <c r="L119" s="31"/>
      <c r="M119" s="138" t="s">
        <v>1</v>
      </c>
      <c r="N119" s="139" t="s">
        <v>38</v>
      </c>
      <c r="P119" s="140">
        <f>O119*H119</f>
        <v>0</v>
      </c>
      <c r="Q119" s="140">
        <v>0</v>
      </c>
      <c r="R119" s="140">
        <f>Q119*H119</f>
        <v>0</v>
      </c>
      <c r="S119" s="140">
        <v>0</v>
      </c>
      <c r="T119" s="141">
        <f>S119*H119</f>
        <v>0</v>
      </c>
      <c r="AR119" s="142" t="s">
        <v>122</v>
      </c>
      <c r="AT119" s="142" t="s">
        <v>117</v>
      </c>
      <c r="AU119" s="142" t="s">
        <v>81</v>
      </c>
      <c r="AY119" s="16" t="s">
        <v>113</v>
      </c>
      <c r="BE119" s="143">
        <f>IF(N119="základní",J119,0)</f>
        <v>0</v>
      </c>
      <c r="BF119" s="143">
        <f>IF(N119="snížená",J119,0)</f>
        <v>0</v>
      </c>
      <c r="BG119" s="143">
        <f>IF(N119="zákl. přenesená",J119,0)</f>
        <v>0</v>
      </c>
      <c r="BH119" s="143">
        <f>IF(N119="sníž. přenesená",J119,0)</f>
        <v>0</v>
      </c>
      <c r="BI119" s="143">
        <f>IF(N119="nulová",J119,0)</f>
        <v>0</v>
      </c>
      <c r="BJ119" s="16" t="s">
        <v>81</v>
      </c>
      <c r="BK119" s="143">
        <f>ROUND(I119*H119,2)</f>
        <v>0</v>
      </c>
      <c r="BL119" s="16" t="s">
        <v>122</v>
      </c>
      <c r="BM119" s="142" t="s">
        <v>586</v>
      </c>
    </row>
    <row r="120" spans="2:65" s="1" customFormat="1" ht="48.75">
      <c r="B120" s="31"/>
      <c r="D120" s="144" t="s">
        <v>124</v>
      </c>
      <c r="F120" s="145" t="s">
        <v>587</v>
      </c>
      <c r="I120" s="146"/>
      <c r="L120" s="31"/>
      <c r="M120" s="147"/>
      <c r="T120" s="55"/>
      <c r="AT120" s="16" t="s">
        <v>124</v>
      </c>
      <c r="AU120" s="16" t="s">
        <v>81</v>
      </c>
    </row>
    <row r="121" spans="2:65" s="1" customFormat="1" ht="19.5">
      <c r="B121" s="31"/>
      <c r="D121" s="144" t="s">
        <v>139</v>
      </c>
      <c r="F121" s="168" t="s">
        <v>588</v>
      </c>
      <c r="I121" s="146"/>
      <c r="L121" s="31"/>
      <c r="M121" s="147"/>
      <c r="T121" s="55"/>
      <c r="AT121" s="16" t="s">
        <v>139</v>
      </c>
      <c r="AU121" s="16" t="s">
        <v>81</v>
      </c>
    </row>
    <row r="122" spans="2:65" s="1" customFormat="1" ht="33" customHeight="1">
      <c r="B122" s="31"/>
      <c r="C122" s="131" t="s">
        <v>189</v>
      </c>
      <c r="D122" s="131" t="s">
        <v>117</v>
      </c>
      <c r="E122" s="132" t="s">
        <v>589</v>
      </c>
      <c r="F122" s="133" t="s">
        <v>590</v>
      </c>
      <c r="G122" s="134" t="s">
        <v>585</v>
      </c>
      <c r="H122" s="182"/>
      <c r="I122" s="136"/>
      <c r="J122" s="137">
        <f>ROUND(I122*H122,2)</f>
        <v>0</v>
      </c>
      <c r="K122" s="133" t="s">
        <v>121</v>
      </c>
      <c r="L122" s="31"/>
      <c r="M122" s="138" t="s">
        <v>1</v>
      </c>
      <c r="N122" s="139" t="s">
        <v>38</v>
      </c>
      <c r="P122" s="140">
        <f>O122*H122</f>
        <v>0</v>
      </c>
      <c r="Q122" s="140">
        <v>0</v>
      </c>
      <c r="R122" s="140">
        <f>Q122*H122</f>
        <v>0</v>
      </c>
      <c r="S122" s="140">
        <v>0</v>
      </c>
      <c r="T122" s="141">
        <f>S122*H122</f>
        <v>0</v>
      </c>
      <c r="AR122" s="142" t="s">
        <v>122</v>
      </c>
      <c r="AT122" s="142" t="s">
        <v>117</v>
      </c>
      <c r="AU122" s="142" t="s">
        <v>81</v>
      </c>
      <c r="AY122" s="16" t="s">
        <v>113</v>
      </c>
      <c r="BE122" s="143">
        <f>IF(N122="základní",J122,0)</f>
        <v>0</v>
      </c>
      <c r="BF122" s="143">
        <f>IF(N122="snížená",J122,0)</f>
        <v>0</v>
      </c>
      <c r="BG122" s="143">
        <f>IF(N122="zákl. přenesená",J122,0)</f>
        <v>0</v>
      </c>
      <c r="BH122" s="143">
        <f>IF(N122="sníž. přenesená",J122,0)</f>
        <v>0</v>
      </c>
      <c r="BI122" s="143">
        <f>IF(N122="nulová",J122,0)</f>
        <v>0</v>
      </c>
      <c r="BJ122" s="16" t="s">
        <v>81</v>
      </c>
      <c r="BK122" s="143">
        <f>ROUND(I122*H122,2)</f>
        <v>0</v>
      </c>
      <c r="BL122" s="16" t="s">
        <v>122</v>
      </c>
      <c r="BM122" s="142" t="s">
        <v>591</v>
      </c>
    </row>
    <row r="123" spans="2:65" s="1" customFormat="1" ht="58.5">
      <c r="B123" s="31"/>
      <c r="D123" s="144" t="s">
        <v>124</v>
      </c>
      <c r="F123" s="145" t="s">
        <v>592</v>
      </c>
      <c r="I123" s="146"/>
      <c r="L123" s="31"/>
      <c r="M123" s="147"/>
      <c r="T123" s="55"/>
      <c r="AT123" s="16" t="s">
        <v>124</v>
      </c>
      <c r="AU123" s="16" t="s">
        <v>81</v>
      </c>
    </row>
    <row r="124" spans="2:65" s="1" customFormat="1" ht="19.5">
      <c r="B124" s="31"/>
      <c r="D124" s="144" t="s">
        <v>139</v>
      </c>
      <c r="F124" s="168" t="s">
        <v>588</v>
      </c>
      <c r="I124" s="146"/>
      <c r="L124" s="31"/>
      <c r="M124" s="147"/>
      <c r="T124" s="55"/>
      <c r="AT124" s="16" t="s">
        <v>139</v>
      </c>
      <c r="AU124" s="16" t="s">
        <v>81</v>
      </c>
    </row>
    <row r="125" spans="2:65" s="1" customFormat="1" ht="44.25" customHeight="1">
      <c r="B125" s="31"/>
      <c r="C125" s="131" t="s">
        <v>81</v>
      </c>
      <c r="D125" s="131" t="s">
        <v>117</v>
      </c>
      <c r="E125" s="132" t="s">
        <v>593</v>
      </c>
      <c r="F125" s="133" t="s">
        <v>594</v>
      </c>
      <c r="G125" s="134" t="s">
        <v>182</v>
      </c>
      <c r="H125" s="135">
        <v>15</v>
      </c>
      <c r="I125" s="136"/>
      <c r="J125" s="137">
        <f>ROUND(I125*H125,2)</f>
        <v>0</v>
      </c>
      <c r="K125" s="133" t="s">
        <v>121</v>
      </c>
      <c r="L125" s="31"/>
      <c r="M125" s="138" t="s">
        <v>1</v>
      </c>
      <c r="N125" s="139" t="s">
        <v>38</v>
      </c>
      <c r="P125" s="140">
        <f>O125*H125</f>
        <v>0</v>
      </c>
      <c r="Q125" s="140">
        <v>0</v>
      </c>
      <c r="R125" s="140">
        <f>Q125*H125</f>
        <v>0</v>
      </c>
      <c r="S125" s="140">
        <v>0</v>
      </c>
      <c r="T125" s="141">
        <f>S125*H125</f>
        <v>0</v>
      </c>
      <c r="AR125" s="142" t="s">
        <v>122</v>
      </c>
      <c r="AT125" s="142" t="s">
        <v>117</v>
      </c>
      <c r="AU125" s="142" t="s">
        <v>81</v>
      </c>
      <c r="AY125" s="16" t="s">
        <v>113</v>
      </c>
      <c r="BE125" s="143">
        <f>IF(N125="základní",J125,0)</f>
        <v>0</v>
      </c>
      <c r="BF125" s="143">
        <f>IF(N125="snížená",J125,0)</f>
        <v>0</v>
      </c>
      <c r="BG125" s="143">
        <f>IF(N125="zákl. přenesená",J125,0)</f>
        <v>0</v>
      </c>
      <c r="BH125" s="143">
        <f>IF(N125="sníž. přenesená",J125,0)</f>
        <v>0</v>
      </c>
      <c r="BI125" s="143">
        <f>IF(N125="nulová",J125,0)</f>
        <v>0</v>
      </c>
      <c r="BJ125" s="16" t="s">
        <v>81</v>
      </c>
      <c r="BK125" s="143">
        <f>ROUND(I125*H125,2)</f>
        <v>0</v>
      </c>
      <c r="BL125" s="16" t="s">
        <v>122</v>
      </c>
      <c r="BM125" s="142" t="s">
        <v>83</v>
      </c>
    </row>
    <row r="126" spans="2:65" s="1" customFormat="1" ht="58.5">
      <c r="B126" s="31"/>
      <c r="D126" s="144" t="s">
        <v>124</v>
      </c>
      <c r="F126" s="145" t="s">
        <v>595</v>
      </c>
      <c r="I126" s="146"/>
      <c r="L126" s="31"/>
      <c r="M126" s="147"/>
      <c r="T126" s="55"/>
      <c r="AT126" s="16" t="s">
        <v>124</v>
      </c>
      <c r="AU126" s="16" t="s">
        <v>81</v>
      </c>
    </row>
    <row r="127" spans="2:65" s="1" customFormat="1" ht="49.15" customHeight="1">
      <c r="B127" s="31"/>
      <c r="C127" s="131" t="s">
        <v>83</v>
      </c>
      <c r="D127" s="131" t="s">
        <v>117</v>
      </c>
      <c r="E127" s="132" t="s">
        <v>596</v>
      </c>
      <c r="F127" s="133" t="s">
        <v>597</v>
      </c>
      <c r="G127" s="134" t="s">
        <v>182</v>
      </c>
      <c r="H127" s="135">
        <v>40</v>
      </c>
      <c r="I127" s="136"/>
      <c r="J127" s="137">
        <f>ROUND(I127*H127,2)</f>
        <v>0</v>
      </c>
      <c r="K127" s="133" t="s">
        <v>121</v>
      </c>
      <c r="L127" s="31"/>
      <c r="M127" s="138" t="s">
        <v>1</v>
      </c>
      <c r="N127" s="139" t="s">
        <v>38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122</v>
      </c>
      <c r="AT127" s="142" t="s">
        <v>117</v>
      </c>
      <c r="AU127" s="142" t="s">
        <v>81</v>
      </c>
      <c r="AY127" s="16" t="s">
        <v>113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81</v>
      </c>
      <c r="BK127" s="143">
        <f>ROUND(I127*H127,2)</f>
        <v>0</v>
      </c>
      <c r="BL127" s="16" t="s">
        <v>122</v>
      </c>
      <c r="BM127" s="142" t="s">
        <v>122</v>
      </c>
    </row>
    <row r="128" spans="2:65" s="1" customFormat="1" ht="68.25">
      <c r="B128" s="31"/>
      <c r="D128" s="144" t="s">
        <v>124</v>
      </c>
      <c r="F128" s="145" t="s">
        <v>598</v>
      </c>
      <c r="I128" s="146"/>
      <c r="L128" s="31"/>
      <c r="M128" s="147"/>
      <c r="T128" s="55"/>
      <c r="AT128" s="16" t="s">
        <v>124</v>
      </c>
      <c r="AU128" s="16" t="s">
        <v>81</v>
      </c>
    </row>
    <row r="129" spans="2:65" s="1" customFormat="1" ht="24.2" customHeight="1">
      <c r="B129" s="31"/>
      <c r="C129" s="131" t="s">
        <v>193</v>
      </c>
      <c r="D129" s="131" t="s">
        <v>117</v>
      </c>
      <c r="E129" s="132" t="s">
        <v>599</v>
      </c>
      <c r="F129" s="133" t="s">
        <v>600</v>
      </c>
      <c r="G129" s="134" t="s">
        <v>601</v>
      </c>
      <c r="H129" s="135">
        <v>1.2250000000000001</v>
      </c>
      <c r="I129" s="136"/>
      <c r="J129" s="137">
        <f>ROUND(I129*H129,2)</f>
        <v>0</v>
      </c>
      <c r="K129" s="133" t="s">
        <v>121</v>
      </c>
      <c r="L129" s="31"/>
      <c r="M129" s="138" t="s">
        <v>1</v>
      </c>
      <c r="N129" s="139" t="s">
        <v>38</v>
      </c>
      <c r="P129" s="140">
        <f>O129*H129</f>
        <v>0</v>
      </c>
      <c r="Q129" s="140">
        <v>0</v>
      </c>
      <c r="R129" s="140">
        <f>Q129*H129</f>
        <v>0</v>
      </c>
      <c r="S129" s="140">
        <v>0</v>
      </c>
      <c r="T129" s="141">
        <f>S129*H129</f>
        <v>0</v>
      </c>
      <c r="AR129" s="142" t="s">
        <v>122</v>
      </c>
      <c r="AT129" s="142" t="s">
        <v>117</v>
      </c>
      <c r="AU129" s="142" t="s">
        <v>81</v>
      </c>
      <c r="AY129" s="16" t="s">
        <v>113</v>
      </c>
      <c r="BE129" s="143">
        <f>IF(N129="základní",J129,0)</f>
        <v>0</v>
      </c>
      <c r="BF129" s="143">
        <f>IF(N129="snížená",J129,0)</f>
        <v>0</v>
      </c>
      <c r="BG129" s="143">
        <f>IF(N129="zákl. přenesená",J129,0)</f>
        <v>0</v>
      </c>
      <c r="BH129" s="143">
        <f>IF(N129="sníž. přenesená",J129,0)</f>
        <v>0</v>
      </c>
      <c r="BI129" s="143">
        <f>IF(N129="nulová",J129,0)</f>
        <v>0</v>
      </c>
      <c r="BJ129" s="16" t="s">
        <v>81</v>
      </c>
      <c r="BK129" s="143">
        <f>ROUND(I129*H129,2)</f>
        <v>0</v>
      </c>
      <c r="BL129" s="16" t="s">
        <v>122</v>
      </c>
      <c r="BM129" s="142" t="s">
        <v>192</v>
      </c>
    </row>
    <row r="130" spans="2:65" s="1" customFormat="1" ht="58.5">
      <c r="B130" s="31"/>
      <c r="D130" s="144" t="s">
        <v>124</v>
      </c>
      <c r="F130" s="145" t="s">
        <v>602</v>
      </c>
      <c r="I130" s="146"/>
      <c r="L130" s="31"/>
      <c r="M130" s="147"/>
      <c r="T130" s="55"/>
      <c r="AT130" s="16" t="s">
        <v>124</v>
      </c>
      <c r="AU130" s="16" t="s">
        <v>81</v>
      </c>
    </row>
    <row r="131" spans="2:65" s="13" customFormat="1" ht="11.25">
      <c r="B131" s="154"/>
      <c r="D131" s="144" t="s">
        <v>126</v>
      </c>
      <c r="E131" s="155" t="s">
        <v>1</v>
      </c>
      <c r="F131" s="156" t="s">
        <v>603</v>
      </c>
      <c r="H131" s="157">
        <v>0.79</v>
      </c>
      <c r="I131" s="158"/>
      <c r="L131" s="154"/>
      <c r="M131" s="159"/>
      <c r="T131" s="160"/>
      <c r="AT131" s="155" t="s">
        <v>126</v>
      </c>
      <c r="AU131" s="155" t="s">
        <v>81</v>
      </c>
      <c r="AV131" s="13" t="s">
        <v>83</v>
      </c>
      <c r="AW131" s="13" t="s">
        <v>30</v>
      </c>
      <c r="AX131" s="13" t="s">
        <v>73</v>
      </c>
      <c r="AY131" s="155" t="s">
        <v>113</v>
      </c>
    </row>
    <row r="132" spans="2:65" s="12" customFormat="1" ht="11.25">
      <c r="B132" s="148"/>
      <c r="D132" s="144" t="s">
        <v>126</v>
      </c>
      <c r="E132" s="149" t="s">
        <v>1</v>
      </c>
      <c r="F132" s="150" t="s">
        <v>604</v>
      </c>
      <c r="H132" s="149" t="s">
        <v>1</v>
      </c>
      <c r="I132" s="151"/>
      <c r="L132" s="148"/>
      <c r="M132" s="152"/>
      <c r="T132" s="153"/>
      <c r="AT132" s="149" t="s">
        <v>126</v>
      </c>
      <c r="AU132" s="149" t="s">
        <v>81</v>
      </c>
      <c r="AV132" s="12" t="s">
        <v>81</v>
      </c>
      <c r="AW132" s="12" t="s">
        <v>30</v>
      </c>
      <c r="AX132" s="12" t="s">
        <v>73</v>
      </c>
      <c r="AY132" s="149" t="s">
        <v>113</v>
      </c>
    </row>
    <row r="133" spans="2:65" s="13" customFormat="1" ht="11.25">
      <c r="B133" s="154"/>
      <c r="D133" s="144" t="s">
        <v>126</v>
      </c>
      <c r="E133" s="155" t="s">
        <v>1</v>
      </c>
      <c r="F133" s="156" t="s">
        <v>605</v>
      </c>
      <c r="H133" s="157">
        <v>0.02</v>
      </c>
      <c r="I133" s="158"/>
      <c r="L133" s="154"/>
      <c r="M133" s="159"/>
      <c r="T133" s="160"/>
      <c r="AT133" s="155" t="s">
        <v>126</v>
      </c>
      <c r="AU133" s="155" t="s">
        <v>81</v>
      </c>
      <c r="AV133" s="13" t="s">
        <v>83</v>
      </c>
      <c r="AW133" s="13" t="s">
        <v>30</v>
      </c>
      <c r="AX133" s="13" t="s">
        <v>73</v>
      </c>
      <c r="AY133" s="155" t="s">
        <v>113</v>
      </c>
    </row>
    <row r="134" spans="2:65" s="12" customFormat="1" ht="11.25">
      <c r="B134" s="148"/>
      <c r="D134" s="144" t="s">
        <v>126</v>
      </c>
      <c r="E134" s="149" t="s">
        <v>1</v>
      </c>
      <c r="F134" s="150" t="s">
        <v>606</v>
      </c>
      <c r="H134" s="149" t="s">
        <v>1</v>
      </c>
      <c r="I134" s="151"/>
      <c r="L134" s="148"/>
      <c r="M134" s="152"/>
      <c r="T134" s="153"/>
      <c r="AT134" s="149" t="s">
        <v>126</v>
      </c>
      <c r="AU134" s="149" t="s">
        <v>81</v>
      </c>
      <c r="AV134" s="12" t="s">
        <v>81</v>
      </c>
      <c r="AW134" s="12" t="s">
        <v>30</v>
      </c>
      <c r="AX134" s="12" t="s">
        <v>73</v>
      </c>
      <c r="AY134" s="149" t="s">
        <v>113</v>
      </c>
    </row>
    <row r="135" spans="2:65" s="13" customFormat="1" ht="11.25">
      <c r="B135" s="154"/>
      <c r="D135" s="144" t="s">
        <v>126</v>
      </c>
      <c r="E135" s="155" t="s">
        <v>1</v>
      </c>
      <c r="F135" s="156" t="s">
        <v>607</v>
      </c>
      <c r="H135" s="157">
        <v>0.06</v>
      </c>
      <c r="I135" s="158"/>
      <c r="L135" s="154"/>
      <c r="M135" s="159"/>
      <c r="T135" s="160"/>
      <c r="AT135" s="155" t="s">
        <v>126</v>
      </c>
      <c r="AU135" s="155" t="s">
        <v>81</v>
      </c>
      <c r="AV135" s="13" t="s">
        <v>83</v>
      </c>
      <c r="AW135" s="13" t="s">
        <v>30</v>
      </c>
      <c r="AX135" s="13" t="s">
        <v>73</v>
      </c>
      <c r="AY135" s="155" t="s">
        <v>113</v>
      </c>
    </row>
    <row r="136" spans="2:65" s="12" customFormat="1" ht="11.25">
      <c r="B136" s="148"/>
      <c r="D136" s="144" t="s">
        <v>126</v>
      </c>
      <c r="E136" s="149" t="s">
        <v>1</v>
      </c>
      <c r="F136" s="150" t="s">
        <v>608</v>
      </c>
      <c r="H136" s="149" t="s">
        <v>1</v>
      </c>
      <c r="I136" s="151"/>
      <c r="L136" s="148"/>
      <c r="M136" s="152"/>
      <c r="T136" s="153"/>
      <c r="AT136" s="149" t="s">
        <v>126</v>
      </c>
      <c r="AU136" s="149" t="s">
        <v>81</v>
      </c>
      <c r="AV136" s="12" t="s">
        <v>81</v>
      </c>
      <c r="AW136" s="12" t="s">
        <v>30</v>
      </c>
      <c r="AX136" s="12" t="s">
        <v>73</v>
      </c>
      <c r="AY136" s="149" t="s">
        <v>113</v>
      </c>
    </row>
    <row r="137" spans="2:65" s="13" customFormat="1" ht="11.25">
      <c r="B137" s="154"/>
      <c r="D137" s="144" t="s">
        <v>126</v>
      </c>
      <c r="E137" s="155" t="s">
        <v>1</v>
      </c>
      <c r="F137" s="156" t="s">
        <v>609</v>
      </c>
      <c r="H137" s="157">
        <v>0.13</v>
      </c>
      <c r="I137" s="158"/>
      <c r="L137" s="154"/>
      <c r="M137" s="159"/>
      <c r="T137" s="160"/>
      <c r="AT137" s="155" t="s">
        <v>126</v>
      </c>
      <c r="AU137" s="155" t="s">
        <v>81</v>
      </c>
      <c r="AV137" s="13" t="s">
        <v>83</v>
      </c>
      <c r="AW137" s="13" t="s">
        <v>30</v>
      </c>
      <c r="AX137" s="13" t="s">
        <v>73</v>
      </c>
      <c r="AY137" s="155" t="s">
        <v>113</v>
      </c>
    </row>
    <row r="138" spans="2:65" s="12" customFormat="1" ht="11.25">
      <c r="B138" s="148"/>
      <c r="D138" s="144" t="s">
        <v>126</v>
      </c>
      <c r="E138" s="149" t="s">
        <v>1</v>
      </c>
      <c r="F138" s="150" t="s">
        <v>610</v>
      </c>
      <c r="H138" s="149" t="s">
        <v>1</v>
      </c>
      <c r="I138" s="151"/>
      <c r="L138" s="148"/>
      <c r="M138" s="152"/>
      <c r="T138" s="153"/>
      <c r="AT138" s="149" t="s">
        <v>126</v>
      </c>
      <c r="AU138" s="149" t="s">
        <v>81</v>
      </c>
      <c r="AV138" s="12" t="s">
        <v>81</v>
      </c>
      <c r="AW138" s="12" t="s">
        <v>30</v>
      </c>
      <c r="AX138" s="12" t="s">
        <v>73</v>
      </c>
      <c r="AY138" s="149" t="s">
        <v>113</v>
      </c>
    </row>
    <row r="139" spans="2:65" s="13" customFormat="1" ht="11.25">
      <c r="B139" s="154"/>
      <c r="D139" s="144" t="s">
        <v>126</v>
      </c>
      <c r="E139" s="155" t="s">
        <v>1</v>
      </c>
      <c r="F139" s="156" t="s">
        <v>611</v>
      </c>
      <c r="H139" s="157">
        <v>7.0000000000000007E-2</v>
      </c>
      <c r="I139" s="158"/>
      <c r="L139" s="154"/>
      <c r="M139" s="159"/>
      <c r="T139" s="160"/>
      <c r="AT139" s="155" t="s">
        <v>126</v>
      </c>
      <c r="AU139" s="155" t="s">
        <v>81</v>
      </c>
      <c r="AV139" s="13" t="s">
        <v>83</v>
      </c>
      <c r="AW139" s="13" t="s">
        <v>30</v>
      </c>
      <c r="AX139" s="13" t="s">
        <v>73</v>
      </c>
      <c r="AY139" s="155" t="s">
        <v>113</v>
      </c>
    </row>
    <row r="140" spans="2:65" s="12" customFormat="1" ht="11.25">
      <c r="B140" s="148"/>
      <c r="D140" s="144" t="s">
        <v>126</v>
      </c>
      <c r="E140" s="149" t="s">
        <v>1</v>
      </c>
      <c r="F140" s="150" t="s">
        <v>612</v>
      </c>
      <c r="H140" s="149" t="s">
        <v>1</v>
      </c>
      <c r="I140" s="151"/>
      <c r="L140" s="148"/>
      <c r="M140" s="152"/>
      <c r="T140" s="153"/>
      <c r="AT140" s="149" t="s">
        <v>126</v>
      </c>
      <c r="AU140" s="149" t="s">
        <v>81</v>
      </c>
      <c r="AV140" s="12" t="s">
        <v>81</v>
      </c>
      <c r="AW140" s="12" t="s">
        <v>30</v>
      </c>
      <c r="AX140" s="12" t="s">
        <v>73</v>
      </c>
      <c r="AY140" s="149" t="s">
        <v>113</v>
      </c>
    </row>
    <row r="141" spans="2:65" s="13" customFormat="1" ht="11.25">
      <c r="B141" s="154"/>
      <c r="D141" s="144" t="s">
        <v>126</v>
      </c>
      <c r="E141" s="155" t="s">
        <v>1</v>
      </c>
      <c r="F141" s="156" t="s">
        <v>613</v>
      </c>
      <c r="H141" s="157">
        <v>0.155</v>
      </c>
      <c r="I141" s="158"/>
      <c r="L141" s="154"/>
      <c r="M141" s="159"/>
      <c r="T141" s="160"/>
      <c r="AT141" s="155" t="s">
        <v>126</v>
      </c>
      <c r="AU141" s="155" t="s">
        <v>81</v>
      </c>
      <c r="AV141" s="13" t="s">
        <v>83</v>
      </c>
      <c r="AW141" s="13" t="s">
        <v>30</v>
      </c>
      <c r="AX141" s="13" t="s">
        <v>73</v>
      </c>
      <c r="AY141" s="155" t="s">
        <v>113</v>
      </c>
    </row>
    <row r="142" spans="2:65" s="12" customFormat="1" ht="11.25">
      <c r="B142" s="148"/>
      <c r="D142" s="144" t="s">
        <v>126</v>
      </c>
      <c r="E142" s="149" t="s">
        <v>1</v>
      </c>
      <c r="F142" s="150" t="s">
        <v>614</v>
      </c>
      <c r="H142" s="149" t="s">
        <v>1</v>
      </c>
      <c r="I142" s="151"/>
      <c r="L142" s="148"/>
      <c r="M142" s="152"/>
      <c r="T142" s="153"/>
      <c r="AT142" s="149" t="s">
        <v>126</v>
      </c>
      <c r="AU142" s="149" t="s">
        <v>81</v>
      </c>
      <c r="AV142" s="12" t="s">
        <v>81</v>
      </c>
      <c r="AW142" s="12" t="s">
        <v>30</v>
      </c>
      <c r="AX142" s="12" t="s">
        <v>73</v>
      </c>
      <c r="AY142" s="149" t="s">
        <v>113</v>
      </c>
    </row>
    <row r="143" spans="2:65" s="14" customFormat="1" ht="11.25">
      <c r="B143" s="161"/>
      <c r="D143" s="144" t="s">
        <v>126</v>
      </c>
      <c r="E143" s="162" t="s">
        <v>1</v>
      </c>
      <c r="F143" s="163" t="s">
        <v>131</v>
      </c>
      <c r="H143" s="164">
        <v>1.2250000000000001</v>
      </c>
      <c r="I143" s="165"/>
      <c r="L143" s="161"/>
      <c r="M143" s="166"/>
      <c r="T143" s="167"/>
      <c r="AT143" s="162" t="s">
        <v>126</v>
      </c>
      <c r="AU143" s="162" t="s">
        <v>81</v>
      </c>
      <c r="AV143" s="14" t="s">
        <v>122</v>
      </c>
      <c r="AW143" s="14" t="s">
        <v>30</v>
      </c>
      <c r="AX143" s="14" t="s">
        <v>81</v>
      </c>
      <c r="AY143" s="162" t="s">
        <v>113</v>
      </c>
    </row>
    <row r="144" spans="2:65" s="1" customFormat="1" ht="55.5" customHeight="1">
      <c r="B144" s="31"/>
      <c r="C144" s="131" t="s">
        <v>192</v>
      </c>
      <c r="D144" s="131" t="s">
        <v>117</v>
      </c>
      <c r="E144" s="132" t="s">
        <v>615</v>
      </c>
      <c r="F144" s="133" t="s">
        <v>616</v>
      </c>
      <c r="G144" s="134" t="s">
        <v>585</v>
      </c>
      <c r="H144" s="182"/>
      <c r="I144" s="136"/>
      <c r="J144" s="137">
        <f>ROUND(I144*H144,2)</f>
        <v>0</v>
      </c>
      <c r="K144" s="133" t="s">
        <v>121</v>
      </c>
      <c r="L144" s="31"/>
      <c r="M144" s="138" t="s">
        <v>1</v>
      </c>
      <c r="N144" s="139" t="s">
        <v>38</v>
      </c>
      <c r="P144" s="140">
        <f>O144*H144</f>
        <v>0</v>
      </c>
      <c r="Q144" s="140">
        <v>0</v>
      </c>
      <c r="R144" s="140">
        <f>Q144*H144</f>
        <v>0</v>
      </c>
      <c r="S144" s="140">
        <v>0</v>
      </c>
      <c r="T144" s="141">
        <f>S144*H144</f>
        <v>0</v>
      </c>
      <c r="AR144" s="142" t="s">
        <v>122</v>
      </c>
      <c r="AT144" s="142" t="s">
        <v>117</v>
      </c>
      <c r="AU144" s="142" t="s">
        <v>81</v>
      </c>
      <c r="AY144" s="16" t="s">
        <v>113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81</v>
      </c>
      <c r="BK144" s="143">
        <f>ROUND(I144*H144,2)</f>
        <v>0</v>
      </c>
      <c r="BL144" s="16" t="s">
        <v>122</v>
      </c>
      <c r="BM144" s="142" t="s">
        <v>8</v>
      </c>
    </row>
    <row r="145" spans="2:65" s="1" customFormat="1" ht="39">
      <c r="B145" s="31"/>
      <c r="D145" s="144" t="s">
        <v>124</v>
      </c>
      <c r="F145" s="145" t="s">
        <v>616</v>
      </c>
      <c r="I145" s="146"/>
      <c r="L145" s="31"/>
      <c r="M145" s="147"/>
      <c r="T145" s="55"/>
      <c r="AT145" s="16" t="s">
        <v>124</v>
      </c>
      <c r="AU145" s="16" t="s">
        <v>81</v>
      </c>
    </row>
    <row r="146" spans="2:65" s="1" customFormat="1" ht="44.25" customHeight="1">
      <c r="B146" s="31"/>
      <c r="C146" s="131" t="s">
        <v>201</v>
      </c>
      <c r="D146" s="131" t="s">
        <v>117</v>
      </c>
      <c r="E146" s="132" t="s">
        <v>617</v>
      </c>
      <c r="F146" s="133" t="s">
        <v>618</v>
      </c>
      <c r="G146" s="134" t="s">
        <v>585</v>
      </c>
      <c r="H146" s="182"/>
      <c r="I146" s="136"/>
      <c r="J146" s="137">
        <f>ROUND(I146*H146,2)</f>
        <v>0</v>
      </c>
      <c r="K146" s="133" t="s">
        <v>121</v>
      </c>
      <c r="L146" s="31"/>
      <c r="M146" s="138" t="s">
        <v>1</v>
      </c>
      <c r="N146" s="139" t="s">
        <v>38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122</v>
      </c>
      <c r="AT146" s="142" t="s">
        <v>117</v>
      </c>
      <c r="AU146" s="142" t="s">
        <v>81</v>
      </c>
      <c r="AY146" s="16" t="s">
        <v>113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81</v>
      </c>
      <c r="BK146" s="143">
        <f>ROUND(I146*H146,2)</f>
        <v>0</v>
      </c>
      <c r="BL146" s="16" t="s">
        <v>122</v>
      </c>
      <c r="BM146" s="142" t="s">
        <v>273</v>
      </c>
    </row>
    <row r="147" spans="2:65" s="1" customFormat="1" ht="29.25">
      <c r="B147" s="31"/>
      <c r="D147" s="144" t="s">
        <v>124</v>
      </c>
      <c r="F147" s="145" t="s">
        <v>618</v>
      </c>
      <c r="I147" s="146"/>
      <c r="L147" s="31"/>
      <c r="M147" s="147"/>
      <c r="T147" s="55"/>
      <c r="AT147" s="16" t="s">
        <v>124</v>
      </c>
      <c r="AU147" s="16" t="s">
        <v>81</v>
      </c>
    </row>
    <row r="148" spans="2:65" s="1" customFormat="1" ht="16.5" customHeight="1">
      <c r="B148" s="31"/>
      <c r="C148" s="131" t="s">
        <v>291</v>
      </c>
      <c r="D148" s="131" t="s">
        <v>117</v>
      </c>
      <c r="E148" s="132" t="s">
        <v>619</v>
      </c>
      <c r="F148" s="133" t="s">
        <v>620</v>
      </c>
      <c r="G148" s="134" t="s">
        <v>585</v>
      </c>
      <c r="H148" s="182"/>
      <c r="I148" s="136"/>
      <c r="J148" s="137">
        <f>ROUND(I148*H148,2)</f>
        <v>0</v>
      </c>
      <c r="K148" s="133" t="s">
        <v>121</v>
      </c>
      <c r="L148" s="31"/>
      <c r="M148" s="138" t="s">
        <v>1</v>
      </c>
      <c r="N148" s="139" t="s">
        <v>38</v>
      </c>
      <c r="P148" s="140">
        <f>O148*H148</f>
        <v>0</v>
      </c>
      <c r="Q148" s="140">
        <v>0</v>
      </c>
      <c r="R148" s="140">
        <f>Q148*H148</f>
        <v>0</v>
      </c>
      <c r="S148" s="140">
        <v>0</v>
      </c>
      <c r="T148" s="141">
        <f>S148*H148</f>
        <v>0</v>
      </c>
      <c r="AR148" s="142" t="s">
        <v>122</v>
      </c>
      <c r="AT148" s="142" t="s">
        <v>117</v>
      </c>
      <c r="AU148" s="142" t="s">
        <v>81</v>
      </c>
      <c r="AY148" s="16" t="s">
        <v>113</v>
      </c>
      <c r="BE148" s="143">
        <f>IF(N148="základní",J148,0)</f>
        <v>0</v>
      </c>
      <c r="BF148" s="143">
        <f>IF(N148="snížená",J148,0)</f>
        <v>0</v>
      </c>
      <c r="BG148" s="143">
        <f>IF(N148="zákl. přenesená",J148,0)</f>
        <v>0</v>
      </c>
      <c r="BH148" s="143">
        <f>IF(N148="sníž. přenesená",J148,0)</f>
        <v>0</v>
      </c>
      <c r="BI148" s="143">
        <f>IF(N148="nulová",J148,0)</f>
        <v>0</v>
      </c>
      <c r="BJ148" s="16" t="s">
        <v>81</v>
      </c>
      <c r="BK148" s="143">
        <f>ROUND(I148*H148,2)</f>
        <v>0</v>
      </c>
      <c r="BL148" s="16" t="s">
        <v>122</v>
      </c>
      <c r="BM148" s="142" t="s">
        <v>294</v>
      </c>
    </row>
    <row r="149" spans="2:65" s="1" customFormat="1" ht="11.25">
      <c r="B149" s="31"/>
      <c r="D149" s="144" t="s">
        <v>124</v>
      </c>
      <c r="F149" s="145" t="s">
        <v>620</v>
      </c>
      <c r="I149" s="146"/>
      <c r="L149" s="31"/>
      <c r="M149" s="147"/>
      <c r="T149" s="55"/>
      <c r="AT149" s="16" t="s">
        <v>124</v>
      </c>
      <c r="AU149" s="16" t="s">
        <v>81</v>
      </c>
    </row>
    <row r="150" spans="2:65" s="1" customFormat="1" ht="19.5">
      <c r="B150" s="31"/>
      <c r="D150" s="144" t="s">
        <v>139</v>
      </c>
      <c r="F150" s="168" t="s">
        <v>621</v>
      </c>
      <c r="I150" s="146"/>
      <c r="L150" s="31"/>
      <c r="M150" s="179"/>
      <c r="N150" s="180"/>
      <c r="O150" s="180"/>
      <c r="P150" s="180"/>
      <c r="Q150" s="180"/>
      <c r="R150" s="180"/>
      <c r="S150" s="180"/>
      <c r="T150" s="181"/>
      <c r="AT150" s="16" t="s">
        <v>139</v>
      </c>
      <c r="AU150" s="16" t="s">
        <v>81</v>
      </c>
    </row>
    <row r="151" spans="2:65" s="1" customFormat="1" ht="6.95" customHeight="1"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31"/>
    </row>
  </sheetData>
  <sheetProtection algorithmName="SHA-512" hashValue="nWPIIvaHwC41kPuqjzwj45UmDeBZRQRmRDmlHqSIS2nawzkBollolphW848K7wRpLQxADNiqpGw9abJbD1HK0Q==" saltValue="ILHuM5K83D5vSPKbt32d5M0VLwjyNdiT05Wrf22x7LSYZsw/IjMkIovhmrHuks11/SjW5TBvkLO8r1l1hzKIXA==" spinCount="100000" sheet="1" objects="1" scenarios="1" formatColumns="0" formatRows="0" autoFilter="0"/>
  <autoFilter ref="C116:K150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SO-01 - Oprava osvětlení ...</vt:lpstr>
      <vt:lpstr>VON - VON</vt:lpstr>
      <vt:lpstr>'Rekapitulace stavby'!Názvy_tisku</vt:lpstr>
      <vt:lpstr>'SO-01 - Oprava osvětlení ...'!Názvy_tisku</vt:lpstr>
      <vt:lpstr>'VON - VON'!Názvy_tisku</vt:lpstr>
      <vt:lpstr>'Rekapitulace stavby'!Oblast_tisku</vt:lpstr>
      <vt:lpstr>'SO-01 - Oprava osvětlení ...'!Oblast_tisku</vt:lpstr>
      <vt:lpstr>'VON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Kučík Martin, Ing.</dc:creator>
  <cp:lastModifiedBy>Raška Tomáš, Ing.</cp:lastModifiedBy>
  <dcterms:created xsi:type="dcterms:W3CDTF">2025-03-18T08:21:54Z</dcterms:created>
  <dcterms:modified xsi:type="dcterms:W3CDTF">2025-03-22T08:48:50Z</dcterms:modified>
</cp:coreProperties>
</file>