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P:\8148_NEMCICKY_TUNEL\21_001_PROJEKT\PROJEKT\GTM\2025_02_GTM_cistopis_pripominky\"/>
    </mc:Choice>
  </mc:AlternateContent>
  <xr:revisionPtr revIDLastSave="0" documentId="8_{0FBB76B0-B198-4C18-BD5B-113137673091}" xr6:coauthVersionLast="47" xr6:coauthVersionMax="47" xr10:uidLastSave="{00000000-0000-0000-0000-000000000000}"/>
  <bookViews>
    <workbookView xWindow="10890" yWindow="375" windowWidth="21225" windowHeight="20880" xr2:uid="{00000000-000D-0000-FFFF-FFFF00000000}"/>
  </bookViews>
  <sheets>
    <sheet name="Rekapitulace" sheetId="4" r:id="rId1"/>
    <sheet name="SO 22-19-91A." sheetId="2" r:id="rId2"/>
    <sheet name="SO 22-19-91B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3" l="1"/>
  <c r="O36" i="3" s="1"/>
  <c r="I31" i="3"/>
  <c r="O31" i="3" s="1"/>
  <c r="I27" i="3"/>
  <c r="O27" i="3" s="1"/>
  <c r="I23" i="3"/>
  <c r="O23" i="3" s="1"/>
  <c r="I18" i="3"/>
  <c r="O18" i="3" s="1"/>
  <c r="I15" i="3"/>
  <c r="O15" i="3" s="1"/>
  <c r="I10" i="3"/>
  <c r="O10" i="3" s="1"/>
  <c r="I141" i="2"/>
  <c r="O141" i="2" s="1"/>
  <c r="I138" i="2"/>
  <c r="O138" i="2" s="1"/>
  <c r="I135" i="2"/>
  <c r="O135" i="2" s="1"/>
  <c r="I132" i="2"/>
  <c r="O132" i="2" s="1"/>
  <c r="I129" i="2"/>
  <c r="O129" i="2" s="1"/>
  <c r="O126" i="2"/>
  <c r="I126" i="2"/>
  <c r="I121" i="2"/>
  <c r="O121" i="2" s="1"/>
  <c r="I111" i="2"/>
  <c r="I116" i="2"/>
  <c r="O116" i="2" s="1"/>
  <c r="I112" i="2"/>
  <c r="O112" i="2" s="1"/>
  <c r="I107" i="2"/>
  <c r="O107" i="2" s="1"/>
  <c r="I103" i="2"/>
  <c r="O103" i="2" s="1"/>
  <c r="I99" i="2"/>
  <c r="O99" i="2" s="1"/>
  <c r="I95" i="2"/>
  <c r="O95" i="2" s="1"/>
  <c r="I91" i="2"/>
  <c r="O91" i="2" s="1"/>
  <c r="I87" i="2"/>
  <c r="O87" i="2" s="1"/>
  <c r="I83" i="2"/>
  <c r="O83" i="2" s="1"/>
  <c r="I80" i="2"/>
  <c r="O80" i="2" s="1"/>
  <c r="I75" i="2"/>
  <c r="O75" i="2" s="1"/>
  <c r="I71" i="2"/>
  <c r="O71" i="2" s="1"/>
  <c r="I67" i="2"/>
  <c r="O67" i="2" s="1"/>
  <c r="I63" i="2"/>
  <c r="O63" i="2" s="1"/>
  <c r="I58" i="2"/>
  <c r="O58" i="2" s="1"/>
  <c r="I54" i="2"/>
  <c r="O54" i="2" s="1"/>
  <c r="I50" i="2"/>
  <c r="O50" i="2" s="1"/>
  <c r="I46" i="2"/>
  <c r="O46" i="2" s="1"/>
  <c r="I42" i="2"/>
  <c r="O42" i="2" s="1"/>
  <c r="I38" i="2"/>
  <c r="O38" i="2" s="1"/>
  <c r="I34" i="2"/>
  <c r="O34" i="2" s="1"/>
  <c r="I30" i="2"/>
  <c r="O30" i="2" s="1"/>
  <c r="I26" i="2"/>
  <c r="O26" i="2" s="1"/>
  <c r="I23" i="2"/>
  <c r="O23" i="2" s="1"/>
  <c r="I19" i="2"/>
  <c r="O19" i="2" s="1"/>
  <c r="I16" i="2"/>
  <c r="O16" i="2" s="1"/>
  <c r="I13" i="2"/>
  <c r="O13" i="2" s="1"/>
  <c r="I10" i="2"/>
  <c r="O10" i="2" s="1"/>
  <c r="D11" i="4" l="1"/>
  <c r="I9" i="3"/>
  <c r="I3" i="3" s="1"/>
  <c r="C11" i="4" s="1"/>
  <c r="E11" i="4" s="1"/>
  <c r="I14" i="3"/>
  <c r="I22" i="3"/>
  <c r="I35" i="3"/>
  <c r="D10" i="4"/>
  <c r="I62" i="2"/>
  <c r="I125" i="2"/>
  <c r="I79" i="2"/>
  <c r="I22" i="2"/>
  <c r="I120" i="2"/>
  <c r="I9" i="2"/>
  <c r="I3" i="2" s="1"/>
  <c r="C10" i="4" s="1"/>
  <c r="E10" i="4" l="1"/>
  <c r="C7" i="4" s="1"/>
  <c r="C6" i="4"/>
</calcChain>
</file>

<file path=xl/sharedStrings.xml><?xml version="1.0" encoding="utf-8"?>
<sst xmlns="http://schemas.openxmlformats.org/spreadsheetml/2006/main" count="538" uniqueCount="186">
  <si>
    <t>EstiCon</t>
  </si>
  <si>
    <t>Firma:</t>
  </si>
  <si>
    <t>Rekapitulace ceny</t>
  </si>
  <si>
    <t>Stavba: 5003720017_GTM - Modernizace trati Brno – Přerov, 4. stavba Nezamyslice - Kojetín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</si>
  <si>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</si>
  <si>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</si>
  <si>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</si>
  <si>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</si>
  <si>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</si>
  <si>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</si>
  <si>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</si>
  <si>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A.</t>
  </si>
  <si>
    <t>MĚŘENÍ BĚHEM VÝSTAVBY (26 MĚSÍCŮ)</t>
  </si>
  <si>
    <t>B.</t>
  </si>
  <si>
    <t>MĚŘENÍ ZA PROVOZU (3 ROKY)</t>
  </si>
  <si>
    <t>Soupis prací objektu</t>
  </si>
  <si>
    <t>S</t>
  </si>
  <si>
    <t>Stavba:</t>
  </si>
  <si>
    <t>5003720017_GTM</t>
  </si>
  <si>
    <t>Modernizace trati Brno – Přerov, 4. stavba Nezamyslice - Kojetín</t>
  </si>
  <si>
    <t>O</t>
  </si>
  <si>
    <t>Objekt:</t>
  </si>
  <si>
    <t>SO 22-19-91</t>
  </si>
  <si>
    <t>Němčický tunel – monitoring</t>
  </si>
  <si>
    <t>O1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</si>
  <si>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</si>
  <si>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</si>
  <si>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</si>
  <si>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</si>
  <si>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</si>
  <si>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</si>
  <si>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</si>
  <si>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</si>
  <si>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</si>
  <si>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</si>
  <si>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</si>
  <si>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</si>
  <si>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</si>
  <si>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1.</t>
  </si>
  <si>
    <t>GEOLOGICKÉ SLEDOVÁNÍ</t>
  </si>
  <si>
    <t>P</t>
  </si>
  <si>
    <t>1.1</t>
  </si>
  <si>
    <t/>
  </si>
  <si>
    <t>Geologická dokumentace svahů předvýkopu, vč. zpracování výstupů a dopravy</t>
  </si>
  <si>
    <t>den</t>
  </si>
  <si>
    <t>PP</t>
  </si>
  <si>
    <t>27 řezů po cca 30 m</t>
  </si>
  <si>
    <t>TS</t>
  </si>
  <si>
    <t>1.2</t>
  </si>
  <si>
    <t>Geologická dokumentace podzemních stěn, vč. dopravy</t>
  </si>
  <si>
    <t>lamely po cca 30 m, včetně portálů, podélný profil</t>
  </si>
  <si>
    <t>1.3</t>
  </si>
  <si>
    <t>Geologická dokumentace čeleb tunelu, vč. zpracování výstupů a dopravy</t>
  </si>
  <si>
    <t>protokoly čeleb po 30 m, podélný profil, mapa</t>
  </si>
  <si>
    <t>1.4</t>
  </si>
  <si>
    <t>Výkon činnosti geotechnika</t>
  </si>
  <si>
    <t>měsíc</t>
  </si>
  <si>
    <t>2.</t>
  </si>
  <si>
    <t>GEODETICKÉ MĚŘENÍ DEFORMACÍ</t>
  </si>
  <si>
    <t>2.1</t>
  </si>
  <si>
    <t>Dodávka a osazení geodetických bodů na svazích předvýkopu, vč. dopravy</t>
  </si>
  <si>
    <t>bod</t>
  </si>
  <si>
    <t>roxor, držák, reflektor</t>
  </si>
  <si>
    <t>2.2</t>
  </si>
  <si>
    <t>Dodávka a osazení geodetických bodů na podzemních stěnách a stropu tunelu, vč. dopravy</t>
  </si>
  <si>
    <t>VV</t>
  </si>
  <si>
    <t>25 profilů x 7 bodů _x000D_
Celkem 175 = 175,000000</t>
  </si>
  <si>
    <t>2.3</t>
  </si>
  <si>
    <t>Dodávka a osazení geodetických bodů na vnitřních stěnách tunelu, vč. dopravy</t>
  </si>
  <si>
    <t>25 profilů x 2 body _x000D_
Celkem 50 = 50,000000</t>
  </si>
  <si>
    <t>2.4</t>
  </si>
  <si>
    <t>Dodávka a osazení geodetických bodů na kotvách na portálech, vč. dopravy</t>
  </si>
  <si>
    <t>2 portály x 6 bodů _x000D_
Celkem 12 = 12,000000</t>
  </si>
  <si>
    <t>2.5</t>
  </si>
  <si>
    <t>Dodávka a osazení geodetických bodů na hlavových trámech na portálech, vč. dopravy</t>
  </si>
  <si>
    <t>2 portály x 3 body _x000D_
Celkem 6 = 6,000000</t>
  </si>
  <si>
    <t>2.6</t>
  </si>
  <si>
    <t>Trigonometrické měření na svazích předvýkopu, vč. dopravy a vyhodnocení</t>
  </si>
  <si>
    <t>měření</t>
  </si>
  <si>
    <t>136 bodů x 25 měření _x000D_
Celkem 3400 = 3400,000000</t>
  </si>
  <si>
    <t>2.7</t>
  </si>
  <si>
    <t>Trigonometrické měření na podzemních stěnách a stropu tunelu, vč. dopravy a  vyhodnocení</t>
  </si>
  <si>
    <t>175 bodů x 20 měření _x000D_
Celkem 3500 = 3500,000000</t>
  </si>
  <si>
    <t>2.8</t>
  </si>
  <si>
    <t>Trigonometrické měření na vnitřních stěnách tunelu, vč. dopravy a vyhodnocení</t>
  </si>
  <si>
    <t>50 bodů x 20 měření _x000D_
Celkem 1000 = 1000,000000</t>
  </si>
  <si>
    <t>2.9</t>
  </si>
  <si>
    <t>Trigonometrické měření na kotvách na portálech, vč. dopravy a vyhodnocení</t>
  </si>
  <si>
    <t>12 bodů x 25 měření _x000D_
Celkem 300 = 300,000000</t>
  </si>
  <si>
    <t>2.10</t>
  </si>
  <si>
    <t>Trigonometrické měření na hlavových trámech na portálech, vč. dopravy a vyhodnocení</t>
  </si>
  <si>
    <t>6 bodů x 20 měření _x000D_
Celkem 120 = 120,000000</t>
  </si>
  <si>
    <t>3.</t>
  </si>
  <si>
    <t>TENZOMETRICKÉ MĚŘENÍ</t>
  </si>
  <si>
    <t>3.1</t>
  </si>
  <si>
    <t>Dodávka a osazení tenzometrů ve stropě tunelu, vč. dopravy</t>
  </si>
  <si>
    <t>tenzometr</t>
  </si>
  <si>
    <t>9 profilů x 6 tenzometrů _x000D_
Celkem 54 = 54,000000</t>
  </si>
  <si>
    <t>3.2</t>
  </si>
  <si>
    <t>Dodávka a osazení tenzometrů ve dně tunelu</t>
  </si>
  <si>
    <t>9 profilů x 2 tenzometry _x000D_
Celkem 18 = 18,000000</t>
  </si>
  <si>
    <t>3.3</t>
  </si>
  <si>
    <t>Dodávka a osazení tenzometrů ve vnitřních stěnách tunelu, vč. dopravy</t>
  </si>
  <si>
    <t>9 profilů x 8 tenzometrů _x000D_
Celkem 72 = 72,000000</t>
  </si>
  <si>
    <t>3.4</t>
  </si>
  <si>
    <t>Tenzometrické měření, vč. vyhodnocení, vč. dopravy</t>
  </si>
  <si>
    <t>144 tenzometrů x 20 měření _x000D_
Celkem 2880 = 2880,000000</t>
  </si>
  <si>
    <t>4.</t>
  </si>
  <si>
    <t>INKLINOMETRICKÉ MĚŘENÍ</t>
  </si>
  <si>
    <t>4.1</t>
  </si>
  <si>
    <t>Vytýčení a zaměření vrtů, vč. dopravy</t>
  </si>
  <si>
    <t>vrt</t>
  </si>
  <si>
    <t>4.2</t>
  </si>
  <si>
    <t>Vrtání inklinometrických vrtů, vč. dopravy</t>
  </si>
  <si>
    <t>bm</t>
  </si>
  <si>
    <t>min. průměr 112 mm bezjádrově</t>
  </si>
  <si>
    <t>2 x 22 m _x000D_
Celkem 44 = 44,000000</t>
  </si>
  <si>
    <t>4.3</t>
  </si>
  <si>
    <t>Dodávka a osazení inklinometrických pažnic do vrtů, injektáž, vč. dopravy</t>
  </si>
  <si>
    <t>4.4</t>
  </si>
  <si>
    <t>Dodávka a osazení zhlaví, vč. dopravy</t>
  </si>
  <si>
    <t>zhlaví</t>
  </si>
  <si>
    <t>2 vrty _x000D_
Celkem 2 = 2,000000</t>
  </si>
  <si>
    <t>4.5</t>
  </si>
  <si>
    <t>Dodávka a osazení inklinometrických pažnic do podzemních stěn, vč. dopravy</t>
  </si>
  <si>
    <t>22 x 20 m _x000D_
Celkem 440 = 440,000000</t>
  </si>
  <si>
    <t>4.6</t>
  </si>
  <si>
    <t>22 inklinometrů _x000D_
Celkem 22 = 22,000000</t>
  </si>
  <si>
    <t>4.7</t>
  </si>
  <si>
    <t>Inklinometrické měření ve vrtech, vč. dopravy a vyhodnocení</t>
  </si>
  <si>
    <t>2 vrty x 30 měření _x000D_
Celkem 60 = 60,000000</t>
  </si>
  <si>
    <t>4.8</t>
  </si>
  <si>
    <t>Inklinometrické měření v podzemních stěnách, vč. dopravy a vyhodnocení</t>
  </si>
  <si>
    <t>22 inklinometrů x 15 měření _x000D_
Celkem 330 = 330,000000</t>
  </si>
  <si>
    <t>5.</t>
  </si>
  <si>
    <t>DYNAMOMETRICKÉ MĚŘENÍ NA KOTVÁCH</t>
  </si>
  <si>
    <t>5.1</t>
  </si>
  <si>
    <t>Dodávka a osazení dynamometrů, vč. dopravy</t>
  </si>
  <si>
    <t>dynamometr</t>
  </si>
  <si>
    <t>2 portály x 2 kotvy _x000D_
Celkem 4 = 4,000000</t>
  </si>
  <si>
    <t>5.2</t>
  </si>
  <si>
    <t>Dynamometrické měření, vč. dopravy a vyhodnocení</t>
  </si>
  <si>
    <t>4 kotvy x 30 měření _x000D_
Celkem 120 = 120,000000</t>
  </si>
  <si>
    <t>6.</t>
  </si>
  <si>
    <t>HYDROGEOLOGICKÉ MĚŘENÍ</t>
  </si>
  <si>
    <t>6.1</t>
  </si>
  <si>
    <t>Měření hladiny podzemní vody ve vrtech, manuální odečet, vč. dopravy a vyhodnocení</t>
  </si>
  <si>
    <t>4 vrty x 15 měření _x000D_
Celkem 60 = 60,000000</t>
  </si>
  <si>
    <t>7.</t>
  </si>
  <si>
    <t>KOMPLEXNÍ ZPRACOVÁNÍ VÝSLEDKŮ GEOMONITORINGU</t>
  </si>
  <si>
    <t>7.1</t>
  </si>
  <si>
    <t>Zřízení a vybavení kanceláře geotechnického monitoringu</t>
  </si>
  <si>
    <t>komplet</t>
  </si>
  <si>
    <t>7.2</t>
  </si>
  <si>
    <t>Zpracování realizačního projektu geotechnického monitoringu</t>
  </si>
  <si>
    <t>projekt</t>
  </si>
  <si>
    <t>7.3</t>
  </si>
  <si>
    <t>Provoz kanceláře geotechnického monitoringu</t>
  </si>
  <si>
    <t>včetně plánování měření, průběžného vyhodnocování naměřených dat, vytváření prognózy geotechnických podmínek, příprava podkladů pro jednání, účast na jednáních apod.</t>
  </si>
  <si>
    <t>7.4</t>
  </si>
  <si>
    <t>Vedení databáze informačního systému geotechnického monitoringu</t>
  </si>
  <si>
    <t>7.5</t>
  </si>
  <si>
    <t>Čtvrtletní vyhodnocení - měsíční zpráva, podklad pro fakturaci apod.</t>
  </si>
  <si>
    <t>7.6</t>
  </si>
  <si>
    <t>Závěrečná zpráva, včetně předání dokladové části</t>
  </si>
  <si>
    <t>zpráva</t>
  </si>
  <si>
    <t>10.</t>
  </si>
  <si>
    <t>10.1</t>
  </si>
  <si>
    <t>4 kotvy x 6 měření _x000D_
Celkem 24 = 24,000000</t>
  </si>
  <si>
    <t>11.</t>
  </si>
  <si>
    <t>11.1</t>
  </si>
  <si>
    <t>11.2</t>
  </si>
  <si>
    <t>Zpráva o výsledcích měření</t>
  </si>
  <si>
    <t>1x za půl roku po dobu 3 let _x000D_
Celkem 6 = 6,000000</t>
  </si>
  <si>
    <t>8.</t>
  </si>
  <si>
    <t>8.1</t>
  </si>
  <si>
    <t>Trigonometrické měření na stropu tunelu, vč. dopravy a vyhodnocení</t>
  </si>
  <si>
    <t>25 bodů x 6 měření _x000D_
Celkem 150 = 150,000000</t>
  </si>
  <si>
    <t>8.2</t>
  </si>
  <si>
    <t>50 bodů x 6 měření _x000D_
Celkem 300 = 300,000000</t>
  </si>
  <si>
    <t>8.3</t>
  </si>
  <si>
    <t>6 bodů x 6 měření _x000D_
Celkem 36 = 36,000000</t>
  </si>
  <si>
    <t>9.</t>
  </si>
  <si>
    <t>9.1</t>
  </si>
  <si>
    <t>Tenzometrické měření, vč. dopravy a vyhodnocení</t>
  </si>
  <si>
    <t>144 tenzometrů x 6 měření _x000D_
Celkem 864 = 864,000000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</si>
</sst>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000"/>
  </numFmts>
  <fonts count="9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3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4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0" xfId="0" applyAlignment="1">
      <alignment wrapText="1"/>
    </xf>
    <xf numFmtId="0" fontId="7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wrapText="1"/>
    </xf>
    <xf numFmtId="0" fontId="0" fillId="0" borderId="18" xfId="0" applyBorder="1"/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</cellXfs>
  <cellStyles count="9">
    <cellStyle name="NadpisRekapitulaceSoupisPraciStyle" xfId="2" xr:uid="{00000000-0005-0000-0000-000002000000}"/>
    <cellStyle name="NadpisStrukturyStyle" xfId="6" xr:uid="{00000000-0005-0000-0000-000006000000}"/>
    <cellStyle name="NadpisySloupcuStyle" xfId="4" xr:uid="{00000000-0005-0000-0000-000004000000}"/>
    <cellStyle name="Normální" xfId="0" builtinId="0"/>
    <cellStyle name="NormalStyle" xfId="1" xr:uid="{00000000-0005-0000-0000-000001000000}"/>
    <cellStyle name="PolDoplnInfoStyle" xfId="8" xr:uid="{00000000-0005-0000-0000-000008000000}"/>
    <cellStyle name="RekapitulaceCenyStyle" xfId="3" xr:uid="{00000000-0005-0000-0000-000003000000}"/>
    <cellStyle name="StavbaRozpocetHeaderStyle" xfId="5" xr:uid="{00000000-0005-0000-0000-000005000000}"/>
    <cellStyle name="StavebniDilStyle" xfId="7" xr:uid="{00000000-0005-0000-0000-000007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tabSelected="1" workbookViewId="0">
      <selection activeCell="D27" sqref="D27"/>
    </sheetView>
  </sheetViews>
  <sheetFormatPr defaultRowHeight="15" x14ac:dyDescent="0.25"/>
  <cols>
    <col min="1" max="2" width="32.42578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1"/>
      <c r="B2" s="45" t="s">
        <v>2</v>
      </c>
      <c r="C2" s="3"/>
      <c r="D2" s="3"/>
      <c r="E2" s="3"/>
    </row>
    <row r="3" spans="1:5" x14ac:dyDescent="0.25">
      <c r="A3" s="3"/>
      <c r="B3" s="46"/>
      <c r="C3" s="3"/>
      <c r="D3" s="3"/>
      <c r="E3" s="3"/>
    </row>
    <row r="4" spans="1:5" x14ac:dyDescent="0.25">
      <c r="A4" s="3"/>
      <c r="B4" s="45" t="s">
        <v>3</v>
      </c>
      <c r="C4" s="46"/>
      <c r="D4" s="46"/>
      <c r="E4" s="46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5" t="s">
        <v>4</v>
      </c>
      <c r="C6" s="6">
        <f>SUM(C10:C11)</f>
        <v>0</v>
      </c>
      <c r="D6" s="3"/>
      <c r="E6" s="3"/>
    </row>
    <row r="7" spans="1:5" x14ac:dyDescent="0.25">
      <c r="A7" s="3"/>
      <c r="B7" s="5" t="s">
        <v>5</v>
      </c>
      <c r="C7" s="6">
        <f>SUM(E10:E11)</f>
        <v>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spans="1:5" ht="25.5" x14ac:dyDescent="0.25">
      <c r="A10" s="8" t="s">
        <v>11</v>
      </c>
      <c r="B10" s="8" t="s">
        <v>12</v>
      </c>
      <c r="C10" s="9">
        <f>'SO 22-19-91A.'!I3</f>
        <v>0</v>
      </c>
      <c r="D10" s="9">
        <f>SUMIFS('SO 22-19-91A.'!O:O,'SO 22-19-91A.'!A:A,"P")</f>
        <v>0</v>
      </c>
      <c r="E10" s="9">
        <f>C10+D10</f>
        <v>0</v>
      </c>
    </row>
    <row r="11" spans="1:5" x14ac:dyDescent="0.25">
      <c r="A11" s="8" t="s">
        <v>13</v>
      </c>
      <c r="B11" s="8" t="s">
        <v>14</v>
      </c>
      <c r="C11" s="9">
        <f>'SO 22-19-91B.'!I3</f>
        <v>0</v>
      </c>
      <c r="D11" s="9">
        <f>SUMIFS('SO 22-19-91B.'!O:O,'SO 22-19-91B.'!A:A,"P")</f>
        <v>0</v>
      </c>
      <c r="E11" s="9">
        <f>C11+D11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43"/>
  <sheetViews>
    <sheetView topLeftCell="B1" workbookViewId="0">
      <selection activeCell="H26" sqref="H26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6</v>
      </c>
    </row>
    <row r="2" spans="1:16" ht="20.25" x14ac:dyDescent="0.25">
      <c r="A2" s="1"/>
      <c r="B2" s="14"/>
      <c r="C2" s="3"/>
      <c r="D2" s="3"/>
      <c r="E2" s="4" t="s">
        <v>15</v>
      </c>
      <c r="F2" s="3"/>
      <c r="G2" s="3"/>
      <c r="H2" s="3"/>
      <c r="I2" s="3"/>
      <c r="J2" s="15"/>
    </row>
    <row r="3" spans="1:16" ht="30" x14ac:dyDescent="0.25">
      <c r="A3" s="3" t="s">
        <v>16</v>
      </c>
      <c r="B3" s="16" t="s">
        <v>17</v>
      </c>
      <c r="C3" s="47" t="s">
        <v>18</v>
      </c>
      <c r="D3" s="48"/>
      <c r="E3" s="17" t="s">
        <v>19</v>
      </c>
      <c r="F3" s="3"/>
      <c r="G3" s="3"/>
      <c r="H3" s="18" t="s">
        <v>11</v>
      </c>
      <c r="I3" s="19">
        <f>SUMIFS(I9:I143,A9:A143,"SD")</f>
        <v>0</v>
      </c>
      <c r="J3" s="15"/>
      <c r="O3">
        <v>0</v>
      </c>
      <c r="P3">
        <v>2</v>
      </c>
    </row>
    <row r="4" spans="1:16" x14ac:dyDescent="0.25">
      <c r="A4" s="3" t="s">
        <v>20</v>
      </c>
      <c r="B4" s="16" t="s">
        <v>21</v>
      </c>
      <c r="C4" s="47" t="s">
        <v>22</v>
      </c>
      <c r="D4" s="48"/>
      <c r="E4" s="17" t="s">
        <v>23</v>
      </c>
      <c r="F4" s="3"/>
      <c r="G4" s="3"/>
      <c r="H4" s="3"/>
      <c r="I4" s="3"/>
      <c r="J4" s="15"/>
      <c r="O4">
        <v>0.15</v>
      </c>
      <c r="P4">
        <v>2</v>
      </c>
    </row>
    <row r="5" spans="1:16" x14ac:dyDescent="0.25">
      <c r="A5" s="3" t="s">
        <v>24</v>
      </c>
      <c r="B5" s="16" t="s">
        <v>25</v>
      </c>
      <c r="C5" s="47" t="s">
        <v>11</v>
      </c>
      <c r="D5" s="48"/>
      <c r="E5" s="17" t="s">
        <v>12</v>
      </c>
      <c r="F5" s="3"/>
      <c r="G5" s="3"/>
      <c r="H5" s="3"/>
      <c r="I5" s="3"/>
      <c r="J5" s="15"/>
      <c r="O5">
        <v>0.21</v>
      </c>
    </row>
    <row r="6" spans="1:16" x14ac:dyDescent="0.25">
      <c r="A6" s="49" t="s">
        <v>26</v>
      </c>
      <c r="B6" s="50" t="s">
        <v>27</v>
      </c>
      <c r="C6" s="51" t="s">
        <v>28</v>
      </c>
      <c r="D6" s="51" t="s">
        <v>29</v>
      </c>
      <c r="E6" s="51" t="s">
        <v>30</v>
      </c>
      <c r="F6" s="51" t="s">
        <v>31</v>
      </c>
      <c r="G6" s="51" t="s">
        <v>32</v>
      </c>
      <c r="H6" s="51" t="s">
        <v>33</v>
      </c>
      <c r="I6" s="51"/>
      <c r="J6" s="52" t="s">
        <v>34</v>
      </c>
    </row>
    <row r="7" spans="1:16" x14ac:dyDescent="0.25">
      <c r="A7" s="49"/>
      <c r="B7" s="50"/>
      <c r="C7" s="51"/>
      <c r="D7" s="51"/>
      <c r="E7" s="51"/>
      <c r="F7" s="51"/>
      <c r="G7" s="51"/>
      <c r="H7" s="7" t="s">
        <v>35</v>
      </c>
      <c r="I7" s="7" t="s">
        <v>36</v>
      </c>
      <c r="J7" s="52"/>
    </row>
    <row r="8" spans="1:16" x14ac:dyDescent="0.25">
      <c r="A8" s="22">
        <v>0</v>
      </c>
      <c r="B8" s="20">
        <v>1</v>
      </c>
      <c r="C8" s="23">
        <v>2</v>
      </c>
      <c r="D8" s="7">
        <v>3</v>
      </c>
      <c r="E8" s="23">
        <v>4</v>
      </c>
      <c r="F8" s="7">
        <v>5</v>
      </c>
      <c r="G8" s="7">
        <v>6</v>
      </c>
      <c r="H8" s="7">
        <v>7</v>
      </c>
      <c r="I8" s="23">
        <v>8</v>
      </c>
      <c r="J8" s="21">
        <v>9</v>
      </c>
    </row>
    <row r="9" spans="1:16" x14ac:dyDescent="0.25">
      <c r="A9" s="24" t="s">
        <v>37</v>
      </c>
      <c r="B9" s="25"/>
      <c r="C9" s="26" t="s">
        <v>38</v>
      </c>
      <c r="D9" s="27"/>
      <c r="E9" s="24" t="s">
        <v>39</v>
      </c>
      <c r="F9" s="27"/>
      <c r="G9" s="27"/>
      <c r="H9" s="27"/>
      <c r="I9" s="28">
        <f>SUMIFS(I10:I21,A10:A21,"P")</f>
        <v>0</v>
      </c>
      <c r="J9" s="29"/>
    </row>
    <row r="10" spans="1:16" ht="30" x14ac:dyDescent="0.25">
      <c r="A10" s="30" t="s">
        <v>40</v>
      </c>
      <c r="B10" s="30">
        <v>1</v>
      </c>
      <c r="C10" s="31" t="s">
        <v>41</v>
      </c>
      <c r="D10" s="30" t="s">
        <v>42</v>
      </c>
      <c r="E10" s="32" t="s">
        <v>43</v>
      </c>
      <c r="F10" s="33" t="s">
        <v>44</v>
      </c>
      <c r="G10" s="34">
        <v>80</v>
      </c>
      <c r="H10" s="35"/>
      <c r="I10" s="35">
        <f>ROUND(G10*H10,P4)</f>
        <v>0</v>
      </c>
      <c r="J10" s="30"/>
      <c r="O10" s="36">
        <f>I10*0.21</f>
        <v>0</v>
      </c>
      <c r="P10">
        <v>3</v>
      </c>
    </row>
    <row r="11" spans="1:16" x14ac:dyDescent="0.25">
      <c r="A11" s="30" t="s">
        <v>45</v>
      </c>
      <c r="B11" s="37"/>
      <c r="E11" s="32" t="s">
        <v>46</v>
      </c>
      <c r="J11" s="38"/>
    </row>
    <row r="12" spans="1:16" x14ac:dyDescent="0.25">
      <c r="A12" s="30" t="s">
        <v>47</v>
      </c>
      <c r="B12" s="37"/>
      <c r="E12" s="39" t="s">
        <v>42</v>
      </c>
      <c r="J12" s="38"/>
    </row>
    <row r="13" spans="1:16" x14ac:dyDescent="0.25">
      <c r="A13" s="30" t="s">
        <v>40</v>
      </c>
      <c r="B13" s="30">
        <v>2</v>
      </c>
      <c r="C13" s="31" t="s">
        <v>48</v>
      </c>
      <c r="D13" s="30" t="s">
        <v>42</v>
      </c>
      <c r="E13" s="32" t="s">
        <v>49</v>
      </c>
      <c r="F13" s="33" t="s">
        <v>44</v>
      </c>
      <c r="G13" s="34">
        <v>40</v>
      </c>
      <c r="H13" s="35"/>
      <c r="I13" s="35">
        <f>ROUND(G13*H13,P4)</f>
        <v>0</v>
      </c>
      <c r="J13" s="30"/>
      <c r="O13" s="36">
        <f>I13*0.21</f>
        <v>0</v>
      </c>
      <c r="P13">
        <v>3</v>
      </c>
    </row>
    <row r="14" spans="1:16" x14ac:dyDescent="0.25">
      <c r="A14" s="30" t="s">
        <v>45</v>
      </c>
      <c r="B14" s="37"/>
      <c r="E14" s="32" t="s">
        <v>50</v>
      </c>
      <c r="J14" s="38"/>
    </row>
    <row r="15" spans="1:16" x14ac:dyDescent="0.25">
      <c r="A15" s="30" t="s">
        <v>47</v>
      </c>
      <c r="B15" s="37"/>
      <c r="E15" s="39" t="s">
        <v>42</v>
      </c>
      <c r="J15" s="38"/>
    </row>
    <row r="16" spans="1:16" ht="30" x14ac:dyDescent="0.25">
      <c r="A16" s="30" t="s">
        <v>40</v>
      </c>
      <c r="B16" s="30">
        <v>3</v>
      </c>
      <c r="C16" s="31" t="s">
        <v>51</v>
      </c>
      <c r="D16" s="30" t="s">
        <v>42</v>
      </c>
      <c r="E16" s="32" t="s">
        <v>52</v>
      </c>
      <c r="F16" s="33" t="s">
        <v>44</v>
      </c>
      <c r="G16" s="34">
        <v>80</v>
      </c>
      <c r="H16" s="35"/>
      <c r="I16" s="35">
        <f>ROUND(G16*H16,P4)</f>
        <v>0</v>
      </c>
      <c r="J16" s="30"/>
      <c r="O16" s="36">
        <f>I16*0.21</f>
        <v>0</v>
      </c>
      <c r="P16">
        <v>3</v>
      </c>
    </row>
    <row r="17" spans="1:16" x14ac:dyDescent="0.25">
      <c r="A17" s="30" t="s">
        <v>45</v>
      </c>
      <c r="B17" s="37"/>
      <c r="E17" s="32" t="s">
        <v>53</v>
      </c>
      <c r="J17" s="38"/>
    </row>
    <row r="18" spans="1:16" x14ac:dyDescent="0.25">
      <c r="A18" s="30" t="s">
        <v>47</v>
      </c>
      <c r="B18" s="37"/>
      <c r="E18" s="39" t="s">
        <v>42</v>
      </c>
      <c r="J18" s="38"/>
    </row>
    <row r="19" spans="1:16" x14ac:dyDescent="0.25">
      <c r="A19" s="30" t="s">
        <v>40</v>
      </c>
      <c r="B19" s="30">
        <v>4</v>
      </c>
      <c r="C19" s="31" t="s">
        <v>54</v>
      </c>
      <c r="D19" s="30" t="s">
        <v>42</v>
      </c>
      <c r="E19" s="32" t="s">
        <v>55</v>
      </c>
      <c r="F19" s="33" t="s">
        <v>56</v>
      </c>
      <c r="G19" s="34">
        <v>23</v>
      </c>
      <c r="H19" s="35"/>
      <c r="I19" s="35">
        <f>ROUND(G19*H19,P4)</f>
        <v>0</v>
      </c>
      <c r="J19" s="30"/>
      <c r="O19" s="36">
        <f>I19*0.21</f>
        <v>0</v>
      </c>
      <c r="P19">
        <v>3</v>
      </c>
    </row>
    <row r="20" spans="1:16" x14ac:dyDescent="0.25">
      <c r="A20" s="30" t="s">
        <v>45</v>
      </c>
      <c r="B20" s="37"/>
      <c r="E20" s="39" t="s">
        <v>42</v>
      </c>
      <c r="J20" s="38"/>
    </row>
    <row r="21" spans="1:16" x14ac:dyDescent="0.25">
      <c r="A21" s="30" t="s">
        <v>47</v>
      </c>
      <c r="B21" s="37"/>
      <c r="E21" s="39" t="s">
        <v>42</v>
      </c>
      <c r="J21" s="38"/>
    </row>
    <row r="22" spans="1:16" x14ac:dyDescent="0.25">
      <c r="A22" s="24" t="s">
        <v>37</v>
      </c>
      <c r="B22" s="25"/>
      <c r="C22" s="26" t="s">
        <v>57</v>
      </c>
      <c r="D22" s="27"/>
      <c r="E22" s="24" t="s">
        <v>58</v>
      </c>
      <c r="F22" s="27"/>
      <c r="G22" s="27"/>
      <c r="H22" s="27"/>
      <c r="I22" s="28">
        <f>SUMIFS(I23:I61,A23:A61,"P")</f>
        <v>0</v>
      </c>
      <c r="J22" s="29"/>
    </row>
    <row r="23" spans="1:16" ht="30" x14ac:dyDescent="0.25">
      <c r="A23" s="30" t="s">
        <v>40</v>
      </c>
      <c r="B23" s="30">
        <v>5</v>
      </c>
      <c r="C23" s="31" t="s">
        <v>59</v>
      </c>
      <c r="D23" s="30" t="s">
        <v>42</v>
      </c>
      <c r="E23" s="32" t="s">
        <v>60</v>
      </c>
      <c r="F23" s="33" t="s">
        <v>61</v>
      </c>
      <c r="G23" s="34">
        <v>136</v>
      </c>
      <c r="H23" s="35"/>
      <c r="I23" s="35">
        <f>ROUND(G23*H23,P4)</f>
        <v>0</v>
      </c>
      <c r="J23" s="30"/>
      <c r="O23" s="36">
        <f>I23*0.21</f>
        <v>0</v>
      </c>
      <c r="P23">
        <v>3</v>
      </c>
    </row>
    <row r="24" spans="1:16" x14ac:dyDescent="0.25">
      <c r="A24" s="30" t="s">
        <v>45</v>
      </c>
      <c r="B24" s="37"/>
      <c r="E24" s="32" t="s">
        <v>62</v>
      </c>
      <c r="J24" s="38"/>
    </row>
    <row r="25" spans="1:16" x14ac:dyDescent="0.25">
      <c r="A25" s="30" t="s">
        <v>47</v>
      </c>
      <c r="B25" s="37"/>
      <c r="E25" s="39" t="s">
        <v>42</v>
      </c>
      <c r="J25" s="38"/>
    </row>
    <row r="26" spans="1:16" ht="30" x14ac:dyDescent="0.25">
      <c r="A26" s="30" t="s">
        <v>40</v>
      </c>
      <c r="B26" s="30">
        <v>6</v>
      </c>
      <c r="C26" s="31" t="s">
        <v>63</v>
      </c>
      <c r="D26" s="30" t="s">
        <v>42</v>
      </c>
      <c r="E26" s="32" t="s">
        <v>64</v>
      </c>
      <c r="F26" s="33" t="s">
        <v>61</v>
      </c>
      <c r="G26" s="34">
        <v>175</v>
      </c>
      <c r="H26" s="35"/>
      <c r="I26" s="35">
        <f>ROUND(G26*H26,P4)</f>
        <v>0</v>
      </c>
      <c r="J26" s="30"/>
      <c r="O26" s="36">
        <f>I26*0.21</f>
        <v>0</v>
      </c>
      <c r="P26">
        <v>3</v>
      </c>
    </row>
    <row r="27" spans="1:16" x14ac:dyDescent="0.25">
      <c r="A27" s="30" t="s">
        <v>45</v>
      </c>
      <c r="B27" s="37"/>
      <c r="E27" s="32" t="s">
        <v>62</v>
      </c>
      <c r="J27" s="38"/>
    </row>
    <row r="28" spans="1:16" ht="30" x14ac:dyDescent="0.25">
      <c r="A28" s="30" t="s">
        <v>65</v>
      </c>
      <c r="B28" s="37"/>
      <c r="E28" s="40" t="s">
        <v>66</v>
      </c>
      <c r="J28" s="38"/>
    </row>
    <row r="29" spans="1:16" x14ac:dyDescent="0.25">
      <c r="A29" s="30" t="s">
        <v>47</v>
      </c>
      <c r="B29" s="37"/>
      <c r="E29" s="39" t="s">
        <v>42</v>
      </c>
      <c r="J29" s="38"/>
    </row>
    <row r="30" spans="1:16" ht="30" x14ac:dyDescent="0.25">
      <c r="A30" s="30" t="s">
        <v>40</v>
      </c>
      <c r="B30" s="30">
        <v>7</v>
      </c>
      <c r="C30" s="31" t="s">
        <v>67</v>
      </c>
      <c r="D30" s="30" t="s">
        <v>42</v>
      </c>
      <c r="E30" s="32" t="s">
        <v>68</v>
      </c>
      <c r="F30" s="33" t="s">
        <v>61</v>
      </c>
      <c r="G30" s="34">
        <v>50</v>
      </c>
      <c r="H30" s="35"/>
      <c r="I30" s="35">
        <f>ROUND(G30*H30,P4)</f>
        <v>0</v>
      </c>
      <c r="J30" s="30"/>
      <c r="O30" s="36">
        <f>I30*0.21</f>
        <v>0</v>
      </c>
      <c r="P30">
        <v>3</v>
      </c>
    </row>
    <row r="31" spans="1:16" x14ac:dyDescent="0.25">
      <c r="A31" s="30" t="s">
        <v>45</v>
      </c>
      <c r="B31" s="37"/>
      <c r="E31" s="32" t="s">
        <v>62</v>
      </c>
      <c r="J31" s="38"/>
    </row>
    <row r="32" spans="1:16" ht="30" x14ac:dyDescent="0.25">
      <c r="A32" s="30" t="s">
        <v>65</v>
      </c>
      <c r="B32" s="37"/>
      <c r="E32" s="40" t="s">
        <v>69</v>
      </c>
      <c r="J32" s="38"/>
    </row>
    <row r="33" spans="1:16" x14ac:dyDescent="0.25">
      <c r="A33" s="30" t="s">
        <v>47</v>
      </c>
      <c r="B33" s="37"/>
      <c r="E33" s="39" t="s">
        <v>42</v>
      </c>
      <c r="J33" s="38"/>
    </row>
    <row r="34" spans="1:16" ht="30" x14ac:dyDescent="0.25">
      <c r="A34" s="30" t="s">
        <v>40</v>
      </c>
      <c r="B34" s="30">
        <v>8</v>
      </c>
      <c r="C34" s="31" t="s">
        <v>70</v>
      </c>
      <c r="D34" s="30" t="s">
        <v>42</v>
      </c>
      <c r="E34" s="32" t="s">
        <v>71</v>
      </c>
      <c r="F34" s="33" t="s">
        <v>61</v>
      </c>
      <c r="G34" s="34">
        <v>12</v>
      </c>
      <c r="H34" s="35"/>
      <c r="I34" s="35">
        <f>ROUND(G34*H34,P4)</f>
        <v>0</v>
      </c>
      <c r="J34" s="30"/>
      <c r="O34" s="36">
        <f>I34*0.21</f>
        <v>0</v>
      </c>
      <c r="P34">
        <v>3</v>
      </c>
    </row>
    <row r="35" spans="1:16" x14ac:dyDescent="0.25">
      <c r="A35" s="30" t="s">
        <v>45</v>
      </c>
      <c r="B35" s="37"/>
      <c r="E35" s="32" t="s">
        <v>62</v>
      </c>
      <c r="J35" s="38"/>
    </row>
    <row r="36" spans="1:16" ht="30" x14ac:dyDescent="0.25">
      <c r="A36" s="30" t="s">
        <v>65</v>
      </c>
      <c r="B36" s="37"/>
      <c r="E36" s="40" t="s">
        <v>72</v>
      </c>
      <c r="J36" s="38"/>
    </row>
    <row r="37" spans="1:16" x14ac:dyDescent="0.25">
      <c r="A37" s="30" t="s">
        <v>47</v>
      </c>
      <c r="B37" s="37"/>
      <c r="E37" s="39" t="s">
        <v>42</v>
      </c>
      <c r="J37" s="38"/>
    </row>
    <row r="38" spans="1:16" ht="30" x14ac:dyDescent="0.25">
      <c r="A38" s="30" t="s">
        <v>40</v>
      </c>
      <c r="B38" s="30">
        <v>9</v>
      </c>
      <c r="C38" s="31" t="s">
        <v>73</v>
      </c>
      <c r="D38" s="30" t="s">
        <v>42</v>
      </c>
      <c r="E38" s="32" t="s">
        <v>74</v>
      </c>
      <c r="F38" s="33" t="s">
        <v>61</v>
      </c>
      <c r="G38" s="34">
        <v>6</v>
      </c>
      <c r="H38" s="35"/>
      <c r="I38" s="35">
        <f>ROUND(G38*H38,P4)</f>
        <v>0</v>
      </c>
      <c r="J38" s="30"/>
      <c r="O38" s="36">
        <f>I38*0.21</f>
        <v>0</v>
      </c>
      <c r="P38">
        <v>3</v>
      </c>
    </row>
    <row r="39" spans="1:16" x14ac:dyDescent="0.25">
      <c r="A39" s="30" t="s">
        <v>45</v>
      </c>
      <c r="B39" s="37"/>
      <c r="E39" s="32" t="s">
        <v>62</v>
      </c>
      <c r="J39" s="38"/>
    </row>
    <row r="40" spans="1:16" ht="30" x14ac:dyDescent="0.25">
      <c r="A40" s="30" t="s">
        <v>65</v>
      </c>
      <c r="B40" s="37"/>
      <c r="E40" s="40" t="s">
        <v>75</v>
      </c>
      <c r="J40" s="38"/>
    </row>
    <row r="41" spans="1:16" x14ac:dyDescent="0.25">
      <c r="A41" s="30" t="s">
        <v>47</v>
      </c>
      <c r="B41" s="37"/>
      <c r="E41" s="39" t="s">
        <v>42</v>
      </c>
      <c r="J41" s="38"/>
    </row>
    <row r="42" spans="1:16" ht="30" x14ac:dyDescent="0.25">
      <c r="A42" s="30" t="s">
        <v>40</v>
      </c>
      <c r="B42" s="30">
        <v>10</v>
      </c>
      <c r="C42" s="31" t="s">
        <v>76</v>
      </c>
      <c r="D42" s="30" t="s">
        <v>42</v>
      </c>
      <c r="E42" s="32" t="s">
        <v>77</v>
      </c>
      <c r="F42" s="33" t="s">
        <v>78</v>
      </c>
      <c r="G42" s="34">
        <v>3400</v>
      </c>
      <c r="H42" s="35"/>
      <c r="I42" s="35">
        <f>ROUND(G42*H42,P4)</f>
        <v>0</v>
      </c>
      <c r="J42" s="30"/>
      <c r="O42" s="36">
        <f>I42*0.21</f>
        <v>0</v>
      </c>
      <c r="P42">
        <v>3</v>
      </c>
    </row>
    <row r="43" spans="1:16" x14ac:dyDescent="0.25">
      <c r="A43" s="30" t="s">
        <v>45</v>
      </c>
      <c r="B43" s="37"/>
      <c r="E43" s="39" t="s">
        <v>42</v>
      </c>
      <c r="J43" s="38"/>
    </row>
    <row r="44" spans="1:16" ht="30" x14ac:dyDescent="0.25">
      <c r="A44" s="30" t="s">
        <v>65</v>
      </c>
      <c r="B44" s="37"/>
      <c r="E44" s="40" t="s">
        <v>79</v>
      </c>
      <c r="J44" s="38"/>
    </row>
    <row r="45" spans="1:16" x14ac:dyDescent="0.25">
      <c r="A45" s="30" t="s">
        <v>47</v>
      </c>
      <c r="B45" s="37"/>
      <c r="E45" s="39" t="s">
        <v>42</v>
      </c>
      <c r="J45" s="38"/>
    </row>
    <row r="46" spans="1:16" ht="30" x14ac:dyDescent="0.25">
      <c r="A46" s="30" t="s">
        <v>40</v>
      </c>
      <c r="B46" s="30">
        <v>11</v>
      </c>
      <c r="C46" s="31" t="s">
        <v>80</v>
      </c>
      <c r="D46" s="30" t="s">
        <v>42</v>
      </c>
      <c r="E46" s="32" t="s">
        <v>81</v>
      </c>
      <c r="F46" s="33" t="s">
        <v>78</v>
      </c>
      <c r="G46" s="34">
        <v>3500</v>
      </c>
      <c r="H46" s="35"/>
      <c r="I46" s="35">
        <f>ROUND(G46*H46,P4)</f>
        <v>0</v>
      </c>
      <c r="J46" s="30"/>
      <c r="O46" s="36">
        <f>I46*0.21</f>
        <v>0</v>
      </c>
      <c r="P46">
        <v>3</v>
      </c>
    </row>
    <row r="47" spans="1:16" x14ac:dyDescent="0.25">
      <c r="A47" s="30" t="s">
        <v>45</v>
      </c>
      <c r="B47" s="37"/>
      <c r="E47" s="39" t="s">
        <v>42</v>
      </c>
      <c r="J47" s="38"/>
    </row>
    <row r="48" spans="1:16" ht="30" x14ac:dyDescent="0.25">
      <c r="A48" s="30" t="s">
        <v>65</v>
      </c>
      <c r="B48" s="37"/>
      <c r="E48" s="40" t="s">
        <v>82</v>
      </c>
      <c r="J48" s="38"/>
    </row>
    <row r="49" spans="1:16" x14ac:dyDescent="0.25">
      <c r="A49" s="30" t="s">
        <v>47</v>
      </c>
      <c r="B49" s="37"/>
      <c r="E49" s="39" t="s">
        <v>42</v>
      </c>
      <c r="J49" s="38"/>
    </row>
    <row r="50" spans="1:16" ht="30" x14ac:dyDescent="0.25">
      <c r="A50" s="30" t="s">
        <v>40</v>
      </c>
      <c r="B50" s="30">
        <v>12</v>
      </c>
      <c r="C50" s="31" t="s">
        <v>83</v>
      </c>
      <c r="D50" s="30" t="s">
        <v>42</v>
      </c>
      <c r="E50" s="32" t="s">
        <v>84</v>
      </c>
      <c r="F50" s="33" t="s">
        <v>78</v>
      </c>
      <c r="G50" s="34">
        <v>1000</v>
      </c>
      <c r="H50" s="35"/>
      <c r="I50" s="35">
        <f>ROUND(G50*H50,P4)</f>
        <v>0</v>
      </c>
      <c r="J50" s="30"/>
      <c r="O50" s="36">
        <f>I50*0.21</f>
        <v>0</v>
      </c>
      <c r="P50">
        <v>3</v>
      </c>
    </row>
    <row r="51" spans="1:16" x14ac:dyDescent="0.25">
      <c r="A51" s="30" t="s">
        <v>45</v>
      </c>
      <c r="B51" s="37"/>
      <c r="E51" s="39" t="s">
        <v>42</v>
      </c>
      <c r="J51" s="38"/>
    </row>
    <row r="52" spans="1:16" ht="30" x14ac:dyDescent="0.25">
      <c r="A52" s="30" t="s">
        <v>65</v>
      </c>
      <c r="B52" s="37"/>
      <c r="E52" s="40" t="s">
        <v>85</v>
      </c>
      <c r="J52" s="38"/>
    </row>
    <row r="53" spans="1:16" x14ac:dyDescent="0.25">
      <c r="A53" s="30" t="s">
        <v>47</v>
      </c>
      <c r="B53" s="37"/>
      <c r="E53" s="39" t="s">
        <v>42</v>
      </c>
      <c r="J53" s="38"/>
    </row>
    <row r="54" spans="1:16" ht="30" x14ac:dyDescent="0.25">
      <c r="A54" s="30" t="s">
        <v>40</v>
      </c>
      <c r="B54" s="30">
        <v>13</v>
      </c>
      <c r="C54" s="31" t="s">
        <v>86</v>
      </c>
      <c r="D54" s="30" t="s">
        <v>42</v>
      </c>
      <c r="E54" s="32" t="s">
        <v>87</v>
      </c>
      <c r="F54" s="33" t="s">
        <v>78</v>
      </c>
      <c r="G54" s="34">
        <v>300</v>
      </c>
      <c r="H54" s="35"/>
      <c r="I54" s="35">
        <f>ROUND(G54*H54,P4)</f>
        <v>0</v>
      </c>
      <c r="J54" s="30"/>
      <c r="O54" s="36">
        <f>I54*0.21</f>
        <v>0</v>
      </c>
      <c r="P54">
        <v>3</v>
      </c>
    </row>
    <row r="55" spans="1:16" x14ac:dyDescent="0.25">
      <c r="A55" s="30" t="s">
        <v>45</v>
      </c>
      <c r="B55" s="37"/>
      <c r="E55" s="39" t="s">
        <v>42</v>
      </c>
      <c r="J55" s="38"/>
    </row>
    <row r="56" spans="1:16" ht="30" x14ac:dyDescent="0.25">
      <c r="A56" s="30" t="s">
        <v>65</v>
      </c>
      <c r="B56" s="37"/>
      <c r="E56" s="40" t="s">
        <v>88</v>
      </c>
      <c r="J56" s="38"/>
    </row>
    <row r="57" spans="1:16" x14ac:dyDescent="0.25">
      <c r="A57" s="30" t="s">
        <v>47</v>
      </c>
      <c r="B57" s="37"/>
      <c r="E57" s="39" t="s">
        <v>42</v>
      </c>
      <c r="J57" s="38"/>
    </row>
    <row r="58" spans="1:16" ht="30" x14ac:dyDescent="0.25">
      <c r="A58" s="30" t="s">
        <v>40</v>
      </c>
      <c r="B58" s="30">
        <v>14</v>
      </c>
      <c r="C58" s="31" t="s">
        <v>89</v>
      </c>
      <c r="D58" s="30" t="s">
        <v>42</v>
      </c>
      <c r="E58" s="32" t="s">
        <v>90</v>
      </c>
      <c r="F58" s="33" t="s">
        <v>78</v>
      </c>
      <c r="G58" s="34">
        <v>120</v>
      </c>
      <c r="H58" s="35"/>
      <c r="I58" s="35">
        <f>ROUND(G58*H58,P4)</f>
        <v>0</v>
      </c>
      <c r="J58" s="30"/>
      <c r="O58" s="36">
        <f>I58*0.21</f>
        <v>0</v>
      </c>
      <c r="P58">
        <v>3</v>
      </c>
    </row>
    <row r="59" spans="1:16" x14ac:dyDescent="0.25">
      <c r="A59" s="30" t="s">
        <v>45</v>
      </c>
      <c r="B59" s="37"/>
      <c r="E59" s="39" t="s">
        <v>42</v>
      </c>
      <c r="J59" s="38"/>
    </row>
    <row r="60" spans="1:16" ht="30" x14ac:dyDescent="0.25">
      <c r="A60" s="30" t="s">
        <v>65</v>
      </c>
      <c r="B60" s="37"/>
      <c r="E60" s="40" t="s">
        <v>91</v>
      </c>
      <c r="J60" s="38"/>
    </row>
    <row r="61" spans="1:16" x14ac:dyDescent="0.25">
      <c r="A61" s="30" t="s">
        <v>47</v>
      </c>
      <c r="B61" s="37"/>
      <c r="E61" s="39" t="s">
        <v>42</v>
      </c>
      <c r="J61" s="38"/>
    </row>
    <row r="62" spans="1:16" x14ac:dyDescent="0.25">
      <c r="A62" s="24" t="s">
        <v>37</v>
      </c>
      <c r="B62" s="25"/>
      <c r="C62" s="26" t="s">
        <v>92</v>
      </c>
      <c r="D62" s="27"/>
      <c r="E62" s="24" t="s">
        <v>93</v>
      </c>
      <c r="F62" s="27"/>
      <c r="G62" s="27"/>
      <c r="H62" s="27"/>
      <c r="I62" s="28">
        <f>SUMIFS(I63:I78,A63:A78,"P")</f>
        <v>0</v>
      </c>
      <c r="J62" s="29"/>
    </row>
    <row r="63" spans="1:16" x14ac:dyDescent="0.25">
      <c r="A63" s="30" t="s">
        <v>40</v>
      </c>
      <c r="B63" s="30">
        <v>15</v>
      </c>
      <c r="C63" s="31" t="s">
        <v>94</v>
      </c>
      <c r="D63" s="30" t="s">
        <v>42</v>
      </c>
      <c r="E63" s="32" t="s">
        <v>95</v>
      </c>
      <c r="F63" s="33" t="s">
        <v>96</v>
      </c>
      <c r="G63" s="34">
        <v>54</v>
      </c>
      <c r="H63" s="35"/>
      <c r="I63" s="35">
        <f>ROUND(G63*H63,P4)</f>
        <v>0</v>
      </c>
      <c r="J63" s="30"/>
      <c r="O63" s="36">
        <f>I63*0.21</f>
        <v>0</v>
      </c>
      <c r="P63">
        <v>3</v>
      </c>
    </row>
    <row r="64" spans="1:16" x14ac:dyDescent="0.25">
      <c r="A64" s="30" t="s">
        <v>45</v>
      </c>
      <c r="B64" s="37"/>
      <c r="E64" s="39" t="s">
        <v>42</v>
      </c>
      <c r="J64" s="38"/>
    </row>
    <row r="65" spans="1:16" ht="30" x14ac:dyDescent="0.25">
      <c r="A65" s="30" t="s">
        <v>65</v>
      </c>
      <c r="B65" s="37"/>
      <c r="E65" s="40" t="s">
        <v>97</v>
      </c>
      <c r="J65" s="38"/>
    </row>
    <row r="66" spans="1:16" x14ac:dyDescent="0.25">
      <c r="A66" s="30" t="s">
        <v>47</v>
      </c>
      <c r="B66" s="37"/>
      <c r="E66" s="39" t="s">
        <v>42</v>
      </c>
      <c r="J66" s="38"/>
    </row>
    <row r="67" spans="1:16" x14ac:dyDescent="0.25">
      <c r="A67" s="30" t="s">
        <v>40</v>
      </c>
      <c r="B67" s="30">
        <v>16</v>
      </c>
      <c r="C67" s="31" t="s">
        <v>98</v>
      </c>
      <c r="D67" s="30" t="s">
        <v>42</v>
      </c>
      <c r="E67" s="32" t="s">
        <v>99</v>
      </c>
      <c r="F67" s="33" t="s">
        <v>96</v>
      </c>
      <c r="G67" s="34">
        <v>18</v>
      </c>
      <c r="H67" s="35"/>
      <c r="I67" s="35">
        <f>ROUND(G67*H67,P4)</f>
        <v>0</v>
      </c>
      <c r="J67" s="30"/>
      <c r="O67" s="36">
        <f>I67*0.21</f>
        <v>0</v>
      </c>
      <c r="P67">
        <v>3</v>
      </c>
    </row>
    <row r="68" spans="1:16" x14ac:dyDescent="0.25">
      <c r="A68" s="30" t="s">
        <v>45</v>
      </c>
      <c r="B68" s="37"/>
      <c r="E68" s="39" t="s">
        <v>42</v>
      </c>
      <c r="J68" s="38"/>
    </row>
    <row r="69" spans="1:16" ht="30" x14ac:dyDescent="0.25">
      <c r="A69" s="30" t="s">
        <v>65</v>
      </c>
      <c r="B69" s="37"/>
      <c r="E69" s="40" t="s">
        <v>100</v>
      </c>
      <c r="J69" s="38"/>
    </row>
    <row r="70" spans="1:16" x14ac:dyDescent="0.25">
      <c r="A70" s="30" t="s">
        <v>47</v>
      </c>
      <c r="B70" s="37"/>
      <c r="E70" s="39" t="s">
        <v>42</v>
      </c>
      <c r="J70" s="38"/>
    </row>
    <row r="71" spans="1:16" ht="30" x14ac:dyDescent="0.25">
      <c r="A71" s="30" t="s">
        <v>40</v>
      </c>
      <c r="B71" s="30">
        <v>17</v>
      </c>
      <c r="C71" s="31" t="s">
        <v>101</v>
      </c>
      <c r="D71" s="30" t="s">
        <v>42</v>
      </c>
      <c r="E71" s="32" t="s">
        <v>102</v>
      </c>
      <c r="F71" s="33" t="s">
        <v>96</v>
      </c>
      <c r="G71" s="34">
        <v>72</v>
      </c>
      <c r="H71" s="35"/>
      <c r="I71" s="35">
        <f>ROUND(G71*H71,P4)</f>
        <v>0</v>
      </c>
      <c r="J71" s="30"/>
      <c r="O71" s="36">
        <f>I71*0.21</f>
        <v>0</v>
      </c>
      <c r="P71">
        <v>3</v>
      </c>
    </row>
    <row r="72" spans="1:16" x14ac:dyDescent="0.25">
      <c r="A72" s="30" t="s">
        <v>45</v>
      </c>
      <c r="B72" s="37"/>
      <c r="E72" s="39" t="s">
        <v>42</v>
      </c>
      <c r="J72" s="38"/>
    </row>
    <row r="73" spans="1:16" ht="30" x14ac:dyDescent="0.25">
      <c r="A73" s="30" t="s">
        <v>65</v>
      </c>
      <c r="B73" s="37"/>
      <c r="E73" s="40" t="s">
        <v>103</v>
      </c>
      <c r="J73" s="38"/>
    </row>
    <row r="74" spans="1:16" x14ac:dyDescent="0.25">
      <c r="A74" s="30" t="s">
        <v>47</v>
      </c>
      <c r="B74" s="37"/>
      <c r="E74" s="39" t="s">
        <v>42</v>
      </c>
      <c r="J74" s="38"/>
    </row>
    <row r="75" spans="1:16" x14ac:dyDescent="0.25">
      <c r="A75" s="30" t="s">
        <v>40</v>
      </c>
      <c r="B75" s="30">
        <v>18</v>
      </c>
      <c r="C75" s="31" t="s">
        <v>104</v>
      </c>
      <c r="D75" s="30" t="s">
        <v>42</v>
      </c>
      <c r="E75" s="32" t="s">
        <v>105</v>
      </c>
      <c r="F75" s="33" t="s">
        <v>78</v>
      </c>
      <c r="G75" s="34">
        <v>2880</v>
      </c>
      <c r="H75" s="35"/>
      <c r="I75" s="35">
        <f>ROUND(G75*H75,P4)</f>
        <v>0</v>
      </c>
      <c r="J75" s="30"/>
      <c r="O75" s="36">
        <f>I75*0.21</f>
        <v>0</v>
      </c>
      <c r="P75">
        <v>3</v>
      </c>
    </row>
    <row r="76" spans="1:16" x14ac:dyDescent="0.25">
      <c r="A76" s="30" t="s">
        <v>45</v>
      </c>
      <c r="B76" s="37"/>
      <c r="E76" s="39" t="s">
        <v>42</v>
      </c>
      <c r="J76" s="38"/>
    </row>
    <row r="77" spans="1:16" ht="30" x14ac:dyDescent="0.25">
      <c r="A77" s="30" t="s">
        <v>65</v>
      </c>
      <c r="B77" s="37"/>
      <c r="E77" s="40" t="s">
        <v>106</v>
      </c>
      <c r="J77" s="38"/>
    </row>
    <row r="78" spans="1:16" x14ac:dyDescent="0.25">
      <c r="A78" s="30" t="s">
        <v>47</v>
      </c>
      <c r="B78" s="37"/>
      <c r="E78" s="39" t="s">
        <v>42</v>
      </c>
      <c r="J78" s="38"/>
    </row>
    <row r="79" spans="1:16" x14ac:dyDescent="0.25">
      <c r="A79" s="24" t="s">
        <v>37</v>
      </c>
      <c r="B79" s="25"/>
      <c r="C79" s="26" t="s">
        <v>107</v>
      </c>
      <c r="D79" s="27"/>
      <c r="E79" s="24" t="s">
        <v>108</v>
      </c>
      <c r="F79" s="27"/>
      <c r="G79" s="27"/>
      <c r="H79" s="27"/>
      <c r="I79" s="28">
        <f>SUMIFS(I80:I110,A80:A110,"P")</f>
        <v>0</v>
      </c>
      <c r="J79" s="29"/>
    </row>
    <row r="80" spans="1:16" x14ac:dyDescent="0.25">
      <c r="A80" s="30" t="s">
        <v>40</v>
      </c>
      <c r="B80" s="30">
        <v>19</v>
      </c>
      <c r="C80" s="31" t="s">
        <v>109</v>
      </c>
      <c r="D80" s="30" t="s">
        <v>42</v>
      </c>
      <c r="E80" s="32" t="s">
        <v>110</v>
      </c>
      <c r="F80" s="33" t="s">
        <v>111</v>
      </c>
      <c r="G80" s="34">
        <v>2</v>
      </c>
      <c r="H80" s="35"/>
      <c r="I80" s="35">
        <f>ROUND(G80*H80,P4)</f>
        <v>0</v>
      </c>
      <c r="J80" s="30"/>
      <c r="O80" s="36">
        <f>I80*0.21</f>
        <v>0</v>
      </c>
      <c r="P80">
        <v>3</v>
      </c>
    </row>
    <row r="81" spans="1:16" x14ac:dyDescent="0.25">
      <c r="A81" s="30" t="s">
        <v>45</v>
      </c>
      <c r="B81" s="37"/>
      <c r="E81" s="39" t="s">
        <v>42</v>
      </c>
      <c r="J81" s="38"/>
    </row>
    <row r="82" spans="1:16" x14ac:dyDescent="0.25">
      <c r="A82" s="30" t="s">
        <v>47</v>
      </c>
      <c r="B82" s="37"/>
      <c r="E82" s="39" t="s">
        <v>42</v>
      </c>
      <c r="J82" s="38"/>
    </row>
    <row r="83" spans="1:16" x14ac:dyDescent="0.25">
      <c r="A83" s="30" t="s">
        <v>40</v>
      </c>
      <c r="B83" s="30">
        <v>20</v>
      </c>
      <c r="C83" s="31" t="s">
        <v>112</v>
      </c>
      <c r="D83" s="30" t="s">
        <v>42</v>
      </c>
      <c r="E83" s="32" t="s">
        <v>113</v>
      </c>
      <c r="F83" s="33" t="s">
        <v>114</v>
      </c>
      <c r="G83" s="34">
        <v>44</v>
      </c>
      <c r="H83" s="35"/>
      <c r="I83" s="35">
        <f>ROUND(G83*H83,P4)</f>
        <v>0</v>
      </c>
      <c r="J83" s="30"/>
      <c r="O83" s="36">
        <f>I83*0.21</f>
        <v>0</v>
      </c>
      <c r="P83">
        <v>3</v>
      </c>
    </row>
    <row r="84" spans="1:16" x14ac:dyDescent="0.25">
      <c r="A84" s="30" t="s">
        <v>45</v>
      </c>
      <c r="B84" s="37"/>
      <c r="E84" s="32" t="s">
        <v>115</v>
      </c>
      <c r="J84" s="38"/>
    </row>
    <row r="85" spans="1:16" ht="30" x14ac:dyDescent="0.25">
      <c r="A85" s="30" t="s">
        <v>65</v>
      </c>
      <c r="B85" s="37"/>
      <c r="E85" s="40" t="s">
        <v>116</v>
      </c>
      <c r="J85" s="38"/>
    </row>
    <row r="86" spans="1:16" x14ac:dyDescent="0.25">
      <c r="A86" s="30" t="s">
        <v>47</v>
      </c>
      <c r="B86" s="37"/>
      <c r="E86" s="39" t="s">
        <v>42</v>
      </c>
      <c r="J86" s="38"/>
    </row>
    <row r="87" spans="1:16" ht="30" x14ac:dyDescent="0.25">
      <c r="A87" s="30" t="s">
        <v>40</v>
      </c>
      <c r="B87" s="30">
        <v>21</v>
      </c>
      <c r="C87" s="31" t="s">
        <v>117</v>
      </c>
      <c r="D87" s="30" t="s">
        <v>42</v>
      </c>
      <c r="E87" s="32" t="s">
        <v>118</v>
      </c>
      <c r="F87" s="33" t="s">
        <v>114</v>
      </c>
      <c r="G87" s="34">
        <v>44</v>
      </c>
      <c r="H87" s="35"/>
      <c r="I87" s="35">
        <f>ROUND(G87*H87,P4)</f>
        <v>0</v>
      </c>
      <c r="J87" s="30"/>
      <c r="O87" s="36">
        <f>I87*0.21</f>
        <v>0</v>
      </c>
      <c r="P87">
        <v>3</v>
      </c>
    </row>
    <row r="88" spans="1:16" x14ac:dyDescent="0.25">
      <c r="A88" s="30" t="s">
        <v>45</v>
      </c>
      <c r="B88" s="37"/>
      <c r="E88" s="39" t="s">
        <v>42</v>
      </c>
      <c r="J88" s="38"/>
    </row>
    <row r="89" spans="1:16" ht="30" x14ac:dyDescent="0.25">
      <c r="A89" s="30" t="s">
        <v>65</v>
      </c>
      <c r="B89" s="37"/>
      <c r="E89" s="40" t="s">
        <v>116</v>
      </c>
      <c r="J89" s="38"/>
    </row>
    <row r="90" spans="1:16" x14ac:dyDescent="0.25">
      <c r="A90" s="30" t="s">
        <v>47</v>
      </c>
      <c r="B90" s="37"/>
      <c r="E90" s="39" t="s">
        <v>42</v>
      </c>
      <c r="J90" s="38"/>
    </row>
    <row r="91" spans="1:16" x14ac:dyDescent="0.25">
      <c r="A91" s="30" t="s">
        <v>40</v>
      </c>
      <c r="B91" s="30">
        <v>22</v>
      </c>
      <c r="C91" s="31" t="s">
        <v>119</v>
      </c>
      <c r="D91" s="30" t="s">
        <v>42</v>
      </c>
      <c r="E91" s="32" t="s">
        <v>120</v>
      </c>
      <c r="F91" s="33" t="s">
        <v>121</v>
      </c>
      <c r="G91" s="34">
        <v>2</v>
      </c>
      <c r="H91" s="35"/>
      <c r="I91" s="35">
        <f>ROUND(G91*H91,P4)</f>
        <v>0</v>
      </c>
      <c r="J91" s="30"/>
      <c r="O91" s="36">
        <f>I91*0.21</f>
        <v>0</v>
      </c>
      <c r="P91">
        <v>3</v>
      </c>
    </row>
    <row r="92" spans="1:16" x14ac:dyDescent="0.25">
      <c r="A92" s="30" t="s">
        <v>45</v>
      </c>
      <c r="B92" s="37"/>
      <c r="E92" s="39" t="s">
        <v>42</v>
      </c>
      <c r="J92" s="38"/>
    </row>
    <row r="93" spans="1:16" ht="30" x14ac:dyDescent="0.25">
      <c r="A93" s="30" t="s">
        <v>65</v>
      </c>
      <c r="B93" s="37"/>
      <c r="E93" s="40" t="s">
        <v>122</v>
      </c>
      <c r="J93" s="38"/>
    </row>
    <row r="94" spans="1:16" x14ac:dyDescent="0.25">
      <c r="A94" s="30" t="s">
        <v>47</v>
      </c>
      <c r="B94" s="37"/>
      <c r="E94" s="39" t="s">
        <v>42</v>
      </c>
      <c r="J94" s="38"/>
    </row>
    <row r="95" spans="1:16" ht="30" x14ac:dyDescent="0.25">
      <c r="A95" s="30" t="s">
        <v>40</v>
      </c>
      <c r="B95" s="30">
        <v>23</v>
      </c>
      <c r="C95" s="31" t="s">
        <v>123</v>
      </c>
      <c r="D95" s="30" t="s">
        <v>42</v>
      </c>
      <c r="E95" s="32" t="s">
        <v>124</v>
      </c>
      <c r="F95" s="33" t="s">
        <v>114</v>
      </c>
      <c r="G95" s="34">
        <v>440</v>
      </c>
      <c r="H95" s="35"/>
      <c r="I95" s="35">
        <f>ROUND(G95*H95,P4)</f>
        <v>0</v>
      </c>
      <c r="J95" s="30"/>
      <c r="O95" s="36">
        <f>I95*0.21</f>
        <v>0</v>
      </c>
      <c r="P95">
        <v>3</v>
      </c>
    </row>
    <row r="96" spans="1:16" x14ac:dyDescent="0.25">
      <c r="A96" s="30" t="s">
        <v>45</v>
      </c>
      <c r="B96" s="37"/>
      <c r="E96" s="39" t="s">
        <v>42</v>
      </c>
      <c r="J96" s="38"/>
    </row>
    <row r="97" spans="1:16" ht="30" x14ac:dyDescent="0.25">
      <c r="A97" s="30" t="s">
        <v>65</v>
      </c>
      <c r="B97" s="37"/>
      <c r="E97" s="40" t="s">
        <v>125</v>
      </c>
      <c r="J97" s="38"/>
    </row>
    <row r="98" spans="1:16" x14ac:dyDescent="0.25">
      <c r="A98" s="30" t="s">
        <v>47</v>
      </c>
      <c r="B98" s="37"/>
      <c r="E98" s="39" t="s">
        <v>42</v>
      </c>
      <c r="J98" s="38"/>
    </row>
    <row r="99" spans="1:16" x14ac:dyDescent="0.25">
      <c r="A99" s="30" t="s">
        <v>40</v>
      </c>
      <c r="B99" s="30">
        <v>24</v>
      </c>
      <c r="C99" s="31" t="s">
        <v>126</v>
      </c>
      <c r="D99" s="30" t="s">
        <v>42</v>
      </c>
      <c r="E99" s="32" t="s">
        <v>120</v>
      </c>
      <c r="F99" s="33" t="s">
        <v>121</v>
      </c>
      <c r="G99" s="34">
        <v>22</v>
      </c>
      <c r="H99" s="35"/>
      <c r="I99" s="35">
        <f>ROUND(G99*H99,P4)</f>
        <v>0</v>
      </c>
      <c r="J99" s="30"/>
      <c r="O99" s="36">
        <f>I99*0.21</f>
        <v>0</v>
      </c>
      <c r="P99">
        <v>3</v>
      </c>
    </row>
    <row r="100" spans="1:16" x14ac:dyDescent="0.25">
      <c r="A100" s="30" t="s">
        <v>45</v>
      </c>
      <c r="B100" s="37"/>
      <c r="E100" s="39" t="s">
        <v>42</v>
      </c>
      <c r="J100" s="38"/>
    </row>
    <row r="101" spans="1:16" ht="30" x14ac:dyDescent="0.25">
      <c r="A101" s="30" t="s">
        <v>65</v>
      </c>
      <c r="B101" s="37"/>
      <c r="E101" s="40" t="s">
        <v>127</v>
      </c>
      <c r="J101" s="38"/>
    </row>
    <row r="102" spans="1:16" x14ac:dyDescent="0.25">
      <c r="A102" s="30" t="s">
        <v>47</v>
      </c>
      <c r="B102" s="37"/>
      <c r="E102" s="39" t="s">
        <v>42</v>
      </c>
      <c r="J102" s="38"/>
    </row>
    <row r="103" spans="1:16" x14ac:dyDescent="0.25">
      <c r="A103" s="30" t="s">
        <v>40</v>
      </c>
      <c r="B103" s="30">
        <v>25</v>
      </c>
      <c r="C103" s="31" t="s">
        <v>128</v>
      </c>
      <c r="D103" s="30" t="s">
        <v>42</v>
      </c>
      <c r="E103" s="32" t="s">
        <v>129</v>
      </c>
      <c r="F103" s="33" t="s">
        <v>78</v>
      </c>
      <c r="G103" s="34">
        <v>60</v>
      </c>
      <c r="H103" s="35"/>
      <c r="I103" s="35">
        <f>ROUND(G103*H103,P4)</f>
        <v>0</v>
      </c>
      <c r="J103" s="30"/>
      <c r="O103" s="36">
        <f>I103*0.21</f>
        <v>0</v>
      </c>
      <c r="P103">
        <v>3</v>
      </c>
    </row>
    <row r="104" spans="1:16" x14ac:dyDescent="0.25">
      <c r="A104" s="30" t="s">
        <v>45</v>
      </c>
      <c r="B104" s="37"/>
      <c r="E104" s="39" t="s">
        <v>42</v>
      </c>
      <c r="J104" s="38"/>
    </row>
    <row r="105" spans="1:16" ht="30" x14ac:dyDescent="0.25">
      <c r="A105" s="30" t="s">
        <v>65</v>
      </c>
      <c r="B105" s="37"/>
      <c r="E105" s="40" t="s">
        <v>130</v>
      </c>
      <c r="J105" s="38"/>
    </row>
    <row r="106" spans="1:16" x14ac:dyDescent="0.25">
      <c r="A106" s="30" t="s">
        <v>47</v>
      </c>
      <c r="B106" s="37"/>
      <c r="E106" s="39" t="s">
        <v>42</v>
      </c>
      <c r="J106" s="38"/>
    </row>
    <row r="107" spans="1:16" ht="30" x14ac:dyDescent="0.25">
      <c r="A107" s="30" t="s">
        <v>40</v>
      </c>
      <c r="B107" s="30">
        <v>26</v>
      </c>
      <c r="C107" s="31" t="s">
        <v>131</v>
      </c>
      <c r="D107" s="30" t="s">
        <v>42</v>
      </c>
      <c r="E107" s="32" t="s">
        <v>132</v>
      </c>
      <c r="F107" s="33" t="s">
        <v>78</v>
      </c>
      <c r="G107" s="34">
        <v>330</v>
      </c>
      <c r="H107" s="35"/>
      <c r="I107" s="35">
        <f>ROUND(G107*H107,P4)</f>
        <v>0</v>
      </c>
      <c r="J107" s="30"/>
      <c r="O107" s="36">
        <f>I107*0.21</f>
        <v>0</v>
      </c>
      <c r="P107">
        <v>3</v>
      </c>
    </row>
    <row r="108" spans="1:16" x14ac:dyDescent="0.25">
      <c r="A108" s="30" t="s">
        <v>45</v>
      </c>
      <c r="B108" s="37"/>
      <c r="E108" s="39" t="s">
        <v>42</v>
      </c>
      <c r="J108" s="38"/>
    </row>
    <row r="109" spans="1:16" ht="30" x14ac:dyDescent="0.25">
      <c r="A109" s="30" t="s">
        <v>65</v>
      </c>
      <c r="B109" s="37"/>
      <c r="E109" s="40" t="s">
        <v>133</v>
      </c>
      <c r="J109" s="38"/>
    </row>
    <row r="110" spans="1:16" x14ac:dyDescent="0.25">
      <c r="A110" s="30" t="s">
        <v>47</v>
      </c>
      <c r="B110" s="37"/>
      <c r="E110" s="39" t="s">
        <v>42</v>
      </c>
      <c r="J110" s="38"/>
    </row>
    <row r="111" spans="1:16" x14ac:dyDescent="0.25">
      <c r="A111" s="24" t="s">
        <v>37</v>
      </c>
      <c r="B111" s="25"/>
      <c r="C111" s="26" t="s">
        <v>134</v>
      </c>
      <c r="D111" s="27"/>
      <c r="E111" s="24" t="s">
        <v>135</v>
      </c>
      <c r="F111" s="27"/>
      <c r="G111" s="27"/>
      <c r="H111" s="27"/>
      <c r="I111" s="28">
        <f>SUMIFS(I112:I119,A112:A119,"P")</f>
        <v>0</v>
      </c>
      <c r="J111" s="29"/>
    </row>
    <row r="112" spans="1:16" x14ac:dyDescent="0.25">
      <c r="A112" s="30" t="s">
        <v>40</v>
      </c>
      <c r="B112" s="30">
        <v>27</v>
      </c>
      <c r="C112" s="31" t="s">
        <v>136</v>
      </c>
      <c r="D112" s="30" t="s">
        <v>42</v>
      </c>
      <c r="E112" s="32" t="s">
        <v>137</v>
      </c>
      <c r="F112" s="33" t="s">
        <v>138</v>
      </c>
      <c r="G112" s="34">
        <v>4</v>
      </c>
      <c r="H112" s="35"/>
      <c r="I112" s="35">
        <f>ROUND(G112*H112,P4)</f>
        <v>0</v>
      </c>
      <c r="J112" s="30"/>
      <c r="O112" s="36">
        <f>I112*0.21</f>
        <v>0</v>
      </c>
      <c r="P112">
        <v>3</v>
      </c>
    </row>
    <row r="113" spans="1:16" x14ac:dyDescent="0.25">
      <c r="A113" s="30" t="s">
        <v>45</v>
      </c>
      <c r="B113" s="37"/>
      <c r="E113" s="39" t="s">
        <v>42</v>
      </c>
      <c r="J113" s="38"/>
    </row>
    <row r="114" spans="1:16" ht="30" x14ac:dyDescent="0.25">
      <c r="A114" s="30" t="s">
        <v>65</v>
      </c>
      <c r="B114" s="37"/>
      <c r="E114" s="40" t="s">
        <v>139</v>
      </c>
      <c r="J114" s="38"/>
    </row>
    <row r="115" spans="1:16" x14ac:dyDescent="0.25">
      <c r="A115" s="30" t="s">
        <v>47</v>
      </c>
      <c r="B115" s="37"/>
      <c r="E115" s="39" t="s">
        <v>42</v>
      </c>
      <c r="J115" s="38"/>
    </row>
    <row r="116" spans="1:16" x14ac:dyDescent="0.25">
      <c r="A116" s="30" t="s">
        <v>40</v>
      </c>
      <c r="B116" s="30">
        <v>28</v>
      </c>
      <c r="C116" s="31" t="s">
        <v>140</v>
      </c>
      <c r="D116" s="30" t="s">
        <v>42</v>
      </c>
      <c r="E116" s="32" t="s">
        <v>141</v>
      </c>
      <c r="F116" s="33" t="s">
        <v>78</v>
      </c>
      <c r="G116" s="34">
        <v>120</v>
      </c>
      <c r="H116" s="35"/>
      <c r="I116" s="35">
        <f>ROUND(G116*H116,P4)</f>
        <v>0</v>
      </c>
      <c r="J116" s="30"/>
      <c r="O116" s="36">
        <f>I116*0.21</f>
        <v>0</v>
      </c>
      <c r="P116">
        <v>3</v>
      </c>
    </row>
    <row r="117" spans="1:16" x14ac:dyDescent="0.25">
      <c r="A117" s="30" t="s">
        <v>45</v>
      </c>
      <c r="B117" s="37"/>
      <c r="E117" s="39" t="s">
        <v>42</v>
      </c>
      <c r="J117" s="38"/>
    </row>
    <row r="118" spans="1:16" ht="30" x14ac:dyDescent="0.25">
      <c r="A118" s="30" t="s">
        <v>65</v>
      </c>
      <c r="B118" s="37"/>
      <c r="E118" s="40" t="s">
        <v>142</v>
      </c>
      <c r="J118" s="38"/>
    </row>
    <row r="119" spans="1:16" x14ac:dyDescent="0.25">
      <c r="A119" s="30" t="s">
        <v>47</v>
      </c>
      <c r="B119" s="37"/>
      <c r="E119" s="39" t="s">
        <v>42</v>
      </c>
      <c r="J119" s="38"/>
    </row>
    <row r="120" spans="1:16" x14ac:dyDescent="0.25">
      <c r="A120" s="24" t="s">
        <v>37</v>
      </c>
      <c r="B120" s="25"/>
      <c r="C120" s="26" t="s">
        <v>143</v>
      </c>
      <c r="D120" s="27"/>
      <c r="E120" s="24" t="s">
        <v>144</v>
      </c>
      <c r="F120" s="27"/>
      <c r="G120" s="27"/>
      <c r="H120" s="27"/>
      <c r="I120" s="28">
        <f>SUMIFS(I121:I124,A121:A124,"P")</f>
        <v>0</v>
      </c>
      <c r="J120" s="29"/>
    </row>
    <row r="121" spans="1:16" ht="30" x14ac:dyDescent="0.25">
      <c r="A121" s="30" t="s">
        <v>40</v>
      </c>
      <c r="B121" s="30">
        <v>29</v>
      </c>
      <c r="C121" s="31" t="s">
        <v>145</v>
      </c>
      <c r="D121" s="30" t="s">
        <v>42</v>
      </c>
      <c r="E121" s="32" t="s">
        <v>146</v>
      </c>
      <c r="F121" s="33" t="s">
        <v>78</v>
      </c>
      <c r="G121" s="34">
        <v>60</v>
      </c>
      <c r="H121" s="35"/>
      <c r="I121" s="35">
        <f>ROUND(G121*H121,P4)</f>
        <v>0</v>
      </c>
      <c r="J121" s="30"/>
      <c r="O121" s="36">
        <f>I121*0.21</f>
        <v>0</v>
      </c>
      <c r="P121">
        <v>3</v>
      </c>
    </row>
    <row r="122" spans="1:16" x14ac:dyDescent="0.25">
      <c r="A122" s="30" t="s">
        <v>45</v>
      </c>
      <c r="B122" s="37"/>
      <c r="E122" s="39" t="s">
        <v>42</v>
      </c>
      <c r="J122" s="38"/>
    </row>
    <row r="123" spans="1:16" ht="30" x14ac:dyDescent="0.25">
      <c r="A123" s="30" t="s">
        <v>65</v>
      </c>
      <c r="B123" s="37"/>
      <c r="E123" s="40" t="s">
        <v>147</v>
      </c>
      <c r="J123" s="38"/>
    </row>
    <row r="124" spans="1:16" x14ac:dyDescent="0.25">
      <c r="A124" s="30" t="s">
        <v>47</v>
      </c>
      <c r="B124" s="37"/>
      <c r="E124" s="39" t="s">
        <v>42</v>
      </c>
      <c r="J124" s="38"/>
    </row>
    <row r="125" spans="1:16" x14ac:dyDescent="0.25">
      <c r="A125" s="24" t="s">
        <v>37</v>
      </c>
      <c r="B125" s="25"/>
      <c r="C125" s="26" t="s">
        <v>148</v>
      </c>
      <c r="D125" s="27"/>
      <c r="E125" s="24" t="s">
        <v>149</v>
      </c>
      <c r="F125" s="27"/>
      <c r="G125" s="27"/>
      <c r="H125" s="27"/>
      <c r="I125" s="28">
        <f>SUMIFS(I126:I143,A126:A143,"P")</f>
        <v>0</v>
      </c>
      <c r="J125" s="29"/>
    </row>
    <row r="126" spans="1:16" x14ac:dyDescent="0.25">
      <c r="A126" s="30" t="s">
        <v>40</v>
      </c>
      <c r="B126" s="30">
        <v>30</v>
      </c>
      <c r="C126" s="31" t="s">
        <v>150</v>
      </c>
      <c r="D126" s="30" t="s">
        <v>42</v>
      </c>
      <c r="E126" s="32" t="s">
        <v>151</v>
      </c>
      <c r="F126" s="33" t="s">
        <v>152</v>
      </c>
      <c r="G126" s="34">
        <v>1</v>
      </c>
      <c r="H126" s="35"/>
      <c r="I126" s="35">
        <f>ROUND(G126*H126,P4)</f>
        <v>0</v>
      </c>
      <c r="J126" s="30"/>
      <c r="O126" s="36">
        <f>I126*0.21</f>
        <v>0</v>
      </c>
      <c r="P126">
        <v>3</v>
      </c>
    </row>
    <row r="127" spans="1:16" x14ac:dyDescent="0.25">
      <c r="A127" s="30" t="s">
        <v>45</v>
      </c>
      <c r="B127" s="37"/>
      <c r="E127" s="39" t="s">
        <v>42</v>
      </c>
      <c r="J127" s="38"/>
    </row>
    <row r="128" spans="1:16" x14ac:dyDescent="0.25">
      <c r="A128" s="30" t="s">
        <v>47</v>
      </c>
      <c r="B128" s="37"/>
      <c r="E128" s="39" t="s">
        <v>42</v>
      </c>
      <c r="J128" s="38"/>
    </row>
    <row r="129" spans="1:16" x14ac:dyDescent="0.25">
      <c r="A129" s="30" t="s">
        <v>40</v>
      </c>
      <c r="B129" s="30">
        <v>31</v>
      </c>
      <c r="C129" s="31" t="s">
        <v>153</v>
      </c>
      <c r="D129" s="30" t="s">
        <v>42</v>
      </c>
      <c r="E129" s="32" t="s">
        <v>154</v>
      </c>
      <c r="F129" s="33" t="s">
        <v>155</v>
      </c>
      <c r="G129" s="34">
        <v>1</v>
      </c>
      <c r="H129" s="35"/>
      <c r="I129" s="35">
        <f>ROUND(G129*H129,P4)</f>
        <v>0</v>
      </c>
      <c r="J129" s="30"/>
      <c r="O129" s="36">
        <f>I129*0.21</f>
        <v>0</v>
      </c>
      <c r="P129">
        <v>3</v>
      </c>
    </row>
    <row r="130" spans="1:16" x14ac:dyDescent="0.25">
      <c r="A130" s="30" t="s">
        <v>45</v>
      </c>
      <c r="B130" s="37"/>
      <c r="E130" s="39" t="s">
        <v>42</v>
      </c>
      <c r="J130" s="38"/>
    </row>
    <row r="131" spans="1:16" x14ac:dyDescent="0.25">
      <c r="A131" s="30" t="s">
        <v>47</v>
      </c>
      <c r="B131" s="37"/>
      <c r="E131" s="39" t="s">
        <v>42</v>
      </c>
      <c r="J131" s="38"/>
    </row>
    <row r="132" spans="1:16" x14ac:dyDescent="0.25">
      <c r="A132" s="30" t="s">
        <v>40</v>
      </c>
      <c r="B132" s="30">
        <v>32</v>
      </c>
      <c r="C132" s="31" t="s">
        <v>156</v>
      </c>
      <c r="D132" s="30" t="s">
        <v>42</v>
      </c>
      <c r="E132" s="32" t="s">
        <v>157</v>
      </c>
      <c r="F132" s="33" t="s">
        <v>56</v>
      </c>
      <c r="G132" s="34">
        <v>23</v>
      </c>
      <c r="H132" s="35"/>
      <c r="I132" s="35">
        <f>ROUND(G132*H132,P4)</f>
        <v>0</v>
      </c>
      <c r="J132" s="30"/>
      <c r="O132" s="36">
        <f>I132*0.21</f>
        <v>0</v>
      </c>
      <c r="P132">
        <v>3</v>
      </c>
    </row>
    <row r="133" spans="1:16" ht="45" x14ac:dyDescent="0.25">
      <c r="A133" s="30" t="s">
        <v>45</v>
      </c>
      <c r="B133" s="37"/>
      <c r="E133" s="32" t="s">
        <v>158</v>
      </c>
      <c r="J133" s="38"/>
    </row>
    <row r="134" spans="1:16" x14ac:dyDescent="0.25">
      <c r="A134" s="30" t="s">
        <v>47</v>
      </c>
      <c r="B134" s="37"/>
      <c r="E134" s="39" t="s">
        <v>42</v>
      </c>
      <c r="J134" s="38"/>
    </row>
    <row r="135" spans="1:16" x14ac:dyDescent="0.25">
      <c r="A135" s="30" t="s">
        <v>40</v>
      </c>
      <c r="B135" s="30">
        <v>33</v>
      </c>
      <c r="C135" s="31" t="s">
        <v>159</v>
      </c>
      <c r="D135" s="30" t="s">
        <v>42</v>
      </c>
      <c r="E135" s="32" t="s">
        <v>160</v>
      </c>
      <c r="F135" s="33" t="s">
        <v>56</v>
      </c>
      <c r="G135" s="34">
        <v>23</v>
      </c>
      <c r="H135" s="35"/>
      <c r="I135" s="35">
        <f>ROUND(G135*H135,P4)</f>
        <v>0</v>
      </c>
      <c r="J135" s="30"/>
      <c r="O135" s="36">
        <f>I135*0.21</f>
        <v>0</v>
      </c>
      <c r="P135">
        <v>3</v>
      </c>
    </row>
    <row r="136" spans="1:16" x14ac:dyDescent="0.25">
      <c r="A136" s="30" t="s">
        <v>45</v>
      </c>
      <c r="B136" s="37"/>
      <c r="E136" s="39" t="s">
        <v>42</v>
      </c>
      <c r="J136" s="38"/>
    </row>
    <row r="137" spans="1:16" x14ac:dyDescent="0.25">
      <c r="A137" s="30" t="s">
        <v>47</v>
      </c>
      <c r="B137" s="37"/>
      <c r="E137" s="39" t="s">
        <v>42</v>
      </c>
      <c r="J137" s="38"/>
    </row>
    <row r="138" spans="1:16" x14ac:dyDescent="0.25">
      <c r="A138" s="30" t="s">
        <v>40</v>
      </c>
      <c r="B138" s="30">
        <v>34</v>
      </c>
      <c r="C138" s="31" t="s">
        <v>161</v>
      </c>
      <c r="D138" s="30" t="s">
        <v>42</v>
      </c>
      <c r="E138" s="32" t="s">
        <v>162</v>
      </c>
      <c r="F138" s="33" t="s">
        <v>56</v>
      </c>
      <c r="G138" s="34">
        <v>6</v>
      </c>
      <c r="H138" s="35"/>
      <c r="I138" s="35">
        <f>ROUND(G138*H138,P4)</f>
        <v>0</v>
      </c>
      <c r="J138" s="30"/>
      <c r="O138" s="36">
        <f>I138*0.21</f>
        <v>0</v>
      </c>
      <c r="P138">
        <v>3</v>
      </c>
    </row>
    <row r="139" spans="1:16" x14ac:dyDescent="0.25">
      <c r="A139" s="30" t="s">
        <v>45</v>
      </c>
      <c r="B139" s="37"/>
      <c r="E139" s="39" t="s">
        <v>42</v>
      </c>
      <c r="J139" s="38"/>
    </row>
    <row r="140" spans="1:16" x14ac:dyDescent="0.25">
      <c r="A140" s="30" t="s">
        <v>47</v>
      </c>
      <c r="B140" s="37"/>
      <c r="E140" s="39" t="s">
        <v>42</v>
      </c>
      <c r="J140" s="38"/>
    </row>
    <row r="141" spans="1:16" x14ac:dyDescent="0.25">
      <c r="A141" s="30" t="s">
        <v>40</v>
      </c>
      <c r="B141" s="30">
        <v>35</v>
      </c>
      <c r="C141" s="31" t="s">
        <v>163</v>
      </c>
      <c r="D141" s="30" t="s">
        <v>42</v>
      </c>
      <c r="E141" s="32" t="s">
        <v>164</v>
      </c>
      <c r="F141" s="33" t="s">
        <v>165</v>
      </c>
      <c r="G141" s="34">
        <v>1</v>
      </c>
      <c r="H141" s="35"/>
      <c r="I141" s="35">
        <f>ROUND(G141*H141,P4)</f>
        <v>0</v>
      </c>
      <c r="J141" s="30"/>
      <c r="O141" s="36">
        <f>I141*0.21</f>
        <v>0</v>
      </c>
      <c r="P141">
        <v>3</v>
      </c>
    </row>
    <row r="142" spans="1:16" x14ac:dyDescent="0.25">
      <c r="A142" s="30" t="s">
        <v>45</v>
      </c>
      <c r="B142" s="37"/>
      <c r="E142" s="39" t="s">
        <v>42</v>
      </c>
      <c r="J142" s="38"/>
    </row>
    <row r="143" spans="1:16" x14ac:dyDescent="0.25">
      <c r="A143" s="30" t="s">
        <v>47</v>
      </c>
      <c r="B143" s="41"/>
      <c r="C143" s="42"/>
      <c r="D143" s="42"/>
      <c r="E143" s="43" t="s">
        <v>42</v>
      </c>
      <c r="F143" s="42"/>
      <c r="G143" s="42"/>
      <c r="H143" s="42"/>
      <c r="I143" s="42"/>
      <c r="J143" s="44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pageSetup fitToHeight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9"/>
  <sheetViews>
    <sheetView topLeftCell="B1" workbookViewId="0">
      <selection activeCell="J27" sqref="J27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6</v>
      </c>
    </row>
    <row r="2" spans="1:16" ht="20.25" x14ac:dyDescent="0.25">
      <c r="A2" s="1"/>
      <c r="B2" s="14"/>
      <c r="C2" s="3"/>
      <c r="D2" s="3"/>
      <c r="E2" s="4" t="s">
        <v>15</v>
      </c>
      <c r="F2" s="3"/>
      <c r="G2" s="3"/>
      <c r="H2" s="3"/>
      <c r="I2" s="3"/>
      <c r="J2" s="15"/>
    </row>
    <row r="3" spans="1:16" ht="30" x14ac:dyDescent="0.25">
      <c r="A3" s="3" t="s">
        <v>16</v>
      </c>
      <c r="B3" s="16" t="s">
        <v>17</v>
      </c>
      <c r="C3" s="47" t="s">
        <v>18</v>
      </c>
      <c r="D3" s="48"/>
      <c r="E3" s="17" t="s">
        <v>19</v>
      </c>
      <c r="F3" s="3"/>
      <c r="G3" s="3"/>
      <c r="H3" s="18" t="s">
        <v>13</v>
      </c>
      <c r="I3" s="19">
        <f>SUMIFS(I9:I39,A9:A39,"SD")</f>
        <v>0</v>
      </c>
      <c r="J3" s="15"/>
      <c r="O3">
        <v>0</v>
      </c>
      <c r="P3">
        <v>2</v>
      </c>
    </row>
    <row r="4" spans="1:16" x14ac:dyDescent="0.25">
      <c r="A4" s="3" t="s">
        <v>20</v>
      </c>
      <c r="B4" s="16" t="s">
        <v>21</v>
      </c>
      <c r="C4" s="47" t="s">
        <v>22</v>
      </c>
      <c r="D4" s="48"/>
      <c r="E4" s="17" t="s">
        <v>23</v>
      </c>
      <c r="F4" s="3"/>
      <c r="G4" s="3"/>
      <c r="H4" s="3"/>
      <c r="I4" s="3"/>
      <c r="J4" s="15"/>
      <c r="O4">
        <v>0.15</v>
      </c>
      <c r="P4">
        <v>2</v>
      </c>
    </row>
    <row r="5" spans="1:16" x14ac:dyDescent="0.25">
      <c r="A5" s="3" t="s">
        <v>24</v>
      </c>
      <c r="B5" s="16" t="s">
        <v>25</v>
      </c>
      <c r="C5" s="47" t="s">
        <v>13</v>
      </c>
      <c r="D5" s="48"/>
      <c r="E5" s="17" t="s">
        <v>14</v>
      </c>
      <c r="F5" s="3"/>
      <c r="G5" s="3"/>
      <c r="H5" s="3"/>
      <c r="I5" s="3"/>
      <c r="J5" s="15"/>
      <c r="O5">
        <v>0.21</v>
      </c>
    </row>
    <row r="6" spans="1:16" x14ac:dyDescent="0.25">
      <c r="A6" s="49" t="s">
        <v>26</v>
      </c>
      <c r="B6" s="50" t="s">
        <v>27</v>
      </c>
      <c r="C6" s="51" t="s">
        <v>28</v>
      </c>
      <c r="D6" s="51" t="s">
        <v>29</v>
      </c>
      <c r="E6" s="51" t="s">
        <v>30</v>
      </c>
      <c r="F6" s="51" t="s">
        <v>31</v>
      </c>
      <c r="G6" s="51" t="s">
        <v>32</v>
      </c>
      <c r="H6" s="51" t="s">
        <v>33</v>
      </c>
      <c r="I6" s="51"/>
      <c r="J6" s="52" t="s">
        <v>34</v>
      </c>
    </row>
    <row r="7" spans="1:16" x14ac:dyDescent="0.25">
      <c r="A7" s="49"/>
      <c r="B7" s="50"/>
      <c r="C7" s="51"/>
      <c r="D7" s="51"/>
      <c r="E7" s="51"/>
      <c r="F7" s="51"/>
      <c r="G7" s="51"/>
      <c r="H7" s="7" t="s">
        <v>35</v>
      </c>
      <c r="I7" s="7" t="s">
        <v>36</v>
      </c>
      <c r="J7" s="52"/>
    </row>
    <row r="8" spans="1:16" x14ac:dyDescent="0.25">
      <c r="A8" s="22">
        <v>0</v>
      </c>
      <c r="B8" s="20">
        <v>1</v>
      </c>
      <c r="C8" s="23">
        <v>2</v>
      </c>
      <c r="D8" s="7">
        <v>3</v>
      </c>
      <c r="E8" s="23">
        <v>4</v>
      </c>
      <c r="F8" s="7">
        <v>5</v>
      </c>
      <c r="G8" s="7">
        <v>6</v>
      </c>
      <c r="H8" s="7">
        <v>7</v>
      </c>
      <c r="I8" s="23">
        <v>8</v>
      </c>
      <c r="J8" s="21">
        <v>9</v>
      </c>
    </row>
    <row r="9" spans="1:16" x14ac:dyDescent="0.25">
      <c r="A9" s="24" t="s">
        <v>37</v>
      </c>
      <c r="B9" s="25"/>
      <c r="C9" s="26" t="s">
        <v>166</v>
      </c>
      <c r="D9" s="27"/>
      <c r="E9" s="24" t="s">
        <v>135</v>
      </c>
      <c r="F9" s="27"/>
      <c r="G9" s="27"/>
      <c r="H9" s="27"/>
      <c r="I9" s="28">
        <f>SUMIFS(I10:I13,A10:A13,"P")</f>
        <v>0</v>
      </c>
      <c r="J9" s="29"/>
    </row>
    <row r="10" spans="1:16" x14ac:dyDescent="0.25">
      <c r="A10" s="30" t="s">
        <v>40</v>
      </c>
      <c r="B10" s="30">
        <v>40</v>
      </c>
      <c r="C10" s="31" t="s">
        <v>167</v>
      </c>
      <c r="D10" s="30" t="s">
        <v>42</v>
      </c>
      <c r="E10" s="32" t="s">
        <v>141</v>
      </c>
      <c r="F10" s="33" t="s">
        <v>78</v>
      </c>
      <c r="G10" s="34">
        <v>24</v>
      </c>
      <c r="H10" s="35"/>
      <c r="I10" s="35">
        <f>ROUND(G10*H10,P4)</f>
        <v>0</v>
      </c>
      <c r="J10" s="30"/>
      <c r="O10" s="36">
        <f>I10*0.21</f>
        <v>0</v>
      </c>
      <c r="P10">
        <v>3</v>
      </c>
    </row>
    <row r="11" spans="1:16" x14ac:dyDescent="0.25">
      <c r="A11" s="30" t="s">
        <v>45</v>
      </c>
      <c r="B11" s="37"/>
      <c r="E11" s="39" t="s">
        <v>42</v>
      </c>
      <c r="J11" s="38"/>
    </row>
    <row r="12" spans="1:16" ht="30" x14ac:dyDescent="0.25">
      <c r="A12" s="30" t="s">
        <v>65</v>
      </c>
      <c r="B12" s="37"/>
      <c r="E12" s="40" t="s">
        <v>168</v>
      </c>
      <c r="J12" s="38"/>
    </row>
    <row r="13" spans="1:16" x14ac:dyDescent="0.25">
      <c r="A13" s="30" t="s">
        <v>47</v>
      </c>
      <c r="B13" s="37"/>
      <c r="E13" s="39" t="s">
        <v>42</v>
      </c>
      <c r="J13" s="38"/>
    </row>
    <row r="14" spans="1:16" x14ac:dyDescent="0.25">
      <c r="A14" s="24" t="s">
        <v>37</v>
      </c>
      <c r="B14" s="25"/>
      <c r="C14" s="26" t="s">
        <v>169</v>
      </c>
      <c r="D14" s="27"/>
      <c r="E14" s="24" t="s">
        <v>149</v>
      </c>
      <c r="F14" s="27"/>
      <c r="G14" s="27"/>
      <c r="H14" s="27"/>
      <c r="I14" s="28">
        <f>SUMIFS(I15:I21,A15:A21,"P")</f>
        <v>0</v>
      </c>
      <c r="J14" s="29"/>
    </row>
    <row r="15" spans="1:16" x14ac:dyDescent="0.25">
      <c r="A15" s="30" t="s">
        <v>40</v>
      </c>
      <c r="B15" s="30">
        <v>41</v>
      </c>
      <c r="C15" s="31" t="s">
        <v>170</v>
      </c>
      <c r="D15" s="30" t="s">
        <v>42</v>
      </c>
      <c r="E15" s="32" t="s">
        <v>160</v>
      </c>
      <c r="F15" s="33" t="s">
        <v>56</v>
      </c>
      <c r="G15" s="34">
        <v>36</v>
      </c>
      <c r="H15" s="35"/>
      <c r="I15" s="35">
        <f>ROUND(G15*H15,P4)</f>
        <v>0</v>
      </c>
      <c r="J15" s="30"/>
      <c r="O15" s="36">
        <f>I15*0.21</f>
        <v>0</v>
      </c>
      <c r="P15">
        <v>3</v>
      </c>
    </row>
    <row r="16" spans="1:16" x14ac:dyDescent="0.25">
      <c r="A16" s="30" t="s">
        <v>45</v>
      </c>
      <c r="B16" s="37"/>
      <c r="E16" s="39" t="s">
        <v>42</v>
      </c>
      <c r="J16" s="38"/>
    </row>
    <row r="17" spans="1:16" x14ac:dyDescent="0.25">
      <c r="A17" s="30" t="s">
        <v>47</v>
      </c>
      <c r="B17" s="37"/>
      <c r="E17" s="39" t="s">
        <v>42</v>
      </c>
      <c r="J17" s="38"/>
    </row>
    <row r="18" spans="1:16" x14ac:dyDescent="0.25">
      <c r="A18" s="30" t="s">
        <v>40</v>
      </c>
      <c r="B18" s="30">
        <v>42</v>
      </c>
      <c r="C18" s="31" t="s">
        <v>171</v>
      </c>
      <c r="D18" s="30" t="s">
        <v>42</v>
      </c>
      <c r="E18" s="32" t="s">
        <v>172</v>
      </c>
      <c r="F18" s="33" t="s">
        <v>165</v>
      </c>
      <c r="G18" s="34">
        <v>6</v>
      </c>
      <c r="H18" s="35"/>
      <c r="I18" s="35">
        <f>ROUND(G18*H18,P4)</f>
        <v>0</v>
      </c>
      <c r="J18" s="30"/>
      <c r="O18" s="36">
        <f>I18*0.21</f>
        <v>0</v>
      </c>
      <c r="P18">
        <v>3</v>
      </c>
    </row>
    <row r="19" spans="1:16" x14ac:dyDescent="0.25">
      <c r="A19" s="30" t="s">
        <v>45</v>
      </c>
      <c r="B19" s="37"/>
      <c r="E19" s="39" t="s">
        <v>42</v>
      </c>
      <c r="J19" s="38"/>
    </row>
    <row r="20" spans="1:16" ht="30" x14ac:dyDescent="0.25">
      <c r="A20" s="30" t="s">
        <v>65</v>
      </c>
      <c r="B20" s="37"/>
      <c r="E20" s="40" t="s">
        <v>173</v>
      </c>
      <c r="J20" s="38"/>
    </row>
    <row r="21" spans="1:16" x14ac:dyDescent="0.25">
      <c r="A21" s="30" t="s">
        <v>47</v>
      </c>
      <c r="B21" s="37"/>
      <c r="E21" s="39" t="s">
        <v>42</v>
      </c>
      <c r="J21" s="38"/>
    </row>
    <row r="22" spans="1:16" x14ac:dyDescent="0.25">
      <c r="A22" s="24" t="s">
        <v>37</v>
      </c>
      <c r="B22" s="25"/>
      <c r="C22" s="26" t="s">
        <v>174</v>
      </c>
      <c r="D22" s="27"/>
      <c r="E22" s="24" t="s">
        <v>58</v>
      </c>
      <c r="F22" s="27"/>
      <c r="G22" s="27"/>
      <c r="H22" s="27"/>
      <c r="I22" s="28">
        <f>SUMIFS(I23:I34,A23:A34,"P")</f>
        <v>0</v>
      </c>
      <c r="J22" s="29"/>
    </row>
    <row r="23" spans="1:16" x14ac:dyDescent="0.25">
      <c r="A23" s="30" t="s">
        <v>40</v>
      </c>
      <c r="B23" s="30">
        <v>36</v>
      </c>
      <c r="C23" s="31" t="s">
        <v>175</v>
      </c>
      <c r="D23" s="30" t="s">
        <v>42</v>
      </c>
      <c r="E23" s="32" t="s">
        <v>176</v>
      </c>
      <c r="F23" s="33" t="s">
        <v>78</v>
      </c>
      <c r="G23" s="34">
        <v>150</v>
      </c>
      <c r="H23" s="35"/>
      <c r="I23" s="35">
        <f>ROUND(G23*H23,P4)</f>
        <v>0</v>
      </c>
      <c r="J23" s="30"/>
      <c r="O23" s="36">
        <f>I23*0.21</f>
        <v>0</v>
      </c>
      <c r="P23">
        <v>3</v>
      </c>
    </row>
    <row r="24" spans="1:16" x14ac:dyDescent="0.25">
      <c r="A24" s="30" t="s">
        <v>45</v>
      </c>
      <c r="B24" s="37"/>
      <c r="E24" s="39" t="s">
        <v>42</v>
      </c>
      <c r="J24" s="38"/>
    </row>
    <row r="25" spans="1:16" ht="30" x14ac:dyDescent="0.25">
      <c r="A25" s="30" t="s">
        <v>65</v>
      </c>
      <c r="B25" s="37"/>
      <c r="E25" s="40" t="s">
        <v>177</v>
      </c>
      <c r="J25" s="38"/>
    </row>
    <row r="26" spans="1:16" x14ac:dyDescent="0.25">
      <c r="A26" s="30" t="s">
        <v>47</v>
      </c>
      <c r="B26" s="37"/>
      <c r="E26" s="39" t="s">
        <v>42</v>
      </c>
      <c r="J26" s="38"/>
    </row>
    <row r="27" spans="1:16" ht="30" x14ac:dyDescent="0.25">
      <c r="A27" s="30" t="s">
        <v>40</v>
      </c>
      <c r="B27" s="30">
        <v>37</v>
      </c>
      <c r="C27" s="31" t="s">
        <v>178</v>
      </c>
      <c r="D27" s="30" t="s">
        <v>42</v>
      </c>
      <c r="E27" s="32" t="s">
        <v>84</v>
      </c>
      <c r="F27" s="33" t="s">
        <v>78</v>
      </c>
      <c r="G27" s="34">
        <v>300</v>
      </c>
      <c r="H27" s="35"/>
      <c r="I27" s="35">
        <f>ROUND(G27*H27,P4)</f>
        <v>0</v>
      </c>
      <c r="J27" s="30"/>
      <c r="O27" s="36">
        <f>I27*0.21</f>
        <v>0</v>
      </c>
      <c r="P27">
        <v>3</v>
      </c>
    </row>
    <row r="28" spans="1:16" x14ac:dyDescent="0.25">
      <c r="A28" s="30" t="s">
        <v>45</v>
      </c>
      <c r="B28" s="37"/>
      <c r="E28" s="39" t="s">
        <v>42</v>
      </c>
      <c r="J28" s="38"/>
    </row>
    <row r="29" spans="1:16" ht="30" x14ac:dyDescent="0.25">
      <c r="A29" s="30" t="s">
        <v>65</v>
      </c>
      <c r="B29" s="37"/>
      <c r="E29" s="40" t="s">
        <v>179</v>
      </c>
      <c r="J29" s="38"/>
    </row>
    <row r="30" spans="1:16" x14ac:dyDescent="0.25">
      <c r="A30" s="30" t="s">
        <v>47</v>
      </c>
      <c r="B30" s="37"/>
      <c r="E30" s="39" t="s">
        <v>42</v>
      </c>
      <c r="J30" s="38"/>
    </row>
    <row r="31" spans="1:16" ht="30" x14ac:dyDescent="0.25">
      <c r="A31" s="30" t="s">
        <v>40</v>
      </c>
      <c r="B31" s="30">
        <v>38</v>
      </c>
      <c r="C31" s="31" t="s">
        <v>180</v>
      </c>
      <c r="D31" s="30" t="s">
        <v>42</v>
      </c>
      <c r="E31" s="32" t="s">
        <v>90</v>
      </c>
      <c r="F31" s="33" t="s">
        <v>78</v>
      </c>
      <c r="G31" s="34">
        <v>36</v>
      </c>
      <c r="H31" s="35"/>
      <c r="I31" s="35">
        <f>ROUND(G31*H31,P4)</f>
        <v>0</v>
      </c>
      <c r="J31" s="30"/>
      <c r="O31" s="36">
        <f>I31*0.21</f>
        <v>0</v>
      </c>
      <c r="P31">
        <v>3</v>
      </c>
    </row>
    <row r="32" spans="1:16" x14ac:dyDescent="0.25">
      <c r="A32" s="30" t="s">
        <v>45</v>
      </c>
      <c r="B32" s="37"/>
      <c r="E32" s="39" t="s">
        <v>42</v>
      </c>
      <c r="J32" s="38"/>
    </row>
    <row r="33" spans="1:16" ht="30" x14ac:dyDescent="0.25">
      <c r="A33" s="30" t="s">
        <v>65</v>
      </c>
      <c r="B33" s="37"/>
      <c r="E33" s="40" t="s">
        <v>181</v>
      </c>
      <c r="J33" s="38"/>
    </row>
    <row r="34" spans="1:16" x14ac:dyDescent="0.25">
      <c r="A34" s="30" t="s">
        <v>47</v>
      </c>
      <c r="B34" s="37"/>
      <c r="E34" s="39" t="s">
        <v>42</v>
      </c>
      <c r="J34" s="38"/>
    </row>
    <row r="35" spans="1:16" x14ac:dyDescent="0.25">
      <c r="A35" s="24" t="s">
        <v>37</v>
      </c>
      <c r="B35" s="25"/>
      <c r="C35" s="26" t="s">
        <v>182</v>
      </c>
      <c r="D35" s="27"/>
      <c r="E35" s="24" t="s">
        <v>93</v>
      </c>
      <c r="F35" s="27"/>
      <c r="G35" s="27"/>
      <c r="H35" s="27"/>
      <c r="I35" s="28">
        <f>SUMIFS(I36:I39,A36:A39,"P")</f>
        <v>0</v>
      </c>
      <c r="J35" s="29"/>
    </row>
    <row r="36" spans="1:16" x14ac:dyDescent="0.25">
      <c r="A36" s="30" t="s">
        <v>40</v>
      </c>
      <c r="B36" s="30">
        <v>39</v>
      </c>
      <c r="C36" s="31" t="s">
        <v>183</v>
      </c>
      <c r="D36" s="30" t="s">
        <v>42</v>
      </c>
      <c r="E36" s="32" t="s">
        <v>184</v>
      </c>
      <c r="F36" s="33" t="s">
        <v>78</v>
      </c>
      <c r="G36" s="34">
        <v>864</v>
      </c>
      <c r="H36" s="35"/>
      <c r="I36" s="35">
        <f>ROUND(G36*H36,P4)</f>
        <v>0</v>
      </c>
      <c r="J36" s="30"/>
      <c r="O36" s="36">
        <f>I36*0.21</f>
        <v>0</v>
      </c>
      <c r="P36">
        <v>3</v>
      </c>
    </row>
    <row r="37" spans="1:16" x14ac:dyDescent="0.25">
      <c r="A37" s="30" t="s">
        <v>45</v>
      </c>
      <c r="B37" s="37"/>
      <c r="E37" s="39" t="s">
        <v>42</v>
      </c>
      <c r="J37" s="38"/>
    </row>
    <row r="38" spans="1:16" ht="30" x14ac:dyDescent="0.25">
      <c r="A38" s="30" t="s">
        <v>65</v>
      </c>
      <c r="B38" s="37"/>
      <c r="E38" s="40" t="s">
        <v>185</v>
      </c>
      <c r="J38" s="38"/>
    </row>
    <row r="39" spans="1:16" x14ac:dyDescent="0.25">
      <c r="A39" s="30" t="s">
        <v>47</v>
      </c>
      <c r="B39" s="41"/>
      <c r="C39" s="42"/>
      <c r="D39" s="42"/>
      <c r="E39" s="43" t="s">
        <v>42</v>
      </c>
      <c r="F39" s="42"/>
      <c r="G39" s="42"/>
      <c r="H39" s="42"/>
      <c r="I39" s="42"/>
      <c r="J39" s="44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 22-19-91A.</vt:lpstr>
      <vt:lpstr>SO 22-19-91B.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Vodička Jan Ing.</dc:creator>
  <cp:lastModifiedBy>Sehnalová Pavlína Ing.</cp:lastModifiedBy>
  <dcterms:created xsi:type="dcterms:W3CDTF">2025-02-13T10:18:46Z</dcterms:created>
  <dcterms:modified xsi:type="dcterms:W3CDTF">2025-02-14T06:00:27Z</dcterms:modified>
</cp:coreProperties>
</file>