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25" yWindow="90" windowWidth="22140" windowHeight="14640"/>
  </bookViews>
  <sheets>
    <sheet name="SO 10-62-07"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10-62-07'!$A$12:$L$114</definedName>
    <definedName name="_xlnm.Print_Titles" localSheetId="0">'SO 10-62-07'!$9:$12</definedName>
    <definedName name="_xlnm.Print_Area" localSheetId="0">'SO 10-62-07'!$B$1:$L$115</definedName>
  </definedNames>
  <calcPr calcId="145621"/>
</workbook>
</file>

<file path=xl/calcChain.xml><?xml version="1.0" encoding="utf-8"?>
<calcChain xmlns="http://schemas.openxmlformats.org/spreadsheetml/2006/main">
  <c r="L38" i="1" l="1"/>
  <c r="L34" i="1"/>
  <c r="H96" i="1"/>
  <c r="H110" i="1"/>
  <c r="L110" i="1" s="1"/>
  <c r="H106" i="1"/>
  <c r="L106" i="1" s="1"/>
  <c r="H14" i="1" l="1"/>
  <c r="L74" i="1" l="1"/>
  <c r="L102" i="1"/>
  <c r="L114" i="1" s="1"/>
  <c r="H84" i="1" l="1"/>
  <c r="H80" i="1"/>
  <c r="L46" i="1"/>
  <c r="L92" i="1" l="1"/>
  <c r="L84" i="1" l="1"/>
  <c r="L80" i="1"/>
  <c r="L96" i="1"/>
  <c r="L88" i="1"/>
  <c r="L70" i="1"/>
  <c r="L66" i="1"/>
  <c r="L62" i="1"/>
  <c r="L58" i="1"/>
  <c r="L54" i="1"/>
  <c r="L50" i="1"/>
  <c r="L42" i="1"/>
  <c r="L30" i="1"/>
  <c r="L22" i="1"/>
  <c r="L26" i="1"/>
  <c r="L100" i="1" l="1"/>
  <c r="L18" i="1"/>
  <c r="H8" i="5" l="1"/>
  <c r="I8" i="5" s="1"/>
  <c r="B14" i="1" l="1"/>
  <c r="B18" i="1" l="1"/>
  <c r="L14" i="1"/>
  <c r="L78" i="1" s="1"/>
  <c r="L1" i="4" l="1"/>
  <c r="L9" i="1" l="1"/>
  <c r="B9" i="1"/>
  <c r="B22" i="1" l="1"/>
  <c r="L1" i="1"/>
  <c r="F4" i="1"/>
  <c r="B26" i="1" l="1"/>
  <c r="K9" i="1"/>
  <c r="B30" i="1" l="1"/>
  <c r="B34" i="1" s="1"/>
  <c r="F5" i="1"/>
  <c r="B38" i="1" l="1"/>
  <c r="B42" i="1" s="1"/>
  <c r="B46" i="1"/>
  <c r="B50" i="1" l="1"/>
  <c r="B54" i="1" s="1"/>
  <c r="B58" i="1" l="1"/>
  <c r="B62" i="1" s="1"/>
  <c r="B66" i="1" s="1"/>
  <c r="B70" i="1" s="1"/>
  <c r="B74" i="1" s="1"/>
  <c r="B80" i="1" l="1"/>
  <c r="B84" i="1" s="1"/>
  <c r="B88" i="1" l="1"/>
  <c r="B92" i="1" s="1"/>
  <c r="K2" i="1" l="1"/>
  <c r="B96" i="1"/>
  <c r="B102" i="1" s="1"/>
  <c r="B106" i="1" s="1"/>
  <c r="B110"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<sst xmlns="http://schemas.openxmlformats.org/spreadsheetml/2006/main" count="355" uniqueCount="178">
  <si>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</si>
  <si>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</si>
  <si>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</si>
  <si>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</si>
  <si>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</si>
  <si>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</si>
  <si>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</si>
  <si>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</si>
  <si>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</si>
  <si>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</si>
  <si>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</si>
  <si>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</si>
  <si>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</si>
  <si>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</si>
  <si>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</si>
  <si>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</si>
  <si>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</si>
  <si>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</si>
  <si>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</si>
  <si>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</si>
  <si>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</si>
  <si>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</si>
  <si>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</si>
  <si>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</si>
  <si>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</si>
  <si>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</si>
  <si>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</si>
  <si>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</si>
  <si>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</si>
  <si>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</si>
  <si>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</si>
  <si>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</si>
  <si>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</si>
  <si>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</si>
  <si>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</si>
  <si>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</si>
  <si>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</si>
  <si>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</si>
  <si>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</si>
  <si>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</si>
  <si>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</si>
  <si>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</si>
  <si>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</si>
  <si>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</si>
  <si>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</si>
  <si>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</si>
  <si>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</si>
  <si>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</si>
  <si>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</si>
  <si>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</si>
  <si>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</si>
  <si>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</si>
  <si>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</si>
  <si>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</si>
  <si>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</si>
  <si>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</si>
  <si>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</si>
  <si>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</si>
  <si>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</si>
  <si>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</si>
  <si>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</si>
  <si>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</si>
  <si>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</si>
  <si>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</si>
  <si>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</si>
  <si>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</si>
  <si>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</si>
  <si>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</si>
  <si>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</si>
  <si>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</si>
  <si>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</si>
  <si>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</si>
  <si>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</si>
  <si>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</si>
  <si>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</si>
  <si>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</si>
  <si>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</si>
  <si>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</si>
  <si>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</si>
  <si>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</si>
  <si>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</si>
  <si>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</si>
  <si>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</si>
  <si>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</si>
  <si>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</si>
  <si>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</si>
  <si>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</si>
  <si>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</si>
  <si>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</si>
  <si>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</si>
  <si>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</si>
  <si>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</si>
  <si>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</si>
  <si>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</si>
  <si>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</si>
  <si>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</si>
  <si>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</si>
  <si>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</si>
  <si>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</si>
  <si>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</si>
  <si>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Vladimír Puš</t>
  </si>
  <si>
    <t>OTSKP_ŽS17</t>
  </si>
  <si>
    <t>KUS</t>
  </si>
  <si>
    <t>Součet</t>
  </si>
  <si>
    <t>za  Díl</t>
  </si>
  <si>
    <t>74</t>
  </si>
  <si>
    <t>Silnoproud</t>
  </si>
  <si>
    <t>M</t>
  </si>
  <si>
    <t>742P15</t>
  </si>
  <si>
    <t>OZNAČOVACÍ ŠTÍTEK NA KABEL</t>
  </si>
  <si>
    <t>747703</t>
  </si>
  <si>
    <t>ZKUŠEBNÍ PROVOZ</t>
  </si>
  <si>
    <t>HOD</t>
  </si>
  <si>
    <t>747704</t>
  </si>
  <si>
    <t>ZAŠKOLENÍ OBSLUHY</t>
  </si>
  <si>
    <t>747705</t>
  </si>
  <si>
    <t>MANIPULACE NA ZAŘÍZENÍCH PROVÁDĚNÉ PROVOZOVATELEM</t>
  </si>
  <si>
    <t>709110</t>
  </si>
  <si>
    <t>PROVIZORNÍ ZAJIŠTĚNÍ KABELU VE VÝKOPU</t>
  </si>
  <si>
    <t>13273</t>
  </si>
  <si>
    <t>HLOUBENÍ RÝH ŠÍŘ DO 2M PAŽ I NEPAŽ TŘ. I</t>
  </si>
  <si>
    <t>M3</t>
  </si>
  <si>
    <t>17411</t>
  </si>
  <si>
    <t>ZÁSYP JAM A RÝH ZEMINOU SE ZHUTNĚNÍM</t>
  </si>
  <si>
    <t>709692</t>
  </si>
  <si>
    <t>DEMONTÁŽ - ODVOZ (NA LIKVIDACI ODPADŮ NEBO JINÉ URČENÉ MÍSTO)</t>
  </si>
  <si>
    <t>tkm</t>
  </si>
  <si>
    <t>VŠEOBECNÉ KONSTRUKCE A PRÁCE</t>
  </si>
  <si>
    <t>T</t>
  </si>
  <si>
    <t>M2</t>
  </si>
  <si>
    <t>18090</t>
  </si>
  <si>
    <t>VŠEOBECNÉ ÚPRAVY OSTATNÍCH PLOCH</t>
  </si>
  <si>
    <t>SO 10-62-07</t>
  </si>
  <si>
    <t>ŽST Oldřichov u Duchcova, TS 10/0,4kV, přípojka 10kV</t>
  </si>
  <si>
    <t>742572</t>
  </si>
  <si>
    <t>KABEL VN - JEDNOŽÍLOVÝ, 22-AXEKVC(V)E(Y) OD 95 DO 150 MM2</t>
  </si>
  <si>
    <t>742B12</t>
  </si>
  <si>
    <t>KABELOVÁ KONCOVKA VN VNITŘNÍ, SADA TŘÍ ŽIL NEBO TŘÍŽÍLOVÁ PRO KABELY DO 6 KV OD 95 DO 150 MM2</t>
  </si>
  <si>
    <t>742C22</t>
  </si>
  <si>
    <t>KABELOVÁ KONCOVKA VN VENKOVNÍ JEDNOŽÍLOVÁ PRO KABELY PŘES 6 KV OD 95 DO 150 MM2</t>
  </si>
  <si>
    <t>742365</t>
  </si>
  <si>
    <t>VEDENÍ VENKOVNÍ VN, POJISTKOVÝ ODPÍNAČ</t>
  </si>
  <si>
    <t>745285</t>
  </si>
  <si>
    <t>POJISTKOVÁ PATRONA VN</t>
  </si>
  <si>
    <t>745Z42</t>
  </si>
  <si>
    <t>DEMONTÁŽ SLOUPOVÉ/STOŽÁROVÉ TRAFOSTANICE</t>
  </si>
  <si>
    <t>74C916</t>
  </si>
  <si>
    <t>IZOLOVANÝ SVOD NA STOŽÁRU VČETNĚ PŘIPOJENÍ</t>
  </si>
  <si>
    <t>702112</t>
  </si>
  <si>
    <t>KABELOVÝ ŽLAB ZEMNÍ VČETNĚ KRYTU SVĚTLÉ ŠÍŘKY PŘES 120 DO 250 MM</t>
  </si>
  <si>
    <t>015690</t>
  </si>
  <si>
    <t>POPLATKY ZA LIKVIDACŮ ODPADŮ NEBEZPEČNÝCH - 16 02 13*  VÝKONOVÉ TRANSFORMÁTORY A TLUMIVKY S OLEJOVOU NÁPLNÍ</t>
  </si>
  <si>
    <t>747212</t>
  </si>
  <si>
    <t>CELKOVÁ PROHLÍDKA, ZKOUŠENÍ, MĚŘENÍ A VYHOTOVENÍ VÝCHOZÍ REVIZNÍ ZPRÁVY, PRO OBJEM IN PŘES 100 DO 500 TIS. KČ</t>
  </si>
  <si>
    <t>747301</t>
  </si>
  <si>
    <t>PROVEDENÍ PROHLÍDKY A ZKOUŠKY PRÁVNICKOU OSOBOU, VYDÁNÍ PRŮKAZU ZPŮSOBILOSTI</t>
  </si>
  <si>
    <t xml:space="preserve"> =3*52</t>
  </si>
  <si>
    <t>22-AXEKVCEY 1x120</t>
  </si>
  <si>
    <t>viz. schéma zapojení</t>
  </si>
  <si>
    <t xml:space="preserve">3x </t>
  </si>
  <si>
    <t>3x10A</t>
  </si>
  <si>
    <t>1x 8h</t>
  </si>
  <si>
    <t>1x 2h</t>
  </si>
  <si>
    <t>4x4h</t>
  </si>
  <si>
    <t xml:space="preserve"> =1,2*0,65*45</t>
  </si>
  <si>
    <t xml:space="preserve"> =1,2*0,65*45*80%</t>
  </si>
  <si>
    <t>viz. situace</t>
  </si>
  <si>
    <t>1mx45m</t>
  </si>
  <si>
    <t>015111</t>
  </si>
  <si>
    <t>POPLATKY ZA LIKVIDACŮ ODPADŮ NEKONTAMINOVANÝCH - 17 05 04  VYTĚŽENÉ ZEMINY A HORNINY -  I. TŘÍDA TĚŽITELNOSTI</t>
  </si>
  <si>
    <t>=1,2*0,65*45*20%*1,8</t>
  </si>
  <si>
    <t>015140</t>
  </si>
  <si>
    <t>POPLATKY ZA LIKVIDACŮ ODPADŮ NEKONTAMINOVANÝCH - 17 01 01  BETON Z DEMOLIC OBJEKTŮ, ZÁKLADŮ TV</t>
  </si>
  <si>
    <t xml:space="preserve"> =1,2*0,65*45*20%*1,8*27km+7,5t*27km</t>
  </si>
  <si>
    <t>702422</t>
  </si>
  <si>
    <t>KABELOVÝ PROSTUP DO OBJEKTU PŘES ZÁKLAD BETONOVÝ SVĚTLÉ ŠÍŘKY PŘES 100 DO 200 MM</t>
  </si>
  <si>
    <t>703763</t>
  </si>
  <si>
    <t>KABELOVÁ UCPÁVKA VODĚ ODOLNÁ PRO VNITŘNÍ PRŮMĚR OTVORU 105 - 185MM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</si>
</sst>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right style="thick">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6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165" fontId="10" fillId="3" borderId="39" xfId="0" applyNumberFormat="1" applyFont="1" applyFill="1" applyBorder="1" applyAlignment="1" applyProtection="1">
      <alignment horizontal="left" vertical="center"/>
      <protection locked="0"/>
    </xf>
    <xf numFmtId="165" fontId="2" fillId="3" borderId="40" xfId="0" applyNumberFormat="1" applyFont="1" applyFill="1" applyBorder="1" applyAlignment="1" applyProtection="1">
      <alignment horizontal="left" vertical="center" wrapText="1"/>
      <protection locked="0"/>
    </xf>
    <xf numFmtId="0" fontId="37" fillId="4" borderId="43"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2"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3"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4"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6" xfId="0" applyFont="1" applyBorder="1" applyProtection="1">
      <protection locked="0"/>
    </xf>
    <xf numFmtId="0" fontId="1" fillId="0" borderId="56"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7" xfId="0" applyFont="1" applyFill="1" applyBorder="1" applyAlignment="1" applyProtection="1">
      <alignment vertical="center"/>
      <protection locked="0"/>
    </xf>
    <xf numFmtId="0" fontId="10" fillId="10" borderId="57" xfId="0" applyFont="1" applyFill="1" applyBorder="1" applyAlignment="1" applyProtection="1">
      <alignment horizontal="center" vertical="center"/>
      <protection locked="0"/>
    </xf>
    <xf numFmtId="164" fontId="10" fillId="10" borderId="58" xfId="0" applyNumberFormat="1" applyFont="1" applyFill="1" applyBorder="1" applyAlignment="1" applyProtection="1">
      <alignment horizontal="center"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2" xfId="0" applyFont="1" applyFill="1" applyBorder="1" applyAlignment="1" applyProtection="1">
      <alignment horizontal="center" vertical="center"/>
      <protection locked="0"/>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2" xfId="0" applyNumberFormat="1" applyFont="1" applyFill="1" applyBorder="1" applyAlignment="1" applyProtection="1">
      <alignment horizontal="center" vertical="center"/>
      <protection locked="0"/>
    </xf>
    <xf numFmtId="0" fontId="1" fillId="10" borderId="0" xfId="0" applyFont="1" applyFill="1" applyProtection="1">
      <protection locked="0"/>
    </xf>
    <xf numFmtId="166" fontId="1" fillId="3" borderId="59" xfId="0" applyNumberFormat="1" applyFont="1" applyFill="1" applyBorder="1" applyAlignment="1" applyProtection="1">
      <alignment horizontal="center" vertical="center"/>
      <protection locked="0"/>
    </xf>
    <xf numFmtId="0" fontId="10" fillId="5" borderId="6" xfId="0" applyFont="1" applyFill="1" applyBorder="1" applyAlignment="1" applyProtection="1">
      <alignment vertical="center"/>
    </xf>
    <xf numFmtId="0" fontId="10" fillId="5" borderId="19" xfId="0" applyFont="1" applyFill="1" applyBorder="1" applyAlignment="1" applyProtection="1">
      <alignment horizontal="center" vertical="center"/>
      <protection locked="0"/>
    </xf>
    <xf numFmtId="1" fontId="1" fillId="6" borderId="60" xfId="0" applyNumberFormat="1" applyFont="1" applyFill="1" applyBorder="1" applyAlignment="1" applyProtection="1">
      <alignment horizontal="center" vertical="center"/>
      <protection locked="0"/>
    </xf>
    <xf numFmtId="166" fontId="1" fillId="3" borderId="61" xfId="0" applyNumberFormat="1" applyFont="1" applyFill="1" applyBorder="1" applyAlignment="1" applyProtection="1">
      <alignment horizontal="center" vertical="center"/>
      <protection locked="0"/>
    </xf>
    <xf numFmtId="0" fontId="1" fillId="0" borderId="62" xfId="0" applyFont="1" applyBorder="1" applyAlignment="1" applyProtection="1">
      <alignment vertical="center"/>
      <protection locked="0"/>
    </xf>
    <xf numFmtId="0" fontId="1" fillId="0" borderId="63" xfId="0" applyFont="1" applyBorder="1" applyAlignment="1" applyProtection="1">
      <alignment horizontal="center" vertical="center"/>
      <protection locked="0"/>
    </xf>
    <xf numFmtId="0" fontId="1" fillId="0" borderId="64" xfId="0" applyFont="1" applyBorder="1" applyAlignment="1" applyProtection="1">
      <alignment vertical="center"/>
      <protection locked="0"/>
    </xf>
    <xf numFmtId="0" fontId="1" fillId="0" borderId="65" xfId="0" applyFont="1" applyBorder="1" applyAlignment="1" applyProtection="1">
      <alignment horizontal="center" vertical="center"/>
      <protection locked="0"/>
    </xf>
    <xf numFmtId="0" fontId="10" fillId="10" borderId="6" xfId="0" applyFont="1" applyFill="1" applyBorder="1" applyAlignment="1" applyProtection="1">
      <alignment vertical="center"/>
    </xf>
    <xf numFmtId="0" fontId="10" fillId="10" borderId="19" xfId="0" applyFont="1" applyFill="1" applyBorder="1" applyAlignment="1" applyProtection="1">
      <alignment horizontal="center" vertical="center"/>
      <protection locked="0"/>
    </xf>
    <xf numFmtId="0" fontId="10" fillId="11" borderId="6" xfId="0" applyFont="1" applyFill="1" applyBorder="1" applyAlignment="1" applyProtection="1">
      <alignment vertical="center"/>
      <protection locked="0"/>
    </xf>
    <xf numFmtId="0" fontId="10" fillId="11" borderId="19" xfId="0" applyFont="1" applyFill="1" applyBorder="1" applyAlignment="1" applyProtection="1">
      <alignment horizontal="center" vertical="center"/>
      <protection locked="0"/>
    </xf>
    <xf numFmtId="0" fontId="10" fillId="10" borderId="66" xfId="0" applyFont="1" applyFill="1" applyBorder="1" applyAlignment="1" applyProtection="1">
      <alignment vertical="center"/>
      <protection locked="0"/>
    </xf>
    <xf numFmtId="0" fontId="10" fillId="10" borderId="67" xfId="0" applyFont="1" applyFill="1" applyBorder="1" applyAlignment="1" applyProtection="1">
      <alignment horizontal="center" vertical="center"/>
      <protection locked="0"/>
    </xf>
    <xf numFmtId="0" fontId="10" fillId="10" borderId="6" xfId="0" applyFont="1" applyFill="1" applyBorder="1" applyAlignment="1" applyProtection="1">
      <alignment vertical="center"/>
      <protection locked="0"/>
    </xf>
    <xf numFmtId="0" fontId="1" fillId="0" borderId="64" xfId="0" applyFont="1" applyBorder="1" applyProtection="1">
      <protection locked="0"/>
    </xf>
    <xf numFmtId="0" fontId="1" fillId="0" borderId="15" xfId="0" applyFont="1" applyBorder="1" applyProtection="1">
      <protection locked="0"/>
    </xf>
    <xf numFmtId="0" fontId="1" fillId="0" borderId="15" xfId="0" applyFont="1" applyBorder="1" applyAlignment="1" applyProtection="1">
      <alignment horizontal="center"/>
      <protection locked="0"/>
    </xf>
    <xf numFmtId="0" fontId="1" fillId="0" borderId="65" xfId="0" applyFont="1" applyBorder="1" applyAlignment="1" applyProtection="1">
      <alignment horizontal="center"/>
      <protection locked="0"/>
    </xf>
    <xf numFmtId="0" fontId="3" fillId="9" borderId="54"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9"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86"/>
  <sheetViews>
    <sheetView showGridLines="0" tabSelected="1" view="pageBreakPreview" zoomScaleNormal="100" zoomScaleSheetLayoutView="100" workbookViewId="0">
      <pane ySplit="12" topLeftCell="A13" activePane="bottomLeft" state="frozen"/>
      <selection activeCell="B1" sqref="B1"/>
      <selection pane="bottomLeft" activeCell="C122" sqref="C122"/>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57" t="s">
        <v>84</v>
      </c>
      <c r="C1" s="158"/>
      <c r="D1" s="158"/>
      <c r="E1" s="158"/>
      <c r="F1" s="158"/>
      <c r="G1" s="158"/>
      <c r="H1" s="158"/>
      <c r="I1" s="53"/>
      <c r="J1" s="54"/>
      <c r="K1" s="54"/>
      <c r="L1" s="55" t="str">
        <f>D3</f>
        <v>SO 10-62-07</v>
      </c>
    </row>
    <row r="2" spans="1:15" s="18" customFormat="1" ht="57" customHeight="1" thickTop="1" thickBot="1" x14ac:dyDescent="0.3">
      <c r="B2" s="159" t="s">
        <v>11</v>
      </c>
      <c r="C2" s="160"/>
      <c r="D2" s="58"/>
      <c r="E2" s="59"/>
      <c r="F2" s="84" t="s">
        <v>94</v>
      </c>
      <c r="G2" s="56"/>
      <c r="H2" s="57"/>
      <c r="I2" s="161" t="s">
        <v>27</v>
      </c>
      <c r="J2" s="162"/>
      <c r="K2" s="135">
        <f>SUMIFS(L:L,B:B,"SOUČET")</f>
        <v>0</v>
      </c>
      <c r="L2" s="136"/>
    </row>
    <row r="3" spans="1:15" s="18" customFormat="1" ht="42.75" customHeight="1" thickTop="1" thickBot="1" x14ac:dyDescent="0.3">
      <c r="B3" s="38" t="s">
        <v>33</v>
      </c>
      <c r="C3" s="39"/>
      <c r="D3" s="41" t="s">
        <v>132</v>
      </c>
      <c r="E3" s="40"/>
      <c r="F3" s="37" t="s">
        <v>133</v>
      </c>
      <c r="G3" s="60"/>
      <c r="H3" s="61"/>
      <c r="I3" s="71"/>
      <c r="J3" s="70"/>
      <c r="K3" s="122"/>
      <c r="L3" s="123"/>
    </row>
    <row r="4" spans="1:15" s="18" customFormat="1" ht="18" customHeight="1" thickTop="1" x14ac:dyDescent="0.25">
      <c r="B4" s="141" t="s">
        <v>20</v>
      </c>
      <c r="C4" s="142"/>
      <c r="D4" s="125"/>
      <c r="E4" s="4" t="s">
        <v>68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50"/>
      <c r="H4" s="51"/>
      <c r="I4" s="154" t="s">
        <v>30</v>
      </c>
      <c r="J4" s="155"/>
      <c r="K4" s="2"/>
      <c r="L4" s="3"/>
    </row>
    <row r="5" spans="1:15" s="18" customFormat="1" ht="18" customHeight="1" x14ac:dyDescent="0.25">
      <c r="B5" s="16" t="s">
        <v>28</v>
      </c>
      <c r="C5" s="15"/>
      <c r="D5" s="15"/>
      <c r="E5" s="4" t="s">
        <v>29</v>
      </c>
      <c r="F5" s="143" t="str">
        <f>IF((E5="Stádium 2"),"  Dokumentace pro územní řízení - DUR",(IF((E5="Stádium 3"),"  Projektová dokumentace (DOS/DSP)","")))</f>
        <v xml:space="preserve">  Projektová dokumentace (DOS/DSP)</v>
      </c>
      <c r="G5" s="143"/>
      <c r="H5" s="144"/>
      <c r="I5" s="124" t="s">
        <v>22</v>
      </c>
      <c r="J5" s="125"/>
      <c r="K5" s="5" t="s">
        <v>96</v>
      </c>
      <c r="L5" s="64"/>
    </row>
    <row r="6" spans="1:15" s="18" customFormat="1" ht="18" customHeight="1" x14ac:dyDescent="0.2">
      <c r="B6" s="16" t="s">
        <v>19</v>
      </c>
      <c r="C6" s="15"/>
      <c r="D6" s="15"/>
      <c r="E6" s="5" t="s">
        <v>99</v>
      </c>
      <c r="F6" s="126"/>
      <c r="G6" s="126"/>
      <c r="H6" s="127"/>
      <c r="I6" s="124" t="s">
        <v>23</v>
      </c>
      <c r="J6" s="125"/>
      <c r="K6" s="5" t="s">
        <v>97</v>
      </c>
      <c r="L6" s="64"/>
      <c r="O6" s="68"/>
    </row>
    <row r="7" spans="1:15" s="18" customFormat="1" ht="18" customHeight="1" x14ac:dyDescent="0.2">
      <c r="B7" s="145" t="s">
        <v>24</v>
      </c>
      <c r="C7" s="146"/>
      <c r="D7" s="146"/>
      <c r="E7" s="6">
        <v>43405</v>
      </c>
      <c r="F7" s="128" t="s">
        <v>18</v>
      </c>
      <c r="G7" s="129"/>
      <c r="H7" s="130"/>
      <c r="I7" s="153" t="s">
        <v>26</v>
      </c>
      <c r="J7" s="142"/>
      <c r="K7" s="62">
        <v>2017</v>
      </c>
      <c r="L7" s="65"/>
      <c r="O7" s="69"/>
    </row>
    <row r="8" spans="1:15" s="18" customFormat="1" ht="19.5" customHeight="1" thickBot="1" x14ac:dyDescent="0.3">
      <c r="B8" s="131" t="s">
        <v>25</v>
      </c>
      <c r="C8" s="132"/>
      <c r="D8" s="132"/>
      <c r="E8" s="25">
        <v>44316</v>
      </c>
      <c r="F8" s="26" t="s">
        <v>95</v>
      </c>
      <c r="G8" s="133" t="s">
        <v>100</v>
      </c>
      <c r="H8" s="134"/>
      <c r="I8" s="156" t="s">
        <v>17</v>
      </c>
      <c r="J8" s="146"/>
      <c r="K8" s="63">
        <v>43222</v>
      </c>
      <c r="L8" s="66"/>
    </row>
    <row r="9" spans="1:15" s="18" customFormat="1" ht="9.75" customHeight="1" x14ac:dyDescent="0.25">
      <c r="B9" s="151" t="str">
        <f>F2</f>
        <v>Zvýšení traťové rychlosti v úseku Oldřichov u Duchcova – Bílina</v>
      </c>
      <c r="C9" s="152"/>
      <c r="D9" s="152"/>
      <c r="E9" s="152"/>
      <c r="F9" s="152"/>
      <c r="G9" s="152"/>
      <c r="H9" s="152"/>
      <c r="I9" s="152"/>
      <c r="J9" s="152"/>
      <c r="K9" s="27" t="str">
        <f>$I$5</f>
        <v>ISPROFIN:</v>
      </c>
      <c r="L9" s="67" t="str">
        <f>K5</f>
        <v>5423720012</v>
      </c>
    </row>
    <row r="10" spans="1:15" s="18" customFormat="1" ht="15" customHeight="1" x14ac:dyDescent="0.25">
      <c r="B10" s="147" t="s">
        <v>12</v>
      </c>
      <c r="C10" s="139" t="s">
        <v>0</v>
      </c>
      <c r="D10" s="139" t="s">
        <v>1</v>
      </c>
      <c r="E10" s="139" t="s">
        <v>13</v>
      </c>
      <c r="F10" s="149" t="s">
        <v>31</v>
      </c>
      <c r="G10" s="149" t="s">
        <v>2</v>
      </c>
      <c r="H10" s="149" t="s">
        <v>3</v>
      </c>
      <c r="I10" s="139" t="s">
        <v>14</v>
      </c>
      <c r="J10" s="139" t="s">
        <v>15</v>
      </c>
      <c r="K10" s="137" t="s">
        <v>4</v>
      </c>
      <c r="L10" s="138"/>
    </row>
    <row r="11" spans="1:15" s="18" customFormat="1" ht="15" customHeight="1" x14ac:dyDescent="0.25">
      <c r="B11" s="147"/>
      <c r="C11" s="139"/>
      <c r="D11" s="139"/>
      <c r="E11" s="139"/>
      <c r="F11" s="149"/>
      <c r="G11" s="149"/>
      <c r="H11" s="149"/>
      <c r="I11" s="139"/>
      <c r="J11" s="139"/>
      <c r="K11" s="137"/>
      <c r="L11" s="138"/>
    </row>
    <row r="12" spans="1:15" s="18" customFormat="1" ht="12.75" customHeight="1" thickBot="1" x14ac:dyDescent="0.3">
      <c r="B12" s="148"/>
      <c r="C12" s="140"/>
      <c r="D12" s="140"/>
      <c r="E12" s="140"/>
      <c r="F12" s="150"/>
      <c r="G12" s="150"/>
      <c r="H12" s="150"/>
      <c r="I12" s="140"/>
      <c r="J12" s="140"/>
      <c r="K12" s="28" t="s">
        <v>16</v>
      </c>
      <c r="L12" s="29" t="s">
        <v>5</v>
      </c>
    </row>
    <row r="13" spans="1:15" s="1" customFormat="1" ht="20.100000000000001" customHeight="1" thickBot="1" x14ac:dyDescent="0.3">
      <c r="A13" s="1" t="s">
        <v>32</v>
      </c>
      <c r="B13" s="103" t="s">
        <v>21</v>
      </c>
      <c r="C13" s="73" t="s">
        <v>105</v>
      </c>
      <c r="D13" s="7"/>
      <c r="E13" s="7"/>
      <c r="F13" s="74" t="s">
        <v>106</v>
      </c>
      <c r="G13" s="9"/>
      <c r="H13" s="104"/>
      <c r="I13" s="9"/>
      <c r="J13" s="9"/>
      <c r="K13" s="9"/>
      <c r="L13" s="20"/>
    </row>
    <row r="14" spans="1:15" s="1" customFormat="1" ht="13.5" customHeight="1" thickBot="1" x14ac:dyDescent="0.3">
      <c r="A14" s="10" t="s">
        <v>7</v>
      </c>
      <c r="B14" s="105">
        <f>1+MAX($B$13:B13)</f>
        <v>1</v>
      </c>
      <c r="C14" s="76" t="s">
        <v>134</v>
      </c>
      <c r="D14" s="76"/>
      <c r="E14" s="76" t="s">
        <v>101</v>
      </c>
      <c r="F14" s="77" t="s">
        <v>135</v>
      </c>
      <c r="G14" s="76" t="s">
        <v>107</v>
      </c>
      <c r="H14" s="106">
        <f>3*52</f>
        <v>156</v>
      </c>
      <c r="I14" s="102"/>
      <c r="J14" s="81"/>
      <c r="K14" s="82"/>
      <c r="L14" s="83">
        <f>ROUND((ROUND(H14,3))*(ROUND(K14,2)),2)</f>
        <v>0</v>
      </c>
    </row>
    <row r="15" spans="1:15" s="1" customFormat="1" ht="12.75" customHeight="1" x14ac:dyDescent="0.25">
      <c r="A15" s="10" t="s">
        <v>6</v>
      </c>
      <c r="B15" s="107"/>
      <c r="C15" s="17"/>
      <c r="D15" s="17"/>
      <c r="E15" s="17"/>
      <c r="F15" s="78" t="s">
        <v>157</v>
      </c>
      <c r="G15" s="11"/>
      <c r="H15" s="108"/>
      <c r="I15" s="11"/>
      <c r="J15" s="11"/>
      <c r="K15" s="11"/>
      <c r="L15" s="22"/>
    </row>
    <row r="16" spans="1:15" s="1" customFormat="1" ht="12.75" customHeight="1" x14ac:dyDescent="0.25">
      <c r="A16" s="10" t="s">
        <v>8</v>
      </c>
      <c r="B16" s="107"/>
      <c r="C16" s="17"/>
      <c r="D16" s="17"/>
      <c r="E16" s="17"/>
      <c r="F16" s="79" t="s">
        <v>156</v>
      </c>
      <c r="G16" s="11"/>
      <c r="H16" s="108"/>
      <c r="I16" s="11"/>
      <c r="J16" s="11"/>
      <c r="K16" s="11"/>
      <c r="L16" s="22"/>
    </row>
    <row r="17" spans="1:12" s="1" customFormat="1" ht="12.75" customHeight="1" thickBot="1" x14ac:dyDescent="0.3">
      <c r="A17" s="10" t="s">
        <v>9</v>
      </c>
      <c r="B17" s="109"/>
      <c r="C17" s="19"/>
      <c r="D17" s="19"/>
      <c r="E17" s="19"/>
      <c r="F17" s="80" t="s">
        <v>85</v>
      </c>
      <c r="G17" s="12"/>
      <c r="H17" s="110"/>
      <c r="I17" s="12"/>
      <c r="J17" s="12"/>
      <c r="K17" s="12"/>
      <c r="L17" s="24"/>
    </row>
    <row r="18" spans="1:12" s="1" customFormat="1" ht="27" customHeight="1" thickBot="1" x14ac:dyDescent="0.3">
      <c r="A18" s="10" t="s">
        <v>7</v>
      </c>
      <c r="B18" s="105">
        <f>1+MAX($B$13:B17)</f>
        <v>2</v>
      </c>
      <c r="C18" s="76" t="s">
        <v>136</v>
      </c>
      <c r="D18" s="76"/>
      <c r="E18" s="76" t="s">
        <v>101</v>
      </c>
      <c r="F18" s="77" t="s">
        <v>137</v>
      </c>
      <c r="G18" s="76" t="s">
        <v>102</v>
      </c>
      <c r="H18" s="106">
        <v>1</v>
      </c>
      <c r="I18" s="102"/>
      <c r="J18" s="81"/>
      <c r="K18" s="82"/>
      <c r="L18" s="83">
        <f>ROUND((ROUND(H18,3))*(ROUND(K18,2)),2)</f>
        <v>0</v>
      </c>
    </row>
    <row r="19" spans="1:12" s="1" customFormat="1" ht="12.75" customHeight="1" x14ac:dyDescent="0.25">
      <c r="A19" s="10" t="s">
        <v>6</v>
      </c>
      <c r="B19" s="107"/>
      <c r="C19" s="17"/>
      <c r="D19" s="17"/>
      <c r="E19" s="17"/>
      <c r="F19" s="78"/>
      <c r="G19" s="11"/>
      <c r="H19" s="108"/>
      <c r="I19" s="11"/>
      <c r="J19" s="11"/>
      <c r="K19" s="11"/>
      <c r="L19" s="22"/>
    </row>
    <row r="20" spans="1:12" s="1" customFormat="1" ht="12.75" customHeight="1" x14ac:dyDescent="0.25">
      <c r="A20" s="10" t="s">
        <v>8</v>
      </c>
      <c r="B20" s="107"/>
      <c r="C20" s="17"/>
      <c r="D20" s="17"/>
      <c r="E20" s="17"/>
      <c r="F20" s="79" t="s">
        <v>158</v>
      </c>
      <c r="G20" s="11"/>
      <c r="H20" s="108"/>
      <c r="I20" s="11"/>
      <c r="J20" s="11"/>
      <c r="K20" s="11"/>
      <c r="L20" s="22"/>
    </row>
    <row r="21" spans="1:12" s="1" customFormat="1" ht="12.75" customHeight="1" thickBot="1" x14ac:dyDescent="0.3">
      <c r="A21" s="10" t="s">
        <v>9</v>
      </c>
      <c r="B21" s="109"/>
      <c r="C21" s="19"/>
      <c r="D21" s="19"/>
      <c r="E21" s="19"/>
      <c r="F21" s="80" t="s">
        <v>85</v>
      </c>
      <c r="G21" s="12"/>
      <c r="H21" s="110"/>
      <c r="I21" s="12"/>
      <c r="J21" s="12"/>
      <c r="K21" s="12"/>
      <c r="L21" s="24"/>
    </row>
    <row r="22" spans="1:12" s="1" customFormat="1" ht="28.5" customHeight="1" thickBot="1" x14ac:dyDescent="0.3">
      <c r="A22" s="10" t="s">
        <v>7</v>
      </c>
      <c r="B22" s="105">
        <f>1+MAX($B$13:B21)</f>
        <v>3</v>
      </c>
      <c r="C22" s="76" t="s">
        <v>138</v>
      </c>
      <c r="D22" s="76"/>
      <c r="E22" s="76" t="s">
        <v>101</v>
      </c>
      <c r="F22" s="77" t="s">
        <v>139</v>
      </c>
      <c r="G22" s="76" t="s">
        <v>102</v>
      </c>
      <c r="H22" s="106">
        <v>1</v>
      </c>
      <c r="I22" s="102"/>
      <c r="J22" s="81"/>
      <c r="K22" s="82"/>
      <c r="L22" s="83">
        <f>ROUND((ROUND(H22,3))*(ROUND(K22,2)),2)</f>
        <v>0</v>
      </c>
    </row>
    <row r="23" spans="1:12" s="1" customFormat="1" ht="12.75" customHeight="1" x14ac:dyDescent="0.25">
      <c r="A23" s="10" t="s">
        <v>6</v>
      </c>
      <c r="B23" s="107"/>
      <c r="C23" s="17"/>
      <c r="D23" s="17"/>
      <c r="E23" s="17"/>
      <c r="F23" s="78"/>
      <c r="G23" s="11"/>
      <c r="H23" s="108"/>
      <c r="I23" s="11"/>
      <c r="J23" s="11"/>
      <c r="K23" s="11"/>
      <c r="L23" s="22"/>
    </row>
    <row r="24" spans="1:12" s="1" customFormat="1" ht="12.75" customHeight="1" x14ac:dyDescent="0.25">
      <c r="A24" s="10" t="s">
        <v>8</v>
      </c>
      <c r="B24" s="107"/>
      <c r="C24" s="17"/>
      <c r="D24" s="17"/>
      <c r="E24" s="17"/>
      <c r="F24" s="79" t="s">
        <v>158</v>
      </c>
      <c r="G24" s="11"/>
      <c r="H24" s="108"/>
      <c r="I24" s="11"/>
      <c r="J24" s="11"/>
      <c r="K24" s="11"/>
      <c r="L24" s="22"/>
    </row>
    <row r="25" spans="1:12" s="1" customFormat="1" ht="12.75" customHeight="1" thickBot="1" x14ac:dyDescent="0.3">
      <c r="A25" s="10" t="s">
        <v>9</v>
      </c>
      <c r="B25" s="109"/>
      <c r="C25" s="19"/>
      <c r="D25" s="19"/>
      <c r="E25" s="19"/>
      <c r="F25" s="80" t="s">
        <v>85</v>
      </c>
      <c r="G25" s="12"/>
      <c r="H25" s="110"/>
      <c r="I25" s="12"/>
      <c r="J25" s="12"/>
      <c r="K25" s="12"/>
      <c r="L25" s="24"/>
    </row>
    <row r="26" spans="1:12" s="1" customFormat="1" ht="13.5" customHeight="1" thickBot="1" x14ac:dyDescent="0.3">
      <c r="A26" s="10" t="s">
        <v>7</v>
      </c>
      <c r="B26" s="105">
        <f>1+MAX($B$13:B25)</f>
        <v>4</v>
      </c>
      <c r="C26" s="76" t="s">
        <v>140</v>
      </c>
      <c r="D26" s="76"/>
      <c r="E26" s="76" t="s">
        <v>101</v>
      </c>
      <c r="F26" s="77" t="s">
        <v>141</v>
      </c>
      <c r="G26" s="76" t="s">
        <v>102</v>
      </c>
      <c r="H26" s="106">
        <v>1</v>
      </c>
      <c r="I26" s="102"/>
      <c r="J26" s="81"/>
      <c r="K26" s="82"/>
      <c r="L26" s="83">
        <f>ROUND((ROUND(H26,3))*(ROUND(K26,2)),2)</f>
        <v>0</v>
      </c>
    </row>
    <row r="27" spans="1:12" s="1" customFormat="1" ht="12.75" customHeight="1" x14ac:dyDescent="0.25">
      <c r="A27" s="10" t="s">
        <v>6</v>
      </c>
      <c r="B27" s="107"/>
      <c r="C27" s="17"/>
      <c r="D27" s="17"/>
      <c r="E27" s="17"/>
      <c r="F27" s="78"/>
      <c r="G27" s="11"/>
      <c r="H27" s="108"/>
      <c r="I27" s="11"/>
      <c r="J27" s="11"/>
      <c r="K27" s="11"/>
      <c r="L27" s="22"/>
    </row>
    <row r="28" spans="1:12" s="1" customFormat="1" ht="12.75" customHeight="1" x14ac:dyDescent="0.25">
      <c r="A28" s="10" t="s">
        <v>8</v>
      </c>
      <c r="B28" s="107"/>
      <c r="C28" s="17"/>
      <c r="D28" s="17"/>
      <c r="E28" s="17"/>
      <c r="F28" s="79" t="s">
        <v>158</v>
      </c>
      <c r="G28" s="11"/>
      <c r="H28" s="108"/>
      <c r="I28" s="11"/>
      <c r="J28" s="11"/>
      <c r="K28" s="11"/>
      <c r="L28" s="22"/>
    </row>
    <row r="29" spans="1:12" s="1" customFormat="1" ht="12.75" customHeight="1" thickBot="1" x14ac:dyDescent="0.3">
      <c r="A29" s="10" t="s">
        <v>9</v>
      </c>
      <c r="B29" s="107"/>
      <c r="C29" s="17"/>
      <c r="D29" s="17"/>
      <c r="E29" s="17"/>
      <c r="F29" s="80" t="s">
        <v>85</v>
      </c>
      <c r="G29" s="11"/>
      <c r="H29" s="108"/>
      <c r="I29" s="11"/>
      <c r="J29" s="11"/>
      <c r="K29" s="11"/>
      <c r="L29" s="22"/>
    </row>
    <row r="30" spans="1:12" s="1" customFormat="1" ht="13.5" customHeight="1" thickBot="1" x14ac:dyDescent="0.3">
      <c r="A30" s="10" t="s">
        <v>7</v>
      </c>
      <c r="B30" s="105">
        <f>1+MAX($B$13:B29)</f>
        <v>5</v>
      </c>
      <c r="C30" s="76" t="s">
        <v>108</v>
      </c>
      <c r="D30" s="76"/>
      <c r="E30" s="76" t="s">
        <v>101</v>
      </c>
      <c r="F30" s="77" t="s">
        <v>109</v>
      </c>
      <c r="G30" s="76" t="s">
        <v>102</v>
      </c>
      <c r="H30" s="106">
        <v>3</v>
      </c>
      <c r="I30" s="102"/>
      <c r="J30" s="81"/>
      <c r="K30" s="82"/>
      <c r="L30" s="83">
        <f>ROUND((ROUND(H30,3))*(ROUND(K30,2)),2)</f>
        <v>0</v>
      </c>
    </row>
    <row r="31" spans="1:12" s="1" customFormat="1" ht="12.75" customHeight="1" x14ac:dyDescent="0.25">
      <c r="A31" s="10" t="s">
        <v>6</v>
      </c>
      <c r="B31" s="107"/>
      <c r="C31" s="17"/>
      <c r="D31" s="17"/>
      <c r="E31" s="17"/>
      <c r="F31" s="78"/>
      <c r="G31" s="11"/>
      <c r="H31" s="108"/>
      <c r="I31" s="11"/>
      <c r="J31" s="11"/>
      <c r="K31" s="11"/>
      <c r="L31" s="22"/>
    </row>
    <row r="32" spans="1:12" s="1" customFormat="1" ht="12.75" customHeight="1" x14ac:dyDescent="0.25">
      <c r="A32" s="10" t="s">
        <v>8</v>
      </c>
      <c r="B32" s="107"/>
      <c r="C32" s="17"/>
      <c r="D32" s="17"/>
      <c r="E32" s="17"/>
      <c r="F32" s="79" t="s">
        <v>158</v>
      </c>
      <c r="G32" s="11"/>
      <c r="H32" s="108"/>
      <c r="I32" s="11"/>
      <c r="J32" s="11"/>
      <c r="K32" s="11"/>
      <c r="L32" s="22"/>
    </row>
    <row r="33" spans="1:12" s="1" customFormat="1" ht="12.75" customHeight="1" thickBot="1" x14ac:dyDescent="0.3">
      <c r="A33" s="10" t="s">
        <v>9</v>
      </c>
      <c r="B33" s="107"/>
      <c r="C33" s="17"/>
      <c r="D33" s="17"/>
      <c r="E33" s="17"/>
      <c r="F33" s="80" t="s">
        <v>85</v>
      </c>
      <c r="G33" s="11"/>
      <c r="H33" s="108"/>
      <c r="I33" s="11"/>
      <c r="J33" s="11"/>
      <c r="K33" s="11"/>
      <c r="L33" s="22"/>
    </row>
    <row r="34" spans="1:12" s="1" customFormat="1" ht="12.75" customHeight="1" thickBot="1" x14ac:dyDescent="0.3">
      <c r="A34" s="10" t="s">
        <v>7</v>
      </c>
      <c r="B34" s="105">
        <f>1+MAX($B$13:B33)</f>
        <v>6</v>
      </c>
      <c r="C34" s="76" t="s">
        <v>176</v>
      </c>
      <c r="D34" s="76"/>
      <c r="E34" s="76" t="s">
        <v>101</v>
      </c>
      <c r="F34" s="77" t="s">
        <v>177</v>
      </c>
      <c r="G34" s="76" t="s">
        <v>102</v>
      </c>
      <c r="H34" s="106">
        <v>1</v>
      </c>
      <c r="I34" s="102"/>
      <c r="J34" s="81"/>
      <c r="K34" s="82"/>
      <c r="L34" s="83">
        <f>ROUND((ROUND(H34,3))*(ROUND(K34,2)),2)</f>
        <v>0</v>
      </c>
    </row>
    <row r="35" spans="1:12" s="1" customFormat="1" ht="12.75" customHeight="1" x14ac:dyDescent="0.25">
      <c r="A35" s="10" t="s">
        <v>159</v>
      </c>
      <c r="B35" s="107"/>
      <c r="C35" s="17"/>
      <c r="D35" s="17"/>
      <c r="E35" s="17"/>
      <c r="F35" s="78"/>
      <c r="G35" s="11"/>
      <c r="H35" s="108"/>
      <c r="I35" s="11"/>
      <c r="J35" s="11"/>
      <c r="K35" s="11"/>
      <c r="L35" s="22"/>
    </row>
    <row r="36" spans="1:12" s="1" customFormat="1" ht="12.75" customHeight="1" x14ac:dyDescent="0.25">
      <c r="A36" s="10" t="s">
        <v>8</v>
      </c>
      <c r="B36" s="107"/>
      <c r="C36" s="17"/>
      <c r="D36" s="17"/>
      <c r="E36" s="17"/>
      <c r="F36" s="79"/>
      <c r="G36" s="11"/>
      <c r="H36" s="108"/>
      <c r="I36" s="11"/>
      <c r="J36" s="11"/>
      <c r="K36" s="11"/>
      <c r="L36" s="22"/>
    </row>
    <row r="37" spans="1:12" s="1" customFormat="1" ht="12.75" customHeight="1" thickBot="1" x14ac:dyDescent="0.3">
      <c r="A37" s="10" t="s">
        <v>9</v>
      </c>
      <c r="B37" s="109"/>
      <c r="C37" s="19"/>
      <c r="D37" s="19"/>
      <c r="E37" s="19"/>
      <c r="F37" s="80" t="s">
        <v>85</v>
      </c>
      <c r="G37" s="12"/>
      <c r="H37" s="110"/>
      <c r="I37" s="12"/>
      <c r="J37" s="12"/>
      <c r="K37" s="12"/>
      <c r="L37" s="24"/>
    </row>
    <row r="38" spans="1:12" s="1" customFormat="1" ht="12.75" customHeight="1" thickBot="1" x14ac:dyDescent="0.3">
      <c r="A38" s="10" t="s">
        <v>7</v>
      </c>
      <c r="B38" s="105">
        <f>1+MAX($B$13:B37)</f>
        <v>7</v>
      </c>
      <c r="C38" s="76" t="s">
        <v>174</v>
      </c>
      <c r="D38" s="76"/>
      <c r="E38" s="76" t="s">
        <v>101</v>
      </c>
      <c r="F38" s="77" t="s">
        <v>175</v>
      </c>
      <c r="G38" s="76" t="s">
        <v>102</v>
      </c>
      <c r="H38" s="106">
        <v>1</v>
      </c>
      <c r="I38" s="102"/>
      <c r="J38" s="81"/>
      <c r="K38" s="82"/>
      <c r="L38" s="83">
        <f>ROUND((ROUND(H38,3))*(ROUND(K38,2)),2)</f>
        <v>0</v>
      </c>
    </row>
    <row r="39" spans="1:12" s="1" customFormat="1" ht="12.75" customHeight="1" x14ac:dyDescent="0.25">
      <c r="A39" s="10" t="s">
        <v>159</v>
      </c>
      <c r="B39" s="107"/>
      <c r="C39" s="17"/>
      <c r="D39" s="17"/>
      <c r="E39" s="17"/>
      <c r="F39" s="78"/>
      <c r="G39" s="11"/>
      <c r="H39" s="108"/>
      <c r="I39" s="11"/>
      <c r="J39" s="11"/>
      <c r="K39" s="11"/>
      <c r="L39" s="22"/>
    </row>
    <row r="40" spans="1:12" s="1" customFormat="1" ht="12.75" customHeight="1" x14ac:dyDescent="0.25">
      <c r="A40" s="10" t="s">
        <v>8</v>
      </c>
      <c r="B40" s="107"/>
      <c r="C40" s="17"/>
      <c r="D40" s="17"/>
      <c r="E40" s="17"/>
      <c r="F40" s="79" t="s">
        <v>158</v>
      </c>
      <c r="G40" s="11"/>
      <c r="H40" s="108"/>
      <c r="I40" s="11"/>
      <c r="J40" s="11"/>
      <c r="K40" s="11"/>
      <c r="L40" s="22"/>
    </row>
    <row r="41" spans="1:12" s="1" customFormat="1" ht="12.75" customHeight="1" thickBot="1" x14ac:dyDescent="0.3">
      <c r="A41" s="10" t="s">
        <v>9</v>
      </c>
      <c r="B41" s="109"/>
      <c r="C41" s="19"/>
      <c r="D41" s="19"/>
      <c r="E41" s="19"/>
      <c r="F41" s="80" t="s">
        <v>85</v>
      </c>
      <c r="G41" s="12"/>
      <c r="H41" s="110"/>
      <c r="I41" s="12"/>
      <c r="J41" s="12"/>
      <c r="K41" s="12"/>
      <c r="L41" s="24"/>
    </row>
    <row r="42" spans="1:12" s="1" customFormat="1" ht="12" thickBot="1" x14ac:dyDescent="0.3">
      <c r="A42" s="10" t="s">
        <v>7</v>
      </c>
      <c r="B42" s="105">
        <f>1+MAX($B$13:B41)</f>
        <v>8</v>
      </c>
      <c r="C42" s="76" t="s">
        <v>142</v>
      </c>
      <c r="D42" s="76"/>
      <c r="E42" s="76" t="s">
        <v>101</v>
      </c>
      <c r="F42" s="77" t="s">
        <v>143</v>
      </c>
      <c r="G42" s="76" t="s">
        <v>102</v>
      </c>
      <c r="H42" s="106">
        <v>3</v>
      </c>
      <c r="I42" s="102"/>
      <c r="J42" s="81"/>
      <c r="K42" s="82"/>
      <c r="L42" s="83">
        <f>ROUND((ROUND(H42,3))*(ROUND(K42,2)),2)</f>
        <v>0</v>
      </c>
    </row>
    <row r="43" spans="1:12" s="1" customFormat="1" ht="12.75" customHeight="1" x14ac:dyDescent="0.25">
      <c r="A43" s="10" t="s">
        <v>159</v>
      </c>
      <c r="B43" s="107"/>
      <c r="C43" s="17"/>
      <c r="D43" s="17"/>
      <c r="E43" s="17"/>
      <c r="F43" s="78" t="s">
        <v>160</v>
      </c>
      <c r="G43" s="11"/>
      <c r="H43" s="108"/>
      <c r="I43" s="11"/>
      <c r="J43" s="11"/>
      <c r="K43" s="11"/>
      <c r="L43" s="22"/>
    </row>
    <row r="44" spans="1:12" s="1" customFormat="1" ht="12.75" customHeight="1" x14ac:dyDescent="0.25">
      <c r="A44" s="10" t="s">
        <v>8</v>
      </c>
      <c r="B44" s="107"/>
      <c r="C44" s="17"/>
      <c r="D44" s="17"/>
      <c r="E44" s="17"/>
      <c r="F44" s="79" t="s">
        <v>158</v>
      </c>
      <c r="G44" s="11"/>
      <c r="H44" s="108"/>
      <c r="I44" s="11"/>
      <c r="J44" s="11"/>
      <c r="K44" s="11"/>
      <c r="L44" s="22"/>
    </row>
    <row r="45" spans="1:12" s="1" customFormat="1" ht="12.75" customHeight="1" thickBot="1" x14ac:dyDescent="0.3">
      <c r="A45" s="10" t="s">
        <v>9</v>
      </c>
      <c r="B45" s="109"/>
      <c r="C45" s="19"/>
      <c r="D45" s="19"/>
      <c r="E45" s="19"/>
      <c r="F45" s="80" t="s">
        <v>85</v>
      </c>
      <c r="G45" s="12"/>
      <c r="H45" s="110"/>
      <c r="I45" s="12"/>
      <c r="J45" s="12"/>
      <c r="K45" s="12"/>
      <c r="L45" s="24"/>
    </row>
    <row r="46" spans="1:12" s="1" customFormat="1" ht="13.5" customHeight="1" thickBot="1" x14ac:dyDescent="0.3">
      <c r="A46" s="10" t="s">
        <v>7</v>
      </c>
      <c r="B46" s="105">
        <f>1+MAX($B$13:B45)</f>
        <v>9</v>
      </c>
      <c r="C46" s="76" t="s">
        <v>146</v>
      </c>
      <c r="D46" s="76"/>
      <c r="E46" s="76" t="s">
        <v>101</v>
      </c>
      <c r="F46" s="77" t="s">
        <v>147</v>
      </c>
      <c r="G46" s="76" t="s">
        <v>102</v>
      </c>
      <c r="H46" s="106">
        <v>1</v>
      </c>
      <c r="I46" s="102"/>
      <c r="J46" s="81"/>
      <c r="K46" s="82"/>
      <c r="L46" s="83">
        <f>ROUND((ROUND(H46,3))*(ROUND(K46,2)),2)</f>
        <v>0</v>
      </c>
    </row>
    <row r="47" spans="1:12" s="1" customFormat="1" ht="12.75" customHeight="1" x14ac:dyDescent="0.25">
      <c r="A47" s="10" t="s">
        <v>6</v>
      </c>
      <c r="B47" s="107"/>
      <c r="C47" s="17"/>
      <c r="D47" s="17"/>
      <c r="E47" s="17"/>
      <c r="F47" s="78"/>
      <c r="G47" s="11"/>
      <c r="H47" s="108"/>
      <c r="I47" s="11"/>
      <c r="J47" s="11"/>
      <c r="K47" s="11"/>
      <c r="L47" s="22"/>
    </row>
    <row r="48" spans="1:12" s="1" customFormat="1" ht="12.75" customHeight="1" x14ac:dyDescent="0.25">
      <c r="A48" s="10" t="s">
        <v>8</v>
      </c>
      <c r="B48" s="107"/>
      <c r="C48" s="17"/>
      <c r="D48" s="17"/>
      <c r="E48" s="17"/>
      <c r="F48" s="79"/>
      <c r="G48" s="11"/>
      <c r="H48" s="108"/>
      <c r="I48" s="11"/>
      <c r="J48" s="11"/>
      <c r="K48" s="11"/>
      <c r="L48" s="22"/>
    </row>
    <row r="49" spans="1:12" s="1" customFormat="1" ht="12.75" customHeight="1" thickBot="1" x14ac:dyDescent="0.3">
      <c r="A49" s="10" t="s">
        <v>9</v>
      </c>
      <c r="B49" s="109"/>
      <c r="C49" s="19"/>
      <c r="D49" s="19"/>
      <c r="E49" s="19"/>
      <c r="F49" s="80" t="s">
        <v>85</v>
      </c>
      <c r="G49" s="12"/>
      <c r="H49" s="110"/>
      <c r="I49" s="12"/>
      <c r="J49" s="12"/>
      <c r="K49" s="12"/>
      <c r="L49" s="24"/>
    </row>
    <row r="50" spans="1:12" s="1" customFormat="1" ht="23.25" thickBot="1" x14ac:dyDescent="0.3">
      <c r="A50" s="10" t="s">
        <v>7</v>
      </c>
      <c r="B50" s="105">
        <f>1+MAX($B$13:B49)</f>
        <v>10</v>
      </c>
      <c r="C50" s="76" t="s">
        <v>152</v>
      </c>
      <c r="D50" s="76"/>
      <c r="E50" s="76" t="s">
        <v>101</v>
      </c>
      <c r="F50" s="77" t="s">
        <v>153</v>
      </c>
      <c r="G50" s="76" t="s">
        <v>102</v>
      </c>
      <c r="H50" s="106">
        <v>1</v>
      </c>
      <c r="I50" s="102"/>
      <c r="J50" s="81"/>
      <c r="K50" s="82"/>
      <c r="L50" s="83">
        <f>ROUND((ROUND(H50,3))*(ROUND(K50,2)),2)</f>
        <v>0</v>
      </c>
    </row>
    <row r="51" spans="1:12" s="1" customFormat="1" ht="12.75" customHeight="1" x14ac:dyDescent="0.25">
      <c r="A51" s="10" t="s">
        <v>6</v>
      </c>
      <c r="B51" s="107"/>
      <c r="C51" s="17"/>
      <c r="D51" s="17"/>
      <c r="E51" s="17"/>
      <c r="F51" s="78"/>
      <c r="G51" s="11"/>
      <c r="H51" s="108"/>
      <c r="I51" s="11"/>
      <c r="J51" s="11"/>
      <c r="K51" s="11"/>
      <c r="L51" s="22"/>
    </row>
    <row r="52" spans="1:12" s="1" customFormat="1" ht="12.75" customHeight="1" x14ac:dyDescent="0.25">
      <c r="A52" s="10" t="s">
        <v>8</v>
      </c>
      <c r="B52" s="107"/>
      <c r="C52" s="17"/>
      <c r="D52" s="17"/>
      <c r="E52" s="17"/>
      <c r="F52" s="79"/>
      <c r="G52" s="11"/>
      <c r="H52" s="108"/>
      <c r="I52" s="11"/>
      <c r="J52" s="11"/>
      <c r="K52" s="11"/>
      <c r="L52" s="22"/>
    </row>
    <row r="53" spans="1:12" s="1" customFormat="1" ht="12.75" customHeight="1" thickBot="1" x14ac:dyDescent="0.3">
      <c r="A53" s="10" t="s">
        <v>9</v>
      </c>
      <c r="B53" s="109"/>
      <c r="C53" s="19"/>
      <c r="D53" s="19"/>
      <c r="E53" s="19"/>
      <c r="F53" s="80" t="s">
        <v>85</v>
      </c>
      <c r="G53" s="12"/>
      <c r="H53" s="110"/>
      <c r="I53" s="12"/>
      <c r="J53" s="12"/>
      <c r="K53" s="12"/>
      <c r="L53" s="24"/>
    </row>
    <row r="54" spans="1:12" s="1" customFormat="1" ht="13.5" customHeight="1" thickBot="1" x14ac:dyDescent="0.3">
      <c r="A54" s="10" t="s">
        <v>7</v>
      </c>
      <c r="B54" s="105">
        <f>1+MAX($B$13:B53)</f>
        <v>11</v>
      </c>
      <c r="C54" s="76" t="s">
        <v>144</v>
      </c>
      <c r="D54" s="76"/>
      <c r="E54" s="76" t="s">
        <v>101</v>
      </c>
      <c r="F54" s="77" t="s">
        <v>145</v>
      </c>
      <c r="G54" s="76" t="s">
        <v>102</v>
      </c>
      <c r="H54" s="106">
        <v>1</v>
      </c>
      <c r="I54" s="102"/>
      <c r="J54" s="81"/>
      <c r="K54" s="82"/>
      <c r="L54" s="83">
        <f>ROUND((ROUND(H54,3))*(ROUND(K54,2)),2)</f>
        <v>0</v>
      </c>
    </row>
    <row r="55" spans="1:12" s="1" customFormat="1" ht="12.75" customHeight="1" x14ac:dyDescent="0.25">
      <c r="A55" s="10" t="s">
        <v>6</v>
      </c>
      <c r="B55" s="107"/>
      <c r="C55" s="17"/>
      <c r="D55" s="17"/>
      <c r="E55" s="17"/>
      <c r="F55" s="78"/>
      <c r="G55" s="11"/>
      <c r="H55" s="108"/>
      <c r="I55" s="11"/>
      <c r="J55" s="11"/>
      <c r="K55" s="11"/>
      <c r="L55" s="22"/>
    </row>
    <row r="56" spans="1:12" s="1" customFormat="1" ht="12.75" customHeight="1" x14ac:dyDescent="0.25">
      <c r="A56" s="10" t="s">
        <v>8</v>
      </c>
      <c r="B56" s="107"/>
      <c r="C56" s="17"/>
      <c r="D56" s="17"/>
      <c r="E56" s="17"/>
      <c r="F56" s="79"/>
      <c r="G56" s="11"/>
      <c r="H56" s="108"/>
      <c r="I56" s="11"/>
      <c r="J56" s="11"/>
      <c r="K56" s="11"/>
      <c r="L56" s="22"/>
    </row>
    <row r="57" spans="1:12" s="1" customFormat="1" ht="12.75" customHeight="1" thickBot="1" x14ac:dyDescent="0.3">
      <c r="A57" s="10" t="s">
        <v>9</v>
      </c>
      <c r="B57" s="109"/>
      <c r="C57" s="19"/>
      <c r="D57" s="19"/>
      <c r="E57" s="19"/>
      <c r="F57" s="80" t="s">
        <v>85</v>
      </c>
      <c r="G57" s="12"/>
      <c r="H57" s="110"/>
      <c r="I57" s="12"/>
      <c r="J57" s="12"/>
      <c r="K57" s="12"/>
      <c r="L57" s="24"/>
    </row>
    <row r="58" spans="1:12" s="1" customFormat="1" ht="13.5" customHeight="1" thickBot="1" x14ac:dyDescent="0.3">
      <c r="A58" s="10" t="s">
        <v>7</v>
      </c>
      <c r="B58" s="105">
        <f>1+MAX($B$13:B57)</f>
        <v>12</v>
      </c>
      <c r="C58" s="76" t="s">
        <v>110</v>
      </c>
      <c r="D58" s="76"/>
      <c r="E58" s="76" t="s">
        <v>101</v>
      </c>
      <c r="F58" s="77" t="s">
        <v>111</v>
      </c>
      <c r="G58" s="76" t="s">
        <v>112</v>
      </c>
      <c r="H58" s="106">
        <v>8</v>
      </c>
      <c r="I58" s="102"/>
      <c r="J58" s="81"/>
      <c r="K58" s="82"/>
      <c r="L58" s="83">
        <f>ROUND((ROUND(H58,3))*(ROUND(K58,2)),2)</f>
        <v>0</v>
      </c>
    </row>
    <row r="59" spans="1:12" s="1" customFormat="1" ht="12.75" customHeight="1" x14ac:dyDescent="0.25">
      <c r="A59" s="10" t="s">
        <v>6</v>
      </c>
      <c r="B59" s="107"/>
      <c r="C59" s="17"/>
      <c r="D59" s="17"/>
      <c r="E59" s="17"/>
      <c r="F59" s="78"/>
      <c r="G59" s="11"/>
      <c r="H59" s="108"/>
      <c r="I59" s="11"/>
      <c r="J59" s="11"/>
      <c r="K59" s="11"/>
      <c r="L59" s="22"/>
    </row>
    <row r="60" spans="1:12" s="1" customFormat="1" ht="12.75" customHeight="1" x14ac:dyDescent="0.25">
      <c r="A60" s="10" t="s">
        <v>8</v>
      </c>
      <c r="B60" s="107"/>
      <c r="C60" s="17"/>
      <c r="D60" s="17"/>
      <c r="E60" s="17"/>
      <c r="F60" s="79" t="s">
        <v>161</v>
      </c>
      <c r="G60" s="11"/>
      <c r="H60" s="108"/>
      <c r="I60" s="11"/>
      <c r="J60" s="11"/>
      <c r="K60" s="11"/>
      <c r="L60" s="22"/>
    </row>
    <row r="61" spans="1:12" s="1" customFormat="1" ht="12.75" customHeight="1" thickBot="1" x14ac:dyDescent="0.3">
      <c r="A61" s="10" t="s">
        <v>9</v>
      </c>
      <c r="B61" s="109"/>
      <c r="C61" s="19"/>
      <c r="D61" s="19"/>
      <c r="E61" s="19"/>
      <c r="F61" s="80" t="s">
        <v>85</v>
      </c>
      <c r="G61" s="12"/>
      <c r="H61" s="110"/>
      <c r="I61" s="12"/>
      <c r="J61" s="12"/>
      <c r="K61" s="12"/>
      <c r="L61" s="24"/>
    </row>
    <row r="62" spans="1:12" s="1" customFormat="1" ht="13.5" customHeight="1" thickBot="1" x14ac:dyDescent="0.3">
      <c r="A62" s="10" t="s">
        <v>7</v>
      </c>
      <c r="B62" s="105">
        <f>1+MAX($B$13:B61)</f>
        <v>13</v>
      </c>
      <c r="C62" s="76" t="s">
        <v>113</v>
      </c>
      <c r="D62" s="76"/>
      <c r="E62" s="76" t="s">
        <v>101</v>
      </c>
      <c r="F62" s="77" t="s">
        <v>114</v>
      </c>
      <c r="G62" s="76" t="s">
        <v>112</v>
      </c>
      <c r="H62" s="106">
        <v>2</v>
      </c>
      <c r="I62" s="102"/>
      <c r="J62" s="81"/>
      <c r="K62" s="82"/>
      <c r="L62" s="83">
        <f>ROUND((ROUND(H62,3))*(ROUND(K62,2)),2)</f>
        <v>0</v>
      </c>
    </row>
    <row r="63" spans="1:12" s="1" customFormat="1" ht="12.75" customHeight="1" x14ac:dyDescent="0.25">
      <c r="A63" s="10" t="s">
        <v>6</v>
      </c>
      <c r="B63" s="107"/>
      <c r="C63" s="17"/>
      <c r="D63" s="17"/>
      <c r="E63" s="17"/>
      <c r="F63" s="78"/>
      <c r="G63" s="11"/>
      <c r="H63" s="108"/>
      <c r="I63" s="11"/>
      <c r="J63" s="11"/>
      <c r="K63" s="11"/>
      <c r="L63" s="22"/>
    </row>
    <row r="64" spans="1:12" s="1" customFormat="1" ht="12.75" customHeight="1" x14ac:dyDescent="0.25">
      <c r="A64" s="10" t="s">
        <v>8</v>
      </c>
      <c r="B64" s="107"/>
      <c r="C64" s="17"/>
      <c r="D64" s="17"/>
      <c r="E64" s="17"/>
      <c r="F64" s="79" t="s">
        <v>162</v>
      </c>
      <c r="G64" s="11"/>
      <c r="H64" s="108"/>
      <c r="I64" s="11"/>
      <c r="J64" s="11"/>
      <c r="K64" s="11"/>
      <c r="L64" s="22"/>
    </row>
    <row r="65" spans="1:12" s="1" customFormat="1" ht="12.75" customHeight="1" thickBot="1" x14ac:dyDescent="0.3">
      <c r="A65" s="10" t="s">
        <v>9</v>
      </c>
      <c r="B65" s="109"/>
      <c r="C65" s="19"/>
      <c r="D65" s="19"/>
      <c r="E65" s="19"/>
      <c r="F65" s="80" t="s">
        <v>85</v>
      </c>
      <c r="G65" s="12"/>
      <c r="H65" s="110"/>
      <c r="I65" s="12"/>
      <c r="J65" s="12"/>
      <c r="K65" s="12"/>
      <c r="L65" s="24"/>
    </row>
    <row r="66" spans="1:12" s="1" customFormat="1" ht="13.5" customHeight="1" thickBot="1" x14ac:dyDescent="0.3">
      <c r="A66" s="10" t="s">
        <v>7</v>
      </c>
      <c r="B66" s="105">
        <f>1+MAX($B$13:B65)</f>
        <v>14</v>
      </c>
      <c r="C66" s="76" t="s">
        <v>115</v>
      </c>
      <c r="D66" s="76"/>
      <c r="E66" s="76" t="s">
        <v>101</v>
      </c>
      <c r="F66" s="77" t="s">
        <v>116</v>
      </c>
      <c r="G66" s="76" t="s">
        <v>112</v>
      </c>
      <c r="H66" s="106">
        <v>16</v>
      </c>
      <c r="I66" s="102"/>
      <c r="J66" s="81"/>
      <c r="K66" s="82"/>
      <c r="L66" s="83">
        <f>ROUND((ROUND(H66,3))*(ROUND(K66,2)),2)</f>
        <v>0</v>
      </c>
    </row>
    <row r="67" spans="1:12" s="1" customFormat="1" ht="12.75" customHeight="1" x14ac:dyDescent="0.25">
      <c r="A67" s="10" t="s">
        <v>6</v>
      </c>
      <c r="B67" s="107"/>
      <c r="C67" s="17"/>
      <c r="D67" s="17"/>
      <c r="E67" s="17"/>
      <c r="F67" s="78"/>
      <c r="G67" s="11"/>
      <c r="H67" s="108"/>
      <c r="I67" s="11"/>
      <c r="J67" s="11"/>
      <c r="K67" s="11"/>
      <c r="L67" s="22"/>
    </row>
    <row r="68" spans="1:12" s="1" customFormat="1" ht="12.75" customHeight="1" x14ac:dyDescent="0.25">
      <c r="A68" s="10" t="s">
        <v>8</v>
      </c>
      <c r="B68" s="107"/>
      <c r="C68" s="17"/>
      <c r="D68" s="17"/>
      <c r="E68" s="17"/>
      <c r="F68" s="79" t="s">
        <v>163</v>
      </c>
      <c r="G68" s="11"/>
      <c r="H68" s="108"/>
      <c r="I68" s="11"/>
      <c r="J68" s="11"/>
      <c r="K68" s="11"/>
      <c r="L68" s="22"/>
    </row>
    <row r="69" spans="1:12" s="1" customFormat="1" ht="12.75" customHeight="1" thickBot="1" x14ac:dyDescent="0.3">
      <c r="A69" s="10" t="s">
        <v>9</v>
      </c>
      <c r="B69" s="109"/>
      <c r="C69" s="19"/>
      <c r="D69" s="19"/>
      <c r="E69" s="19"/>
      <c r="F69" s="80" t="s">
        <v>85</v>
      </c>
      <c r="G69" s="12"/>
      <c r="H69" s="110"/>
      <c r="I69" s="12"/>
      <c r="J69" s="12"/>
      <c r="K69" s="12"/>
      <c r="L69" s="24"/>
    </row>
    <row r="70" spans="1:12" s="1" customFormat="1" ht="13.5" customHeight="1" thickBot="1" x14ac:dyDescent="0.3">
      <c r="A70" s="10" t="s">
        <v>7</v>
      </c>
      <c r="B70" s="105">
        <f>1+MAX($B$13:B69)</f>
        <v>15</v>
      </c>
      <c r="C70" s="76" t="s">
        <v>117</v>
      </c>
      <c r="D70" s="76"/>
      <c r="E70" s="76" t="s">
        <v>101</v>
      </c>
      <c r="F70" s="77" t="s">
        <v>118</v>
      </c>
      <c r="G70" s="76" t="s">
        <v>102</v>
      </c>
      <c r="H70" s="106">
        <v>3</v>
      </c>
      <c r="I70" s="102"/>
      <c r="J70" s="81"/>
      <c r="K70" s="82"/>
      <c r="L70" s="83">
        <f>ROUND((ROUND(H70,3))*(ROUND(K70,2)),2)</f>
        <v>0</v>
      </c>
    </row>
    <row r="71" spans="1:12" s="1" customFormat="1" ht="12.75" customHeight="1" x14ac:dyDescent="0.25">
      <c r="A71" s="10" t="s">
        <v>6</v>
      </c>
      <c r="B71" s="107"/>
      <c r="C71" s="17"/>
      <c r="D71" s="17"/>
      <c r="E71" s="17"/>
      <c r="F71" s="78"/>
      <c r="G71" s="11"/>
      <c r="H71" s="108"/>
      <c r="I71" s="11"/>
      <c r="J71" s="11"/>
      <c r="K71" s="11"/>
      <c r="L71" s="22"/>
    </row>
    <row r="72" spans="1:12" s="1" customFormat="1" ht="12.75" customHeight="1" x14ac:dyDescent="0.25">
      <c r="A72" s="10" t="s">
        <v>8</v>
      </c>
      <c r="B72" s="107"/>
      <c r="C72" s="17"/>
      <c r="D72" s="17"/>
      <c r="E72" s="17"/>
      <c r="F72" s="79"/>
      <c r="G72" s="11"/>
      <c r="H72" s="108"/>
      <c r="I72" s="11"/>
      <c r="J72" s="11"/>
      <c r="K72" s="11"/>
      <c r="L72" s="22"/>
    </row>
    <row r="73" spans="1:12" s="1" customFormat="1" ht="12.75" customHeight="1" thickBot="1" x14ac:dyDescent="0.3">
      <c r="A73" s="10" t="s">
        <v>9</v>
      </c>
      <c r="B73" s="109"/>
      <c r="C73" s="19"/>
      <c r="D73" s="19"/>
      <c r="E73" s="19"/>
      <c r="F73" s="80" t="s">
        <v>85</v>
      </c>
      <c r="G73" s="12"/>
      <c r="H73" s="110"/>
      <c r="I73" s="12"/>
      <c r="J73" s="12"/>
      <c r="K73" s="12"/>
      <c r="L73" s="24"/>
    </row>
    <row r="74" spans="1:12" s="1" customFormat="1" ht="27.75" customHeight="1" thickBot="1" x14ac:dyDescent="0.3">
      <c r="A74" s="10" t="s">
        <v>7</v>
      </c>
      <c r="B74" s="105">
        <f>1+MAX($B$13:B73)</f>
        <v>16</v>
      </c>
      <c r="C74" s="76" t="s">
        <v>154</v>
      </c>
      <c r="D74" s="76"/>
      <c r="E74" s="76" t="s">
        <v>101</v>
      </c>
      <c r="F74" s="77" t="s">
        <v>155</v>
      </c>
      <c r="G74" s="76" t="s">
        <v>102</v>
      </c>
      <c r="H74" s="106">
        <v>1</v>
      </c>
      <c r="I74" s="102"/>
      <c r="J74" s="81"/>
      <c r="K74" s="82"/>
      <c r="L74" s="83">
        <f>ROUND((ROUND(H74,3))*(ROUND(K74,2)),2)</f>
        <v>0</v>
      </c>
    </row>
    <row r="75" spans="1:12" s="1" customFormat="1" ht="12.75" customHeight="1" x14ac:dyDescent="0.25">
      <c r="A75" s="10" t="s">
        <v>6</v>
      </c>
      <c r="B75" s="107"/>
      <c r="C75" s="17"/>
      <c r="D75" s="17"/>
      <c r="E75" s="17"/>
      <c r="F75" s="78"/>
      <c r="G75" s="11"/>
      <c r="H75" s="108"/>
      <c r="I75" s="11"/>
      <c r="J75" s="11"/>
      <c r="K75" s="11"/>
      <c r="L75" s="22"/>
    </row>
    <row r="76" spans="1:12" s="1" customFormat="1" ht="12.75" customHeight="1" x14ac:dyDescent="0.25">
      <c r="A76" s="10" t="s">
        <v>8</v>
      </c>
      <c r="B76" s="107"/>
      <c r="C76" s="17"/>
      <c r="D76" s="17"/>
      <c r="E76" s="17"/>
      <c r="F76" s="79"/>
      <c r="G76" s="11"/>
      <c r="H76" s="108"/>
      <c r="I76" s="11"/>
      <c r="J76" s="11"/>
      <c r="K76" s="11"/>
      <c r="L76" s="22"/>
    </row>
    <row r="77" spans="1:12" s="1" customFormat="1" ht="12.75" customHeight="1" thickBot="1" x14ac:dyDescent="0.3">
      <c r="A77" s="10" t="s">
        <v>9</v>
      </c>
      <c r="B77" s="109"/>
      <c r="C77" s="19"/>
      <c r="D77" s="19"/>
      <c r="E77" s="19"/>
      <c r="F77" s="80" t="s">
        <v>85</v>
      </c>
      <c r="G77" s="12"/>
      <c r="H77" s="110"/>
      <c r="I77" s="12"/>
      <c r="J77" s="12"/>
      <c r="K77" s="12"/>
      <c r="L77" s="24"/>
    </row>
    <row r="78" spans="1:12" ht="13.5" thickBot="1" x14ac:dyDescent="0.25">
      <c r="A78" s="88" t="s">
        <v>32</v>
      </c>
      <c r="B78" s="111" t="s">
        <v>103</v>
      </c>
      <c r="C78" s="96" t="s">
        <v>104</v>
      </c>
      <c r="D78" s="97"/>
      <c r="E78" s="97"/>
      <c r="F78" s="98" t="s">
        <v>106</v>
      </c>
      <c r="G78" s="99"/>
      <c r="H78" s="112"/>
      <c r="I78" s="99"/>
      <c r="J78" s="99"/>
      <c r="K78" s="99"/>
      <c r="L78" s="100">
        <f>SUM(L14:L77)</f>
        <v>0</v>
      </c>
    </row>
    <row r="79" spans="1:12" ht="19.5" customHeight="1" thickBot="1" x14ac:dyDescent="0.25">
      <c r="A79" s="13" t="s">
        <v>32</v>
      </c>
      <c r="B79" s="113" t="s">
        <v>21</v>
      </c>
      <c r="C79" s="92">
        <v>1</v>
      </c>
      <c r="D79" s="93"/>
      <c r="E79" s="93"/>
      <c r="F79" s="92" t="s">
        <v>10</v>
      </c>
      <c r="G79" s="94"/>
      <c r="H79" s="114"/>
      <c r="I79" s="94"/>
      <c r="J79" s="94"/>
      <c r="K79" s="94"/>
      <c r="L79" s="95"/>
    </row>
    <row r="80" spans="1:12" ht="13.5" customHeight="1" thickBot="1" x14ac:dyDescent="0.25">
      <c r="A80" s="10" t="s">
        <v>7</v>
      </c>
      <c r="B80" s="105">
        <f>1+MAX($B$13:B79)</f>
        <v>17</v>
      </c>
      <c r="C80" s="76" t="s">
        <v>119</v>
      </c>
      <c r="D80" s="76"/>
      <c r="E80" s="76" t="s">
        <v>101</v>
      </c>
      <c r="F80" s="77" t="s">
        <v>120</v>
      </c>
      <c r="G80" s="76" t="s">
        <v>121</v>
      </c>
      <c r="H80" s="106">
        <f>1.2*0.65*45</f>
        <v>35.1</v>
      </c>
      <c r="I80" s="102"/>
      <c r="J80" s="81"/>
      <c r="K80" s="82"/>
      <c r="L80" s="83">
        <f>ROUND((ROUND(H80,3))*(ROUND(K80,2)),2)</f>
        <v>0</v>
      </c>
    </row>
    <row r="81" spans="1:12" ht="12.75" customHeight="1" x14ac:dyDescent="0.2">
      <c r="A81" s="10" t="s">
        <v>6</v>
      </c>
      <c r="B81" s="107"/>
      <c r="C81" s="17"/>
      <c r="D81" s="17"/>
      <c r="E81" s="17"/>
      <c r="F81" s="78"/>
      <c r="G81" s="11"/>
      <c r="H81" s="108"/>
      <c r="I81" s="11"/>
      <c r="J81" s="11"/>
      <c r="K81" s="11"/>
      <c r="L81" s="22"/>
    </row>
    <row r="82" spans="1:12" ht="12.75" customHeight="1" x14ac:dyDescent="0.2">
      <c r="A82" s="10" t="s">
        <v>8</v>
      </c>
      <c r="B82" s="107"/>
      <c r="C82" s="17"/>
      <c r="D82" s="17"/>
      <c r="E82" s="17"/>
      <c r="F82" s="79" t="s">
        <v>164</v>
      </c>
      <c r="G82" s="11"/>
      <c r="H82" s="108"/>
      <c r="I82" s="11"/>
      <c r="J82" s="11"/>
      <c r="K82" s="11"/>
      <c r="L82" s="22"/>
    </row>
    <row r="83" spans="1:12" ht="12.75" customHeight="1" thickBot="1" x14ac:dyDescent="0.25">
      <c r="A83" s="10" t="s">
        <v>9</v>
      </c>
      <c r="B83" s="109"/>
      <c r="C83" s="19"/>
      <c r="D83" s="19"/>
      <c r="E83" s="19"/>
      <c r="F83" s="80" t="s">
        <v>85</v>
      </c>
      <c r="G83" s="12"/>
      <c r="H83" s="110"/>
      <c r="I83" s="12"/>
      <c r="J83" s="12"/>
      <c r="K83" s="12"/>
      <c r="L83" s="24"/>
    </row>
    <row r="84" spans="1:12" ht="13.5" customHeight="1" thickBot="1" x14ac:dyDescent="0.25">
      <c r="A84" s="10" t="s">
        <v>7</v>
      </c>
      <c r="B84" s="105">
        <f>1+MAX($B$13:B83)</f>
        <v>18</v>
      </c>
      <c r="C84" s="76" t="s">
        <v>122</v>
      </c>
      <c r="D84" s="76"/>
      <c r="E84" s="76" t="s">
        <v>101</v>
      </c>
      <c r="F84" s="77" t="s">
        <v>123</v>
      </c>
      <c r="G84" s="76" t="s">
        <v>121</v>
      </c>
      <c r="H84" s="106">
        <f>1.2*0.65*45*80%</f>
        <v>28.080000000000002</v>
      </c>
      <c r="I84" s="102"/>
      <c r="J84" s="81"/>
      <c r="K84" s="82"/>
      <c r="L84" s="83">
        <f>ROUND((ROUND(H84,3))*(ROUND(K84,2)),2)</f>
        <v>0</v>
      </c>
    </row>
    <row r="85" spans="1:12" ht="12.75" customHeight="1" x14ac:dyDescent="0.2">
      <c r="A85" s="10" t="s">
        <v>6</v>
      </c>
      <c r="B85" s="107"/>
      <c r="C85" s="17"/>
      <c r="D85" s="17"/>
      <c r="E85" s="17"/>
      <c r="F85" s="78"/>
      <c r="G85" s="11"/>
      <c r="H85" s="108"/>
      <c r="I85" s="11"/>
      <c r="J85" s="11"/>
      <c r="K85" s="11"/>
      <c r="L85" s="22"/>
    </row>
    <row r="86" spans="1:12" ht="12.75" customHeight="1" x14ac:dyDescent="0.2">
      <c r="A86" s="10" t="s">
        <v>8</v>
      </c>
      <c r="B86" s="107"/>
      <c r="C86" s="17"/>
      <c r="D86" s="17"/>
      <c r="E86" s="17"/>
      <c r="F86" s="79" t="s">
        <v>165</v>
      </c>
      <c r="G86" s="11"/>
      <c r="H86" s="108"/>
      <c r="I86" s="11"/>
      <c r="J86" s="11"/>
      <c r="K86" s="11"/>
      <c r="L86" s="22"/>
    </row>
    <row r="87" spans="1:12" ht="12.75" customHeight="1" thickBot="1" x14ac:dyDescent="0.25">
      <c r="A87" s="10" t="s">
        <v>9</v>
      </c>
      <c r="B87" s="109"/>
      <c r="C87" s="19"/>
      <c r="D87" s="19"/>
      <c r="E87" s="19"/>
      <c r="F87" s="80" t="s">
        <v>85</v>
      </c>
      <c r="G87" s="12"/>
      <c r="H87" s="110"/>
      <c r="I87" s="12"/>
      <c r="J87" s="12"/>
      <c r="K87" s="12"/>
      <c r="L87" s="24"/>
    </row>
    <row r="88" spans="1:12" ht="13.5" customHeight="1" thickBot="1" x14ac:dyDescent="0.25">
      <c r="A88" s="10" t="s">
        <v>7</v>
      </c>
      <c r="B88" s="105">
        <f>1+MAX($B$13:B87)</f>
        <v>19</v>
      </c>
      <c r="C88" s="76" t="s">
        <v>148</v>
      </c>
      <c r="D88" s="76"/>
      <c r="E88" s="76" t="s">
        <v>101</v>
      </c>
      <c r="F88" s="77" t="s">
        <v>149</v>
      </c>
      <c r="G88" s="76" t="s">
        <v>107</v>
      </c>
      <c r="H88" s="106">
        <v>45</v>
      </c>
      <c r="I88" s="102"/>
      <c r="J88" s="81"/>
      <c r="K88" s="82"/>
      <c r="L88" s="83">
        <f>ROUND((ROUND(H88,3))*(ROUND(K88,2)),2)</f>
        <v>0</v>
      </c>
    </row>
    <row r="89" spans="1:12" ht="12.75" customHeight="1" x14ac:dyDescent="0.2">
      <c r="A89" s="10" t="s">
        <v>6</v>
      </c>
      <c r="B89" s="107"/>
      <c r="C89" s="17"/>
      <c r="D89" s="17"/>
      <c r="E89" s="17"/>
      <c r="F89" s="78"/>
      <c r="G89" s="11"/>
      <c r="H89" s="108"/>
      <c r="I89" s="11"/>
      <c r="J89" s="11"/>
      <c r="K89" s="11"/>
      <c r="L89" s="22"/>
    </row>
    <row r="90" spans="1:12" ht="12.75" customHeight="1" x14ac:dyDescent="0.2">
      <c r="A90" s="10" t="s">
        <v>8</v>
      </c>
      <c r="B90" s="107"/>
      <c r="C90" s="17"/>
      <c r="D90" s="17"/>
      <c r="E90" s="17"/>
      <c r="F90" s="79" t="s">
        <v>166</v>
      </c>
      <c r="G90" s="11"/>
      <c r="H90" s="108"/>
      <c r="I90" s="11"/>
      <c r="J90" s="11"/>
      <c r="K90" s="11"/>
      <c r="L90" s="22"/>
    </row>
    <row r="91" spans="1:12" ht="12.75" customHeight="1" thickBot="1" x14ac:dyDescent="0.25">
      <c r="A91" s="10" t="s">
        <v>9</v>
      </c>
      <c r="B91" s="109"/>
      <c r="C91" s="19"/>
      <c r="D91" s="19"/>
      <c r="E91" s="19"/>
      <c r="F91" s="80" t="s">
        <v>85</v>
      </c>
      <c r="G91" s="12"/>
      <c r="H91" s="110"/>
      <c r="I91" s="12"/>
      <c r="J91" s="12"/>
      <c r="K91" s="12"/>
      <c r="L91" s="24"/>
    </row>
    <row r="92" spans="1:12" ht="13.5" customHeight="1" thickBot="1" x14ac:dyDescent="0.25">
      <c r="A92" s="10" t="s">
        <v>7</v>
      </c>
      <c r="B92" s="105">
        <f>1+MAX($B$13:B91)</f>
        <v>20</v>
      </c>
      <c r="C92" s="76" t="s">
        <v>130</v>
      </c>
      <c r="D92" s="76"/>
      <c r="E92" s="76" t="s">
        <v>101</v>
      </c>
      <c r="F92" s="77" t="s">
        <v>131</v>
      </c>
      <c r="G92" s="76" t="s">
        <v>129</v>
      </c>
      <c r="H92" s="106">
        <v>45</v>
      </c>
      <c r="I92" s="102"/>
      <c r="J92" s="81"/>
      <c r="K92" s="82"/>
      <c r="L92" s="83">
        <f>ROUND((ROUND(H92,3))*(ROUND(K92,2)),2)</f>
        <v>0</v>
      </c>
    </row>
    <row r="93" spans="1:12" ht="12.75" customHeight="1" x14ac:dyDescent="0.2">
      <c r="A93" s="10" t="s">
        <v>6</v>
      </c>
      <c r="B93" s="107"/>
      <c r="C93" s="17"/>
      <c r="D93" s="17"/>
      <c r="E93" s="17"/>
      <c r="F93" s="78"/>
      <c r="G93" s="11"/>
      <c r="H93" s="108"/>
      <c r="I93" s="11"/>
      <c r="J93" s="11"/>
      <c r="K93" s="11"/>
      <c r="L93" s="22"/>
    </row>
    <row r="94" spans="1:12" ht="12.75" customHeight="1" x14ac:dyDescent="0.2">
      <c r="A94" s="10" t="s">
        <v>8</v>
      </c>
      <c r="B94" s="107"/>
      <c r="C94" s="17"/>
      <c r="D94" s="17"/>
      <c r="E94" s="17"/>
      <c r="F94" s="79" t="s">
        <v>167</v>
      </c>
      <c r="G94" s="11"/>
      <c r="H94" s="108"/>
      <c r="I94" s="11"/>
      <c r="J94" s="11"/>
      <c r="K94" s="11"/>
      <c r="L94" s="22"/>
    </row>
    <row r="95" spans="1:12" ht="12.75" customHeight="1" thickBot="1" x14ac:dyDescent="0.25">
      <c r="A95" s="10" t="s">
        <v>9</v>
      </c>
      <c r="B95" s="109"/>
      <c r="C95" s="19"/>
      <c r="D95" s="19"/>
      <c r="E95" s="19"/>
      <c r="F95" s="80" t="s">
        <v>85</v>
      </c>
      <c r="G95" s="12"/>
      <c r="H95" s="110"/>
      <c r="I95" s="12"/>
      <c r="J95" s="12"/>
      <c r="K95" s="12"/>
      <c r="L95" s="24"/>
    </row>
    <row r="96" spans="1:12" ht="13.5" customHeight="1" thickBot="1" x14ac:dyDescent="0.25">
      <c r="A96" s="10" t="s">
        <v>7</v>
      </c>
      <c r="B96" s="105">
        <f>1+MAX($B$13:B95)</f>
        <v>21</v>
      </c>
      <c r="C96" s="76" t="s">
        <v>124</v>
      </c>
      <c r="D96" s="76"/>
      <c r="E96" s="76" t="s">
        <v>101</v>
      </c>
      <c r="F96" s="77" t="s">
        <v>125</v>
      </c>
      <c r="G96" s="76" t="s">
        <v>126</v>
      </c>
      <c r="H96" s="106">
        <f>1.2*0.65*45*20%*1.8*27+7.5*27</f>
        <v>543.67200000000003</v>
      </c>
      <c r="I96" s="102"/>
      <c r="J96" s="81"/>
      <c r="K96" s="82"/>
      <c r="L96" s="83">
        <f>ROUND((ROUND(H96,3))*(ROUND(K96,2)),2)</f>
        <v>0</v>
      </c>
    </row>
    <row r="97" spans="1:12" ht="12.75" customHeight="1" x14ac:dyDescent="0.2">
      <c r="A97" s="10" t="s">
        <v>6</v>
      </c>
      <c r="B97" s="107"/>
      <c r="C97" s="17"/>
      <c r="D97" s="17"/>
      <c r="E97" s="17"/>
      <c r="F97" s="78"/>
      <c r="G97" s="11"/>
      <c r="H97" s="108"/>
      <c r="I97" s="11"/>
      <c r="J97" s="11"/>
      <c r="K97" s="11"/>
      <c r="L97" s="22"/>
    </row>
    <row r="98" spans="1:12" ht="12.75" customHeight="1" x14ac:dyDescent="0.2">
      <c r="A98" s="10" t="s">
        <v>8</v>
      </c>
      <c r="B98" s="107"/>
      <c r="C98" s="17"/>
      <c r="D98" s="17"/>
      <c r="E98" s="17"/>
      <c r="F98" s="79" t="s">
        <v>173</v>
      </c>
      <c r="G98" s="11"/>
      <c r="H98" s="108"/>
      <c r="I98" s="11"/>
      <c r="J98" s="11"/>
      <c r="K98" s="11"/>
      <c r="L98" s="22"/>
    </row>
    <row r="99" spans="1:12" ht="12.75" customHeight="1" thickBot="1" x14ac:dyDescent="0.25">
      <c r="A99" s="10" t="s">
        <v>9</v>
      </c>
      <c r="B99" s="109"/>
      <c r="C99" s="19"/>
      <c r="D99" s="19"/>
      <c r="E99" s="19"/>
      <c r="F99" s="80" t="s">
        <v>85</v>
      </c>
      <c r="G99" s="12"/>
      <c r="H99" s="110"/>
      <c r="I99" s="12"/>
      <c r="J99" s="12"/>
      <c r="K99" s="12"/>
      <c r="L99" s="24"/>
    </row>
    <row r="100" spans="1:12" ht="13.5" thickBot="1" x14ac:dyDescent="0.25">
      <c r="A100" s="101" t="s">
        <v>32</v>
      </c>
      <c r="B100" s="115" t="s">
        <v>103</v>
      </c>
      <c r="C100" s="89" t="s">
        <v>104</v>
      </c>
      <c r="D100" s="89"/>
      <c r="E100" s="89"/>
      <c r="F100" s="89" t="s">
        <v>10</v>
      </c>
      <c r="G100" s="90"/>
      <c r="H100" s="116"/>
      <c r="I100" s="90"/>
      <c r="J100" s="90"/>
      <c r="K100" s="90"/>
      <c r="L100" s="91">
        <f>SUM(L80:L99)</f>
        <v>0</v>
      </c>
    </row>
    <row r="101" spans="1:12" ht="19.5" customHeight="1" thickBot="1" x14ac:dyDescent="0.25">
      <c r="A101" s="13" t="s">
        <v>32</v>
      </c>
      <c r="B101" s="113" t="s">
        <v>21</v>
      </c>
      <c r="C101" s="92">
        <v>0</v>
      </c>
      <c r="D101" s="93"/>
      <c r="E101" s="93"/>
      <c r="F101" s="92" t="s">
        <v>127</v>
      </c>
      <c r="G101" s="94"/>
      <c r="H101" s="114"/>
      <c r="I101" s="94"/>
      <c r="J101" s="94"/>
      <c r="K101" s="94"/>
      <c r="L101" s="95"/>
    </row>
    <row r="102" spans="1:12" ht="24.75" customHeight="1" thickBot="1" x14ac:dyDescent="0.25">
      <c r="A102" s="10" t="s">
        <v>7</v>
      </c>
      <c r="B102" s="105">
        <f>1+MAX($B$13:B101)</f>
        <v>22</v>
      </c>
      <c r="C102" s="76" t="s">
        <v>150</v>
      </c>
      <c r="D102" s="76"/>
      <c r="E102" s="76" t="s">
        <v>101</v>
      </c>
      <c r="F102" s="77" t="s">
        <v>151</v>
      </c>
      <c r="G102" s="76" t="s">
        <v>128</v>
      </c>
      <c r="H102" s="106">
        <v>1.3</v>
      </c>
      <c r="I102" s="102"/>
      <c r="J102" s="81"/>
      <c r="K102" s="82"/>
      <c r="L102" s="83">
        <f>ROUND((ROUND(H102,3))*(ROUND(K102,2)),2)</f>
        <v>0</v>
      </c>
    </row>
    <row r="103" spans="1:12" ht="12.75" customHeight="1" x14ac:dyDescent="0.2">
      <c r="A103" s="10" t="s">
        <v>6</v>
      </c>
      <c r="B103" s="107"/>
      <c r="C103" s="17"/>
      <c r="D103" s="17"/>
      <c r="E103" s="17"/>
      <c r="F103" s="78"/>
      <c r="G103" s="11"/>
      <c r="H103" s="108"/>
      <c r="I103" s="11"/>
      <c r="J103" s="11"/>
      <c r="K103" s="11"/>
      <c r="L103" s="22"/>
    </row>
    <row r="104" spans="1:12" ht="12.75" customHeight="1" x14ac:dyDescent="0.2">
      <c r="A104" s="10" t="s">
        <v>8</v>
      </c>
      <c r="B104" s="107"/>
      <c r="C104" s="17"/>
      <c r="D104" s="17"/>
      <c r="E104" s="17"/>
      <c r="F104" s="79"/>
      <c r="G104" s="11"/>
      <c r="H104" s="108"/>
      <c r="I104" s="11"/>
      <c r="J104" s="11"/>
      <c r="K104" s="11"/>
      <c r="L104" s="22"/>
    </row>
    <row r="105" spans="1:12" ht="12.75" customHeight="1" thickBot="1" x14ac:dyDescent="0.25">
      <c r="A105" s="10" t="s">
        <v>9</v>
      </c>
      <c r="B105" s="109"/>
      <c r="C105" s="19"/>
      <c r="D105" s="19"/>
      <c r="E105" s="19"/>
      <c r="F105" s="80" t="s">
        <v>85</v>
      </c>
      <c r="G105" s="12"/>
      <c r="H105" s="110"/>
      <c r="I105" s="12"/>
      <c r="J105" s="12"/>
      <c r="K105" s="12"/>
      <c r="L105" s="24"/>
    </row>
    <row r="106" spans="1:12" ht="23.25" thickBot="1" x14ac:dyDescent="0.25">
      <c r="A106" s="10" t="s">
        <v>7</v>
      </c>
      <c r="B106" s="105">
        <f>1+MAX($B$13:B105)</f>
        <v>23</v>
      </c>
      <c r="C106" s="76" t="s">
        <v>168</v>
      </c>
      <c r="D106" s="76"/>
      <c r="E106" s="76" t="s">
        <v>101</v>
      </c>
      <c r="F106" s="77" t="s">
        <v>169</v>
      </c>
      <c r="G106" s="76" t="s">
        <v>128</v>
      </c>
      <c r="H106" s="106">
        <f>1.2*0.65*45*20%*1.8</f>
        <v>12.636000000000001</v>
      </c>
      <c r="I106" s="102"/>
      <c r="J106" s="81"/>
      <c r="K106" s="82"/>
      <c r="L106" s="83">
        <f>ROUND((ROUND(H106,3))*(ROUND(K106,2)),2)</f>
        <v>0</v>
      </c>
    </row>
    <row r="107" spans="1:12" ht="12.75" customHeight="1" x14ac:dyDescent="0.2">
      <c r="A107" s="10" t="s">
        <v>6</v>
      </c>
      <c r="B107" s="107"/>
      <c r="C107" s="17"/>
      <c r="D107" s="17"/>
      <c r="E107" s="17"/>
      <c r="F107" s="78"/>
      <c r="G107" s="11"/>
      <c r="H107" s="108"/>
      <c r="I107" s="11"/>
      <c r="J107" s="11"/>
      <c r="K107" s="11"/>
      <c r="L107" s="22"/>
    </row>
    <row r="108" spans="1:12" ht="12.75" customHeight="1" x14ac:dyDescent="0.2">
      <c r="A108" s="10" t="s">
        <v>8</v>
      </c>
      <c r="B108" s="107"/>
      <c r="C108" s="17"/>
      <c r="D108" s="17"/>
      <c r="E108" s="17"/>
      <c r="F108" s="79" t="s">
        <v>170</v>
      </c>
      <c r="G108" s="11"/>
      <c r="H108" s="108"/>
      <c r="I108" s="11"/>
      <c r="J108" s="11"/>
      <c r="K108" s="11"/>
      <c r="L108" s="22"/>
    </row>
    <row r="109" spans="1:12" ht="12.75" customHeight="1" thickBot="1" x14ac:dyDescent="0.25">
      <c r="A109" s="10" t="s">
        <v>9</v>
      </c>
      <c r="B109" s="109"/>
      <c r="C109" s="19"/>
      <c r="D109" s="19"/>
      <c r="E109" s="19"/>
      <c r="F109" s="80" t="s">
        <v>85</v>
      </c>
      <c r="G109" s="12"/>
      <c r="H109" s="110"/>
      <c r="I109" s="12"/>
      <c r="J109" s="12"/>
      <c r="K109" s="12"/>
      <c r="L109" s="24"/>
    </row>
    <row r="110" spans="1:12" ht="23.25" thickBot="1" x14ac:dyDescent="0.25">
      <c r="A110" s="10" t="s">
        <v>7</v>
      </c>
      <c r="B110" s="105">
        <f>1+MAX($B$13:B109)</f>
        <v>24</v>
      </c>
      <c r="C110" s="76" t="s">
        <v>171</v>
      </c>
      <c r="D110" s="76"/>
      <c r="E110" s="76" t="s">
        <v>101</v>
      </c>
      <c r="F110" s="77" t="s">
        <v>172</v>
      </c>
      <c r="G110" s="76" t="s">
        <v>128</v>
      </c>
      <c r="H110" s="106">
        <f>3*2.5</f>
        <v>7.5</v>
      </c>
      <c r="I110" s="102"/>
      <c r="J110" s="81"/>
      <c r="K110" s="82"/>
      <c r="L110" s="83">
        <f>ROUND((ROUND(H110,3))*(ROUND(K110,2)),2)</f>
        <v>0</v>
      </c>
    </row>
    <row r="111" spans="1:12" ht="12.75" customHeight="1" x14ac:dyDescent="0.2">
      <c r="A111" s="10" t="s">
        <v>6</v>
      </c>
      <c r="B111" s="107"/>
      <c r="C111" s="17"/>
      <c r="D111" s="17"/>
      <c r="E111" s="17"/>
      <c r="F111" s="78"/>
      <c r="G111" s="11"/>
      <c r="H111" s="108"/>
      <c r="I111" s="11"/>
      <c r="J111" s="11"/>
      <c r="K111" s="11"/>
      <c r="L111" s="22"/>
    </row>
    <row r="112" spans="1:12" ht="12.75" customHeight="1" x14ac:dyDescent="0.2">
      <c r="A112" s="10" t="s">
        <v>8</v>
      </c>
      <c r="B112" s="107"/>
      <c r="C112" s="17"/>
      <c r="D112" s="17"/>
      <c r="E112" s="17"/>
      <c r="F112" s="79"/>
      <c r="G112" s="11"/>
      <c r="H112" s="108"/>
      <c r="I112" s="11"/>
      <c r="J112" s="11"/>
      <c r="K112" s="11"/>
      <c r="L112" s="22"/>
    </row>
    <row r="113" spans="1:12" ht="12.75" customHeight="1" thickBot="1" x14ac:dyDescent="0.25">
      <c r="A113" s="10" t="s">
        <v>9</v>
      </c>
      <c r="B113" s="109"/>
      <c r="C113" s="19"/>
      <c r="D113" s="19"/>
      <c r="E113" s="19"/>
      <c r="F113" s="80"/>
      <c r="G113" s="12"/>
      <c r="H113" s="110"/>
      <c r="I113" s="12"/>
      <c r="J113" s="12"/>
      <c r="K113" s="12"/>
      <c r="L113" s="24"/>
    </row>
    <row r="114" spans="1:12" ht="13.5" thickBot="1" x14ac:dyDescent="0.25">
      <c r="A114" s="101"/>
      <c r="B114" s="117" t="s">
        <v>103</v>
      </c>
      <c r="C114" s="97" t="s">
        <v>104</v>
      </c>
      <c r="D114" s="97"/>
      <c r="E114" s="97"/>
      <c r="F114" s="97" t="s">
        <v>127</v>
      </c>
      <c r="G114" s="99"/>
      <c r="H114" s="112"/>
      <c r="I114" s="99"/>
      <c r="J114" s="99"/>
      <c r="K114" s="99"/>
      <c r="L114" s="100">
        <f>SUM(L102:L113)</f>
        <v>0</v>
      </c>
    </row>
    <row r="115" spans="1:12" ht="12" thickBot="1" x14ac:dyDescent="0.25">
      <c r="B115" s="118"/>
      <c r="C115" s="119"/>
      <c r="D115" s="119"/>
      <c r="E115" s="119"/>
      <c r="F115" s="119"/>
      <c r="G115" s="120"/>
      <c r="H115" s="121"/>
    </row>
    <row r="1084" spans="2:12" ht="12" thickBot="1" x14ac:dyDescent="0.25">
      <c r="J1084" s="86"/>
      <c r="K1084" s="86"/>
      <c r="L1084" s="86"/>
    </row>
    <row r="1085" spans="2:12" ht="12.75" thickTop="1" thickBot="1" x14ac:dyDescent="0.25">
      <c r="B1085" s="85"/>
      <c r="C1085" s="85"/>
      <c r="D1085" s="85"/>
      <c r="E1085" s="85"/>
      <c r="F1085" s="85"/>
      <c r="G1085" s="86"/>
      <c r="H1085" s="86"/>
      <c r="I1085" s="86"/>
    </row>
    <row r="1086" spans="2:12" ht="12" thickTop="1" x14ac:dyDescent="0.2"/>
  </sheetData>
  <sheetProtection formatCells="0" formatColumns="0" formatRows="0" insertColumns="0" insertRows="0" deleteColumns="0" deleteRows="0" sort="0" autoFilter="0"/>
  <autoFilter ref="A12:L114"/>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allowBlank="1" showInputMessage="1" showErrorMessage="1" promptTitle="Výkaz výměr:" prompt="způsob stanovení množství položky, nebo odkaz na příslušnou přílohu dokumentace." sqref="F98 F76 F24 F28 F32 F52 F20 F48 F82 F56 F60 F64 F68 F72 F94 F90 F86 F104 F44 F108 F112 F36 F4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97 F23 F27 F31 F43 F51 F19 F47 F81 F55 F59 F63 F67 F71 F93 F89 F85 F103 F75 F107 F111 F35 F39"/>
    <dataValidation allowBlank="1" showInputMessage="1" showErrorMessage="1" promptTitle="Název položky" prompt="Přesný název položky dle cenové soustavy, nebo vlastní název v případě položky mimo cenovou soustavu." sqref="F96 F22 F26 F30 F42 F50 F18 F46 F80 F54 F58 F62 F66 F70 F92 F88 F84 F102 F74 F106 F110 F34 F38"/>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1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25" min="1" max="11" man="1"/>
    <brk id="814"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5"/>
      <c r="C1" s="76"/>
      <c r="D1" s="76"/>
      <c r="E1" s="76"/>
      <c r="F1" s="77"/>
      <c r="G1" s="76"/>
      <c r="H1" s="81"/>
      <c r="I1" s="81"/>
      <c r="J1" s="81"/>
      <c r="K1" s="82"/>
      <c r="L1" s="83">
        <f>ROUND((ROUND(H1,3))*(ROUND(K1,2)),2)</f>
        <v>0</v>
      </c>
    </row>
    <row r="2" spans="1:12" s="1" customFormat="1" ht="12.75" customHeight="1" x14ac:dyDescent="0.25">
      <c r="A2" s="10" t="s">
        <v>6</v>
      </c>
      <c r="B2" s="21"/>
      <c r="C2" s="17"/>
      <c r="D2" s="17"/>
      <c r="E2" s="17"/>
      <c r="F2" s="78"/>
      <c r="G2" s="11"/>
      <c r="H2" s="11"/>
      <c r="I2" s="11"/>
      <c r="J2" s="11"/>
      <c r="K2" s="11"/>
      <c r="L2" s="22"/>
    </row>
    <row r="3" spans="1:12" s="1" customFormat="1" ht="12.75" customHeight="1" x14ac:dyDescent="0.25">
      <c r="A3" s="10" t="s">
        <v>8</v>
      </c>
      <c r="B3" s="21"/>
      <c r="C3" s="17"/>
      <c r="D3" s="17"/>
      <c r="E3" s="17"/>
      <c r="F3" s="79"/>
      <c r="G3" s="11"/>
      <c r="H3" s="11"/>
      <c r="I3" s="11"/>
      <c r="J3" s="11"/>
      <c r="K3" s="11"/>
      <c r="L3" s="22"/>
    </row>
    <row r="4" spans="1:12" s="1" customFormat="1" ht="12.75" customHeight="1" thickBot="1" x14ac:dyDescent="0.3">
      <c r="A4" s="10" t="s">
        <v>9</v>
      </c>
      <c r="B4" s="23"/>
      <c r="C4" s="19"/>
      <c r="D4" s="19"/>
      <c r="E4" s="19"/>
      <c r="F4" s="80"/>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7"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2">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10-62-07</vt:lpstr>
      <vt:lpstr>Kategorie monitoringu</vt:lpstr>
      <vt:lpstr>hide</vt:lpstr>
      <vt:lpstr>změny</vt:lpstr>
      <vt:lpstr>'SO 10-62-07'!Názvy_tisku</vt:lpstr>
      <vt:lpstr>'SO 10-62-07'!Oblast_tisku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2018-06-25T13:08:23Z</cp:lastPrinted>
  <dcterms:created xsi:type="dcterms:W3CDTF">2015-03-16T09:47:49Z</dcterms:created>
  <dcterms:modified xsi:type="dcterms:W3CDTF">2018-06-25T13:08:50Z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