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.1 - železniční svršek" sheetId="2" r:id="rId2"/>
    <sheet name="SO 1.2 - materiál zadavat..." sheetId="3" r:id="rId3"/>
    <sheet name="SO 2.1 - železniční svršek" sheetId="4" r:id="rId4"/>
    <sheet name="SO 2.2 - VON - práce zhot..." sheetId="5" r:id="rId5"/>
    <sheet name="SO 3.1 - železniční svršek" sheetId="6" r:id="rId6"/>
    <sheet name="SO 3.2 - VON - práce zhot..." sheetId="7" r:id="rId7"/>
    <sheet name="SO 4.1 - železniční svršek" sheetId="8" r:id="rId8"/>
    <sheet name="SO 4.2 - VON - práce zhot..." sheetId="9" r:id="rId9"/>
    <sheet name="SO 5.1 - železniční svršek" sheetId="10" r:id="rId10"/>
    <sheet name="SO 5.2 - VON - práce zhot..." sheetId="11" r:id="rId11"/>
    <sheet name="SO 6.1 - železniční svršek" sheetId="12" r:id="rId12"/>
    <sheet name="SO 6.2 - VON - práce zhot..." sheetId="13" r:id="rId13"/>
    <sheet name="SO 7 - Úprava a regulace TV" sheetId="14" r:id="rId14"/>
    <sheet name="SO 8 - Výměna podkladnic ..." sheetId="15" r:id="rId15"/>
    <sheet name="SO 9 - Oprava propustku v..." sheetId="16" r:id="rId16"/>
    <sheet name="SO 10 - Následná úprava GPK" sheetId="17" r:id="rId17"/>
    <sheet name="VON - Vedlejší a ostatní ..." sheetId="18" r:id="rId18"/>
  </sheets>
  <definedNames>
    <definedName name="_xlnm.Print_Area" localSheetId="0">'Rekapitulace stavby'!$D$4:$AO$76,'Rekapitulace stavby'!$C$82:$AQ$118</definedName>
    <definedName name="_xlnm.Print_Titles" localSheetId="0">'Rekapitulace stavby'!$92:$92</definedName>
    <definedName name="_xlnm._FilterDatabase" localSheetId="1" hidden="1">'SO 1.1 - železniční svršek'!$C$122:$K$530</definedName>
    <definedName name="_xlnm.Print_Area" localSheetId="1">'SO 1.1 - železniční svršek'!$C$4:$J$76,'SO 1.1 - železniční svršek'!$C$82:$J$102,'SO 1.1 - železniční svršek'!$C$108:$K$530</definedName>
    <definedName name="_xlnm.Print_Titles" localSheetId="1">'SO 1.1 - železniční svršek'!$122:$122</definedName>
    <definedName name="_xlnm._FilterDatabase" localSheetId="2" hidden="1">'SO 1.2 - materiál zadavat...'!$C$119:$K$132</definedName>
    <definedName name="_xlnm.Print_Area" localSheetId="2">'SO 1.2 - materiál zadavat...'!$C$4:$J$76,'SO 1.2 - materiál zadavat...'!$C$82:$J$99,'SO 1.2 - materiál zadavat...'!$C$105:$K$132</definedName>
    <definedName name="_xlnm.Print_Titles" localSheetId="2">'SO 1.2 - materiál zadavat...'!$119:$119</definedName>
    <definedName name="_xlnm._FilterDatabase" localSheetId="3" hidden="1">'SO 2.1 - železniční svršek'!$C$122:$K$219</definedName>
    <definedName name="_xlnm.Print_Area" localSheetId="3">'SO 2.1 - železniční svršek'!$C$4:$J$76,'SO 2.1 - železniční svršek'!$C$82:$J$102,'SO 2.1 - železniční svršek'!$C$108:$K$219</definedName>
    <definedName name="_xlnm.Print_Titles" localSheetId="3">'SO 2.1 - železniční svršek'!$122:$122</definedName>
    <definedName name="_xlnm._FilterDatabase" localSheetId="4" hidden="1">'SO 2.2 - VON - práce zhot...'!$C$120:$K$125</definedName>
    <definedName name="_xlnm.Print_Area" localSheetId="4">'SO 2.2 - VON - práce zhot...'!$C$4:$J$76,'SO 2.2 - VON - práce zhot...'!$C$82:$J$100,'SO 2.2 - VON - práce zhot...'!$C$106:$K$125</definedName>
    <definedName name="_xlnm.Print_Titles" localSheetId="4">'SO 2.2 - VON - práce zhot...'!$120:$120</definedName>
    <definedName name="_xlnm._FilterDatabase" localSheetId="5" hidden="1">'SO 3.1 - železniční svršek'!$C$122:$K$229</definedName>
    <definedName name="_xlnm.Print_Area" localSheetId="5">'SO 3.1 - železniční svršek'!$C$4:$J$76,'SO 3.1 - železniční svršek'!$C$82:$J$102,'SO 3.1 - železniční svršek'!$C$108:$K$229</definedName>
    <definedName name="_xlnm.Print_Titles" localSheetId="5">'SO 3.1 - železniční svršek'!$122:$122</definedName>
    <definedName name="_xlnm._FilterDatabase" localSheetId="6" hidden="1">'SO 3.2 - VON - práce zhot...'!$C$120:$K$125</definedName>
    <definedName name="_xlnm.Print_Area" localSheetId="6">'SO 3.2 - VON - práce zhot...'!$C$4:$J$76,'SO 3.2 - VON - práce zhot...'!$C$82:$J$100,'SO 3.2 - VON - práce zhot...'!$C$106:$K$125</definedName>
    <definedName name="_xlnm.Print_Titles" localSheetId="6">'SO 3.2 - VON - práce zhot...'!$120:$120</definedName>
    <definedName name="_xlnm._FilterDatabase" localSheetId="7" hidden="1">'SO 4.1 - železniční svršek'!$C$122:$K$253</definedName>
    <definedName name="_xlnm.Print_Area" localSheetId="7">'SO 4.1 - železniční svršek'!$C$4:$J$76,'SO 4.1 - železniční svršek'!$C$82:$J$102,'SO 4.1 - železniční svršek'!$C$108:$K$253</definedName>
    <definedName name="_xlnm.Print_Titles" localSheetId="7">'SO 4.1 - železniční svršek'!$122:$122</definedName>
    <definedName name="_xlnm._FilterDatabase" localSheetId="8" hidden="1">'SO 4.2 - VON - práce zhot...'!$C$120:$K$125</definedName>
    <definedName name="_xlnm.Print_Area" localSheetId="8">'SO 4.2 - VON - práce zhot...'!$C$4:$J$76,'SO 4.2 - VON - práce zhot...'!$C$82:$J$100,'SO 4.2 - VON - práce zhot...'!$C$106:$K$125</definedName>
    <definedName name="_xlnm.Print_Titles" localSheetId="8">'SO 4.2 - VON - práce zhot...'!$120:$120</definedName>
    <definedName name="_xlnm._FilterDatabase" localSheetId="9" hidden="1">'SO 5.1 - železniční svršek'!$C$122:$K$239</definedName>
    <definedName name="_xlnm.Print_Area" localSheetId="9">'SO 5.1 - železniční svršek'!$C$4:$J$76,'SO 5.1 - železniční svršek'!$C$82:$J$102,'SO 5.1 - železniční svršek'!$C$108:$K$239</definedName>
    <definedName name="_xlnm.Print_Titles" localSheetId="9">'SO 5.1 - železniční svršek'!$122:$122</definedName>
    <definedName name="_xlnm._FilterDatabase" localSheetId="10" hidden="1">'SO 5.2 - VON - práce zhot...'!$C$120:$K$125</definedName>
    <definedName name="_xlnm.Print_Area" localSheetId="10">'SO 5.2 - VON - práce zhot...'!$C$4:$J$76,'SO 5.2 - VON - práce zhot...'!$C$82:$J$100,'SO 5.2 - VON - práce zhot...'!$C$106:$K$125</definedName>
    <definedName name="_xlnm.Print_Titles" localSheetId="10">'SO 5.2 - VON - práce zhot...'!$120:$120</definedName>
    <definedName name="_xlnm._FilterDatabase" localSheetId="11" hidden="1">'SO 6.1 - železniční svršek'!$C$122:$K$237</definedName>
    <definedName name="_xlnm.Print_Area" localSheetId="11">'SO 6.1 - železniční svršek'!$C$4:$J$76,'SO 6.1 - železniční svršek'!$C$82:$J$102,'SO 6.1 - železniční svršek'!$C$108:$K$237</definedName>
    <definedName name="_xlnm.Print_Titles" localSheetId="11">'SO 6.1 - železniční svršek'!$122:$122</definedName>
    <definedName name="_xlnm._FilterDatabase" localSheetId="12" hidden="1">'SO 6.2 - VON - práce zhot...'!$C$120:$K$125</definedName>
    <definedName name="_xlnm.Print_Area" localSheetId="12">'SO 6.2 - VON - práce zhot...'!$C$4:$J$76,'SO 6.2 - VON - práce zhot...'!$C$82:$J$100,'SO 6.2 - VON - práce zhot...'!$C$106:$K$125</definedName>
    <definedName name="_xlnm.Print_Titles" localSheetId="12">'SO 6.2 - VON - práce zhot...'!$120:$120</definedName>
    <definedName name="_xlnm._FilterDatabase" localSheetId="13" hidden="1">'SO 7 - Úprava a regulace TV'!$C$116:$K$173</definedName>
    <definedName name="_xlnm.Print_Area" localSheetId="13">'SO 7 - Úprava a regulace TV'!$C$4:$J$76,'SO 7 - Úprava a regulace TV'!$C$82:$J$98,'SO 7 - Úprava a regulace TV'!$C$104:$K$173</definedName>
    <definedName name="_xlnm.Print_Titles" localSheetId="13">'SO 7 - Úprava a regulace TV'!$116:$116</definedName>
    <definedName name="_xlnm._FilterDatabase" localSheetId="14" hidden="1">'SO 8 - Výměna podkladnic ...'!$C$118:$K$202</definedName>
    <definedName name="_xlnm.Print_Area" localSheetId="14">'SO 8 - Výměna podkladnic ...'!$C$4:$J$76,'SO 8 - Výměna podkladnic ...'!$C$82:$J$100,'SO 8 - Výměna podkladnic ...'!$C$106:$K$202</definedName>
    <definedName name="_xlnm.Print_Titles" localSheetId="14">'SO 8 - Výměna podkladnic ...'!$118:$118</definedName>
    <definedName name="_xlnm._FilterDatabase" localSheetId="15" hidden="1">'SO 9 - Oprava propustku v...'!$C$125:$K$314</definedName>
    <definedName name="_xlnm.Print_Area" localSheetId="15">'SO 9 - Oprava propustku v...'!$C$4:$J$76,'SO 9 - Oprava propustku v...'!$C$82:$J$107,'SO 9 - Oprava propustku v...'!$C$113:$K$314</definedName>
    <definedName name="_xlnm.Print_Titles" localSheetId="15">'SO 9 - Oprava propustku v...'!$125:$125</definedName>
    <definedName name="_xlnm._FilterDatabase" localSheetId="16" hidden="1">'SO 10 - Následná úprava GPK'!$C$118:$K$166</definedName>
    <definedName name="_xlnm.Print_Area" localSheetId="16">'SO 10 - Následná úprava GPK'!$C$4:$J$76,'SO 10 - Následná úprava GPK'!$C$82:$J$100,'SO 10 - Následná úprava GPK'!$C$106:$K$166</definedName>
    <definedName name="_xlnm.Print_Titles" localSheetId="16">'SO 10 - Následná úprava GPK'!$118:$118</definedName>
    <definedName name="_xlnm._FilterDatabase" localSheetId="17" hidden="1">'VON - Vedlejší a ostatní ...'!$C$116:$K$150</definedName>
    <definedName name="_xlnm.Print_Area" localSheetId="17">'VON - Vedlejší a ostatní ...'!$C$4:$J$76,'VON - Vedlejší a ostatní ...'!$C$82:$J$98,'VON - Vedlejší a ostatní ...'!$C$104:$K$150</definedName>
    <definedName name="_xlnm.Print_Titles" localSheetId="17">'VON - Vedlejší a ostatní ...'!$116:$116</definedName>
  </definedNames>
  <calcPr/>
</workbook>
</file>

<file path=xl/calcChain.xml><?xml version="1.0" encoding="utf-8"?>
<calcChain xmlns="http://schemas.openxmlformats.org/spreadsheetml/2006/main">
  <c i="18" l="1" r="J37"/>
  <c r="J36"/>
  <c i="1" r="AY117"/>
  <c i="18" r="J35"/>
  <c i="1" r="AX117"/>
  <c i="18"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F113"/>
  <c r="F111"/>
  <c r="E109"/>
  <c r="F91"/>
  <c r="F89"/>
  <c r="E87"/>
  <c r="J24"/>
  <c r="E24"/>
  <c r="J92"/>
  <c r="J23"/>
  <c r="J21"/>
  <c r="E21"/>
  <c r="J113"/>
  <c r="J20"/>
  <c r="J18"/>
  <c r="E18"/>
  <c r="F114"/>
  <c r="J17"/>
  <c r="J12"/>
  <c r="J89"/>
  <c r="E7"/>
  <c r="E107"/>
  <c i="17" r="J37"/>
  <c r="J36"/>
  <c i="1" r="AY116"/>
  <c i="17" r="J35"/>
  <c i="1" r="AX116"/>
  <c i="17"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F115"/>
  <c r="F113"/>
  <c r="E111"/>
  <c r="F91"/>
  <c r="F89"/>
  <c r="E87"/>
  <c r="J24"/>
  <c r="E24"/>
  <c r="J116"/>
  <c r="J23"/>
  <c r="J21"/>
  <c r="E21"/>
  <c r="J115"/>
  <c r="J20"/>
  <c r="J18"/>
  <c r="E18"/>
  <c r="F92"/>
  <c r="J17"/>
  <c r="J12"/>
  <c r="J113"/>
  <c r="E7"/>
  <c r="E85"/>
  <c i="16" r="J37"/>
  <c r="J36"/>
  <c i="1" r="AY115"/>
  <c i="16" r="J35"/>
  <c i="1" r="AX115"/>
  <c i="16" r="BI313"/>
  <c r="BH313"/>
  <c r="BG313"/>
  <c r="BF313"/>
  <c r="T313"/>
  <c r="R313"/>
  <c r="P313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3"/>
  <c r="BH263"/>
  <c r="BG263"/>
  <c r="BF263"/>
  <c r="T263"/>
  <c r="R263"/>
  <c r="P263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3"/>
  <c r="BH243"/>
  <c r="BG243"/>
  <c r="BF243"/>
  <c r="T243"/>
  <c r="R243"/>
  <c r="P243"/>
  <c r="BI235"/>
  <c r="BH235"/>
  <c r="BG235"/>
  <c r="BF235"/>
  <c r="T235"/>
  <c r="R235"/>
  <c r="P235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T214"/>
  <c r="R215"/>
  <c r="R214"/>
  <c r="P215"/>
  <c r="P214"/>
  <c r="BI212"/>
  <c r="BH212"/>
  <c r="BG212"/>
  <c r="BF212"/>
  <c r="T212"/>
  <c r="R212"/>
  <c r="P212"/>
  <c r="BI205"/>
  <c r="BH205"/>
  <c r="BG205"/>
  <c r="BF205"/>
  <c r="T205"/>
  <c r="R205"/>
  <c r="P205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2"/>
  <c r="BH182"/>
  <c r="BG182"/>
  <c r="BF182"/>
  <c r="T182"/>
  <c r="R182"/>
  <c r="P182"/>
  <c r="BI175"/>
  <c r="BH175"/>
  <c r="BG175"/>
  <c r="BF175"/>
  <c r="T175"/>
  <c r="R175"/>
  <c r="P175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F122"/>
  <c r="F120"/>
  <c r="E118"/>
  <c r="F91"/>
  <c r="F89"/>
  <c r="E87"/>
  <c r="J24"/>
  <c r="E24"/>
  <c r="J123"/>
  <c r="J23"/>
  <c r="J21"/>
  <c r="E21"/>
  <c r="J122"/>
  <c r="J20"/>
  <c r="J18"/>
  <c r="E18"/>
  <c r="F92"/>
  <c r="J17"/>
  <c r="J12"/>
  <c r="J120"/>
  <c r="E7"/>
  <c r="E116"/>
  <c i="15" r="J37"/>
  <c r="J36"/>
  <c i="1" r="AY114"/>
  <c i="15" r="J35"/>
  <c i="1" r="AX114"/>
  <c i="15" r="BI197"/>
  <c r="BH197"/>
  <c r="BG197"/>
  <c r="BF197"/>
  <c r="T197"/>
  <c r="R197"/>
  <c r="P197"/>
  <c r="BI190"/>
  <c r="BH190"/>
  <c r="BG190"/>
  <c r="BF190"/>
  <c r="T190"/>
  <c r="R190"/>
  <c r="P190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F115"/>
  <c r="F113"/>
  <c r="E111"/>
  <c r="F91"/>
  <c r="F89"/>
  <c r="E87"/>
  <c r="J24"/>
  <c r="E24"/>
  <c r="J92"/>
  <c r="J23"/>
  <c r="J21"/>
  <c r="E21"/>
  <c r="J91"/>
  <c r="J20"/>
  <c r="J18"/>
  <c r="E18"/>
  <c r="F92"/>
  <c r="J17"/>
  <c r="J12"/>
  <c r="J89"/>
  <c r="E7"/>
  <c r="E85"/>
  <c i="14" r="J37"/>
  <c r="J36"/>
  <c i="1" r="AY113"/>
  <c i="14" r="J35"/>
  <c i="1" r="AX113"/>
  <c i="14"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F113"/>
  <c r="F111"/>
  <c r="E109"/>
  <c r="F91"/>
  <c r="F89"/>
  <c r="E87"/>
  <c r="J24"/>
  <c r="E24"/>
  <c r="J92"/>
  <c r="J23"/>
  <c r="J21"/>
  <c r="E21"/>
  <c r="J113"/>
  <c r="J20"/>
  <c r="J18"/>
  <c r="E18"/>
  <c r="F92"/>
  <c r="J17"/>
  <c r="J12"/>
  <c r="J89"/>
  <c r="E7"/>
  <c r="E107"/>
  <c i="13" r="J39"/>
  <c r="J38"/>
  <c i="1" r="AY112"/>
  <c i="13" r="J37"/>
  <c i="1" r="AX112"/>
  <c i="13" r="BI123"/>
  <c r="BH123"/>
  <c r="BG123"/>
  <c r="BF123"/>
  <c r="T123"/>
  <c r="T122"/>
  <c r="T121"/>
  <c r="R123"/>
  <c r="R122"/>
  <c r="R121"/>
  <c r="P123"/>
  <c r="P122"/>
  <c r="P121"/>
  <c i="1" r="AU112"/>
  <c i="13" r="F117"/>
  <c r="F115"/>
  <c r="E113"/>
  <c r="F93"/>
  <c r="F91"/>
  <c r="E89"/>
  <c r="J26"/>
  <c r="E26"/>
  <c r="J118"/>
  <c r="J25"/>
  <c r="J23"/>
  <c r="E23"/>
  <c r="J93"/>
  <c r="J22"/>
  <c r="J20"/>
  <c r="E20"/>
  <c r="F94"/>
  <c r="J19"/>
  <c r="J14"/>
  <c r="J115"/>
  <c r="E7"/>
  <c r="E85"/>
  <c i="12" r="J39"/>
  <c r="J38"/>
  <c i="1" r="AY111"/>
  <c i="12" r="J37"/>
  <c i="1" r="AX111"/>
  <c i="12"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F119"/>
  <c r="F117"/>
  <c r="E115"/>
  <c r="F93"/>
  <c r="F91"/>
  <c r="E89"/>
  <c r="J26"/>
  <c r="E26"/>
  <c r="J94"/>
  <c r="J25"/>
  <c r="J23"/>
  <c r="E23"/>
  <c r="J119"/>
  <c r="J22"/>
  <c r="J20"/>
  <c r="E20"/>
  <c r="F120"/>
  <c r="J19"/>
  <c r="J14"/>
  <c r="J91"/>
  <c r="E7"/>
  <c r="E85"/>
  <c i="11" r="J39"/>
  <c r="J38"/>
  <c i="1" r="AY109"/>
  <c i="11" r="J37"/>
  <c i="1" r="AX109"/>
  <c i="11" r="BI123"/>
  <c r="BH123"/>
  <c r="BG123"/>
  <c r="BF123"/>
  <c r="T123"/>
  <c r="T122"/>
  <c r="T121"/>
  <c r="R123"/>
  <c r="R122"/>
  <c r="R121"/>
  <c r="P123"/>
  <c r="P122"/>
  <c r="P121"/>
  <c i="1" r="AU109"/>
  <c i="11" r="F117"/>
  <c r="F115"/>
  <c r="E113"/>
  <c r="F93"/>
  <c r="F91"/>
  <c r="E89"/>
  <c r="J26"/>
  <c r="E26"/>
  <c r="J94"/>
  <c r="J25"/>
  <c r="J23"/>
  <c r="E23"/>
  <c r="J93"/>
  <c r="J22"/>
  <c r="J20"/>
  <c r="E20"/>
  <c r="F118"/>
  <c r="J19"/>
  <c r="J14"/>
  <c r="J91"/>
  <c r="E7"/>
  <c r="E109"/>
  <c i="10" r="J39"/>
  <c r="J38"/>
  <c i="1" r="AY108"/>
  <c i="10" r="J37"/>
  <c i="1" r="AX108"/>
  <c i="10"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F119"/>
  <c r="F117"/>
  <c r="E115"/>
  <c r="F93"/>
  <c r="F91"/>
  <c r="E89"/>
  <c r="J26"/>
  <c r="E26"/>
  <c r="J120"/>
  <c r="J25"/>
  <c r="J23"/>
  <c r="E23"/>
  <c r="J119"/>
  <c r="J22"/>
  <c r="J20"/>
  <c r="E20"/>
  <c r="F94"/>
  <c r="J19"/>
  <c r="J14"/>
  <c r="J91"/>
  <c r="E7"/>
  <c r="E85"/>
  <c i="9" r="J39"/>
  <c r="J38"/>
  <c i="1" r="AY106"/>
  <c i="9" r="J37"/>
  <c i="1" r="AX106"/>
  <c i="9" r="BI123"/>
  <c r="BH123"/>
  <c r="BG123"/>
  <c r="BF123"/>
  <c r="T123"/>
  <c r="T122"/>
  <c r="T121"/>
  <c r="R123"/>
  <c r="R122"/>
  <c r="R121"/>
  <c r="P123"/>
  <c r="P122"/>
  <c r="P121"/>
  <c i="1" r="AU106"/>
  <c i="9" r="F117"/>
  <c r="F115"/>
  <c r="E113"/>
  <c r="F93"/>
  <c r="F91"/>
  <c r="E89"/>
  <c r="J26"/>
  <c r="E26"/>
  <c r="J118"/>
  <c r="J25"/>
  <c r="J23"/>
  <c r="E23"/>
  <c r="J117"/>
  <c r="J22"/>
  <c r="J20"/>
  <c r="E20"/>
  <c r="F118"/>
  <c r="J19"/>
  <c r="J14"/>
  <c r="J91"/>
  <c r="E7"/>
  <c r="E109"/>
  <c i="8" r="J39"/>
  <c r="J38"/>
  <c i="1" r="AY105"/>
  <c i="8" r="J37"/>
  <c i="1" r="AX105"/>
  <c i="8"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3"/>
  <c r="BH213"/>
  <c r="BG213"/>
  <c r="BF213"/>
  <c r="T213"/>
  <c r="R213"/>
  <c r="P213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F119"/>
  <c r="F117"/>
  <c r="E115"/>
  <c r="F93"/>
  <c r="F91"/>
  <c r="E89"/>
  <c r="J26"/>
  <c r="E26"/>
  <c r="J94"/>
  <c r="J25"/>
  <c r="J23"/>
  <c r="E23"/>
  <c r="J93"/>
  <c r="J22"/>
  <c r="J20"/>
  <c r="E20"/>
  <c r="F120"/>
  <c r="J19"/>
  <c r="J14"/>
  <c r="J117"/>
  <c r="E7"/>
  <c r="E111"/>
  <c i="7" r="J39"/>
  <c r="J38"/>
  <c i="1" r="AY103"/>
  <c i="7" r="J37"/>
  <c i="1" r="AX103"/>
  <c i="7" r="BI123"/>
  <c r="BH123"/>
  <c r="BG123"/>
  <c r="BF123"/>
  <c r="T123"/>
  <c r="T122"/>
  <c r="T121"/>
  <c r="R123"/>
  <c r="R122"/>
  <c r="R121"/>
  <c r="P123"/>
  <c r="P122"/>
  <c r="P121"/>
  <c i="1" r="AU103"/>
  <c i="7" r="F117"/>
  <c r="F115"/>
  <c r="E113"/>
  <c r="F93"/>
  <c r="F91"/>
  <c r="E89"/>
  <c r="J26"/>
  <c r="E26"/>
  <c r="J94"/>
  <c r="J25"/>
  <c r="J23"/>
  <c r="E23"/>
  <c r="J93"/>
  <c r="J22"/>
  <c r="J20"/>
  <c r="E20"/>
  <c r="F118"/>
  <c r="J19"/>
  <c r="J14"/>
  <c r="J115"/>
  <c r="E7"/>
  <c r="E109"/>
  <c i="6" r="J39"/>
  <c r="J38"/>
  <c i="1" r="AY102"/>
  <c i="6" r="J37"/>
  <c i="1" r="AX102"/>
  <c i="6"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F119"/>
  <c r="F117"/>
  <c r="E115"/>
  <c r="F93"/>
  <c r="F91"/>
  <c r="E89"/>
  <c r="J26"/>
  <c r="E26"/>
  <c r="J120"/>
  <c r="J25"/>
  <c r="J23"/>
  <c r="E23"/>
  <c r="J119"/>
  <c r="J22"/>
  <c r="J20"/>
  <c r="E20"/>
  <c r="F120"/>
  <c r="J19"/>
  <c r="J14"/>
  <c r="J117"/>
  <c r="E7"/>
  <c r="E111"/>
  <c i="5" r="J39"/>
  <c r="J38"/>
  <c i="1" r="AY100"/>
  <c i="5" r="J37"/>
  <c i="1" r="AX100"/>
  <c i="5" r="BI123"/>
  <c r="BH123"/>
  <c r="BG123"/>
  <c r="BF123"/>
  <c r="T123"/>
  <c r="T122"/>
  <c r="T121"/>
  <c r="R123"/>
  <c r="R122"/>
  <c r="R121"/>
  <c r="P123"/>
  <c r="P122"/>
  <c r="P121"/>
  <c i="1" r="AU100"/>
  <c i="5" r="F117"/>
  <c r="F115"/>
  <c r="E113"/>
  <c r="F93"/>
  <c r="F91"/>
  <c r="E89"/>
  <c r="J26"/>
  <c r="E26"/>
  <c r="J94"/>
  <c r="J25"/>
  <c r="J23"/>
  <c r="E23"/>
  <c r="J117"/>
  <c r="J22"/>
  <c r="J20"/>
  <c r="E20"/>
  <c r="F118"/>
  <c r="J19"/>
  <c r="J14"/>
  <c r="J115"/>
  <c r="E7"/>
  <c r="E85"/>
  <c i="4" r="J39"/>
  <c r="J38"/>
  <c i="1" r="AY99"/>
  <c i="4" r="J37"/>
  <c i="1" r="AX99"/>
  <c i="4"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7"/>
  <c r="BH197"/>
  <c r="BG197"/>
  <c r="BF197"/>
  <c r="T197"/>
  <c r="R197"/>
  <c r="P197"/>
  <c r="BI193"/>
  <c r="BH193"/>
  <c r="BG193"/>
  <c r="BF193"/>
  <c r="T193"/>
  <c r="R193"/>
  <c r="P193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F119"/>
  <c r="F117"/>
  <c r="E115"/>
  <c r="F93"/>
  <c r="F91"/>
  <c r="E89"/>
  <c r="J26"/>
  <c r="E26"/>
  <c r="J120"/>
  <c r="J25"/>
  <c r="J23"/>
  <c r="E23"/>
  <c r="J93"/>
  <c r="J22"/>
  <c r="J20"/>
  <c r="E20"/>
  <c r="F120"/>
  <c r="J19"/>
  <c r="J14"/>
  <c r="J91"/>
  <c r="E7"/>
  <c r="E111"/>
  <c i="3" r="T120"/>
  <c r="R120"/>
  <c r="J39"/>
  <c r="J38"/>
  <c i="1" r="AY97"/>
  <c i="3" r="J37"/>
  <c i="1" r="AX97"/>
  <c i="3"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116"/>
  <c r="J22"/>
  <c r="J20"/>
  <c r="E20"/>
  <c r="F117"/>
  <c r="J19"/>
  <c r="J14"/>
  <c r="J91"/>
  <c r="E7"/>
  <c r="E108"/>
  <c i="2" r="J39"/>
  <c r="J38"/>
  <c i="1" r="AY96"/>
  <c i="2" r="J37"/>
  <c i="1" r="AX96"/>
  <c i="2" r="BI527"/>
  <c r="BH527"/>
  <c r="BG527"/>
  <c r="BF527"/>
  <c r="T527"/>
  <c r="R527"/>
  <c r="P527"/>
  <c r="BI523"/>
  <c r="BH523"/>
  <c r="BG523"/>
  <c r="BF523"/>
  <c r="T523"/>
  <c r="R523"/>
  <c r="P523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80"/>
  <c r="BH480"/>
  <c r="BG480"/>
  <c r="BF480"/>
  <c r="T480"/>
  <c r="R480"/>
  <c r="P480"/>
  <c r="BI476"/>
  <c r="BH476"/>
  <c r="BG476"/>
  <c r="BF476"/>
  <c r="T476"/>
  <c r="R476"/>
  <c r="P476"/>
  <c r="BI470"/>
  <c r="BH470"/>
  <c r="BG470"/>
  <c r="BF470"/>
  <c r="T470"/>
  <c r="R470"/>
  <c r="P470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5"/>
  <c r="BH435"/>
  <c r="BG435"/>
  <c r="BF435"/>
  <c r="T435"/>
  <c r="R435"/>
  <c r="P435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3"/>
  <c r="BH403"/>
  <c r="BG403"/>
  <c r="BF403"/>
  <c r="T403"/>
  <c r="R403"/>
  <c r="P403"/>
  <c r="BI399"/>
  <c r="BH399"/>
  <c r="BG399"/>
  <c r="BF399"/>
  <c r="T399"/>
  <c r="R399"/>
  <c r="P399"/>
  <c r="BI385"/>
  <c r="BH385"/>
  <c r="BG385"/>
  <c r="BF385"/>
  <c r="T385"/>
  <c r="R385"/>
  <c r="P385"/>
  <c r="BI378"/>
  <c r="BH378"/>
  <c r="BG378"/>
  <c r="BF378"/>
  <c r="T378"/>
  <c r="R378"/>
  <c r="P378"/>
  <c r="BI372"/>
  <c r="BH372"/>
  <c r="BG372"/>
  <c r="BF372"/>
  <c r="T372"/>
  <c r="R372"/>
  <c r="P372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F119"/>
  <c r="F117"/>
  <c r="E115"/>
  <c r="F93"/>
  <c r="F91"/>
  <c r="E89"/>
  <c r="J26"/>
  <c r="E26"/>
  <c r="J120"/>
  <c r="J25"/>
  <c r="J23"/>
  <c r="E23"/>
  <c r="J93"/>
  <c r="J22"/>
  <c r="J20"/>
  <c r="E20"/>
  <c r="F94"/>
  <c r="J19"/>
  <c r="J14"/>
  <c r="J117"/>
  <c r="E7"/>
  <c r="E111"/>
  <c i="1" r="L90"/>
  <c r="AM90"/>
  <c r="AM89"/>
  <c r="L89"/>
  <c r="AM87"/>
  <c r="L87"/>
  <c r="L85"/>
  <c r="L84"/>
  <c i="2" r="J366"/>
  <c r="BK196"/>
  <c r="J508"/>
  <c r="J442"/>
  <c r="BK284"/>
  <c r="J323"/>
  <c r="BK156"/>
  <c r="BK280"/>
  <c r="BK138"/>
  <c r="J464"/>
  <c r="J425"/>
  <c r="BK399"/>
  <c r="BK350"/>
  <c r="BK228"/>
  <c i="3" r="BK121"/>
  <c i="4" r="J214"/>
  <c r="J146"/>
  <c r="J140"/>
  <c r="BK193"/>
  <c i="5" r="F38"/>
  <c i="1" r="BC100"/>
  <c i="6" r="BK139"/>
  <c r="BK157"/>
  <c i="10" r="BK171"/>
  <c r="BK237"/>
  <c r="J179"/>
  <c i="12" r="BK159"/>
  <c i="15" r="BK190"/>
  <c r="J120"/>
  <c i="16" r="J219"/>
  <c r="BK138"/>
  <c r="J281"/>
  <c r="J275"/>
  <c r="BK161"/>
  <c r="J175"/>
  <c i="17" r="J149"/>
  <c i="2" r="J266"/>
  <c r="J148"/>
  <c r="J171"/>
  <c r="J476"/>
  <c r="BK446"/>
  <c r="BK288"/>
  <c r="BK152"/>
  <c r="BK308"/>
  <c r="BK200"/>
  <c r="J164"/>
  <c r="BK480"/>
  <c i="1" r="AS104"/>
  <c i="2" r="F38"/>
  <c i="8" r="BK149"/>
  <c r="BK167"/>
  <c r="J223"/>
  <c r="J143"/>
  <c r="J158"/>
  <c i="9" r="F36"/>
  <c i="1" r="BA106"/>
  <c i="10" r="BK207"/>
  <c r="BK174"/>
  <c r="J131"/>
  <c r="J231"/>
  <c i="11" r="J123"/>
  <c i="12" r="BK225"/>
  <c i="14" r="J168"/>
  <c r="J152"/>
  <c r="J160"/>
  <c r="J154"/>
  <c r="J150"/>
  <c r="J144"/>
  <c i="15" r="BK179"/>
  <c r="BK135"/>
  <c r="BK129"/>
  <c r="BK138"/>
  <c i="16" r="J252"/>
  <c r="J190"/>
  <c r="BK279"/>
  <c r="J129"/>
  <c r="BK263"/>
  <c r="J142"/>
  <c r="J279"/>
  <c r="BK146"/>
  <c i="17" r="J164"/>
  <c r="BK161"/>
  <c r="J145"/>
  <c i="18" r="BK134"/>
  <c r="BK141"/>
  <c r="J125"/>
  <c i="2" r="J372"/>
  <c r="J502"/>
  <c i="1" r="AS98"/>
  <c i="2" r="J138"/>
  <c r="J272"/>
  <c r="J378"/>
  <c i="1" r="AS101"/>
  <c i="2" r="J527"/>
  <c r="BK425"/>
  <c r="J403"/>
  <c r="J336"/>
  <c r="BK168"/>
  <c i="4" r="BK124"/>
  <c r="BK157"/>
  <c r="J130"/>
  <c r="J207"/>
  <c i="5" r="F37"/>
  <c i="1" r="BB100"/>
  <c i="6" r="J169"/>
  <c r="J189"/>
  <c r="J130"/>
  <c i="8" r="J202"/>
  <c r="BK146"/>
  <c i="10" r="BK159"/>
  <c i="12" r="BK235"/>
  <c i="15" r="J161"/>
  <c r="J153"/>
  <c i="16" r="J292"/>
  <c r="J157"/>
  <c r="BK159"/>
  <c r="J270"/>
  <c r="J138"/>
  <c r="BK192"/>
  <c i="17" r="BK153"/>
  <c i="18" r="J147"/>
  <c i="2" r="BK378"/>
  <c r="J208"/>
  <c r="J470"/>
  <c r="BK320"/>
  <c r="BK221"/>
  <c r="BK312"/>
  <c r="BK272"/>
  <c r="BK160"/>
  <c r="BK242"/>
  <c r="BK523"/>
  <c r="J446"/>
  <c r="J417"/>
  <c r="J358"/>
  <c r="BK316"/>
  <c i="4" r="BK133"/>
  <c r="J187"/>
  <c r="J154"/>
  <c r="BK179"/>
  <c r="BK171"/>
  <c i="6" r="J227"/>
  <c r="J177"/>
  <c r="BK197"/>
  <c r="J151"/>
  <c i="7" r="BK123"/>
  <c i="8" r="J196"/>
  <c r="BK245"/>
  <c r="BK202"/>
  <c r="BK219"/>
  <c r="BK130"/>
  <c i="10" r="J159"/>
  <c i="12" r="BK221"/>
  <c r="BK131"/>
  <c r="J137"/>
  <c r="J162"/>
  <c r="J217"/>
  <c r="J131"/>
  <c r="J191"/>
  <c i="14" r="BK172"/>
  <c r="J130"/>
  <c r="J148"/>
  <c i="15" r="BK175"/>
  <c r="BK197"/>
  <c i="16" r="BK275"/>
  <c i="18" r="BK119"/>
  <c i="2" r="BK517"/>
  <c r="BK234"/>
  <c r="BK187"/>
  <c r="J498"/>
  <c r="J156"/>
  <c r="J480"/>
  <c r="BK435"/>
  <c r="J312"/>
  <c r="J269"/>
  <c r="BK208"/>
  <c r="BK135"/>
  <c r="BK514"/>
  <c r="J292"/>
  <c r="BK246"/>
  <c r="J231"/>
  <c r="J200"/>
  <c r="J523"/>
  <c r="J450"/>
  <c r="J409"/>
  <c r="BK358"/>
  <c r="J332"/>
  <c r="BK175"/>
  <c i="4" r="BK187"/>
  <c r="J160"/>
  <c r="BK143"/>
  <c r="J183"/>
  <c r="J197"/>
  <c i="6" r="BK193"/>
  <c r="J208"/>
  <c r="J157"/>
  <c r="J154"/>
  <c r="BK154"/>
  <c i="8" r="BK176"/>
  <c r="J180"/>
  <c r="J245"/>
  <c r="BK196"/>
  <c i="10" r="BK183"/>
  <c r="BK215"/>
  <c r="J150"/>
  <c i="11" r="J36"/>
  <c i="1" r="AW109"/>
  <c i="12" r="BK172"/>
  <c r="J199"/>
  <c r="BK124"/>
  <c r="BK165"/>
  <c r="BK169"/>
  <c r="J172"/>
  <c r="J153"/>
  <c r="J144"/>
  <c i="14" r="J158"/>
  <c r="J170"/>
  <c r="BK122"/>
  <c r="BK156"/>
  <c r="BK158"/>
  <c r="BK146"/>
  <c i="15" r="BK132"/>
  <c r="BK161"/>
  <c i="16" r="BK198"/>
  <c r="BK190"/>
  <c r="BK257"/>
  <c r="BK311"/>
  <c r="BK155"/>
  <c i="17" r="BK157"/>
  <c r="J138"/>
  <c i="18" r="J131"/>
  <c i="2" r="J494"/>
  <c r="J196"/>
  <c r="BK190"/>
  <c r="J141"/>
  <c r="BK179"/>
  <c r="BK124"/>
  <c r="BK464"/>
  <c r="BK354"/>
  <c r="J305"/>
  <c r="BK238"/>
  <c r="BK141"/>
  <c r="BK527"/>
  <c r="J262"/>
  <c r="J238"/>
  <c i="1" r="AS95"/>
  <c i="2" r="J456"/>
  <c r="BK417"/>
  <c r="J399"/>
  <c r="BK305"/>
  <c i="3" r="BK129"/>
  <c i="4" r="J167"/>
  <c r="J151"/>
  <c r="J203"/>
  <c i="5" r="BK123"/>
  <c i="6" r="BK220"/>
  <c r="J197"/>
  <c r="BK169"/>
  <c r="BK173"/>
  <c i="7" r="F36"/>
  <c i="1" r="BA103"/>
  <c i="8" r="J227"/>
  <c r="BK155"/>
  <c r="BK124"/>
  <c r="J173"/>
  <c i="10" r="BK227"/>
  <c r="J128"/>
  <c r="BK156"/>
  <c r="BK134"/>
  <c i="12" r="BK213"/>
  <c r="J213"/>
  <c r="BK153"/>
  <c r="J128"/>
  <c r="BK134"/>
  <c r="J165"/>
  <c r="J181"/>
  <c r="BK137"/>
  <c i="14" r="BK144"/>
  <c r="BK142"/>
  <c i="2" r="J212"/>
  <c r="J228"/>
  <c r="J144"/>
  <c r="BK204"/>
  <c r="J276"/>
  <c r="J168"/>
  <c r="J517"/>
  <c r="J429"/>
  <c r="J413"/>
  <c r="J385"/>
  <c r="BK346"/>
  <c r="J326"/>
  <c i="3" r="BK125"/>
  <c i="4" r="BK175"/>
  <c r="BK214"/>
  <c r="J124"/>
  <c r="J193"/>
  <c r="J164"/>
  <c i="5" r="F36"/>
  <c i="1" r="BA100"/>
  <c i="6" r="J142"/>
  <c r="BK216"/>
  <c r="J173"/>
  <c r="BK142"/>
  <c i="7" r="F37"/>
  <c i="1" r="BB103"/>
  <c i="8" r="BK143"/>
  <c r="J176"/>
  <c r="J239"/>
  <c r="BK213"/>
  <c r="BK180"/>
  <c i="9" r="J123"/>
  <c i="10" r="BK223"/>
  <c r="J234"/>
  <c r="J187"/>
  <c r="J124"/>
  <c r="J137"/>
  <c i="13" r="J123"/>
  <c i="14" r="BK168"/>
  <c r="BK170"/>
  <c r="J128"/>
  <c r="J138"/>
  <c i="16" r="J165"/>
  <c r="BK285"/>
  <c r="J313"/>
  <c r="J247"/>
  <c r="J307"/>
  <c r="J243"/>
  <c r="J194"/>
  <c i="17" r="BK138"/>
  <c r="BK135"/>
  <c i="18" r="BK128"/>
  <c r="J119"/>
  <c i="2" r="BK266"/>
  <c r="J320"/>
  <c r="J190"/>
  <c r="BK215"/>
  <c r="BK494"/>
  <c r="J128"/>
  <c r="BK231"/>
  <c r="BK132"/>
  <c r="BK470"/>
  <c r="J435"/>
  <c r="J421"/>
  <c r="BK403"/>
  <c r="BK366"/>
  <c r="J346"/>
  <c r="J288"/>
  <c i="3" r="J125"/>
  <c i="4" r="J171"/>
  <c r="J127"/>
  <c r="BK160"/>
  <c r="BK164"/>
  <c i="6" r="BK189"/>
  <c r="BK136"/>
  <c r="J145"/>
  <c r="BK177"/>
  <c i="7" r="J36"/>
  <c i="8" r="J124"/>
  <c r="BK158"/>
  <c r="J161"/>
  <c r="BK223"/>
  <c r="J164"/>
  <c r="J146"/>
  <c i="10" r="J215"/>
  <c r="BK150"/>
  <c r="J134"/>
  <c r="BK144"/>
  <c r="J219"/>
  <c r="BK231"/>
  <c r="J165"/>
  <c i="12" r="J159"/>
  <c r="BK232"/>
  <c r="BK205"/>
  <c r="J209"/>
  <c r="BK177"/>
  <c r="BK185"/>
  <c r="BK156"/>
  <c r="BK199"/>
  <c i="14" r="J156"/>
  <c r="J166"/>
  <c r="BK132"/>
  <c r="BK154"/>
  <c i="15" r="BK183"/>
  <c r="J156"/>
  <c r="J129"/>
  <c r="BK147"/>
  <c i="16" r="BK281"/>
  <c r="J159"/>
  <c r="BK313"/>
  <c r="J305"/>
  <c r="J198"/>
  <c r="BK270"/>
  <c r="BK290"/>
  <c r="J134"/>
  <c i="17" r="J135"/>
  <c r="J141"/>
  <c i="18" r="BK125"/>
  <c r="J128"/>
  <c i="2" r="J258"/>
  <c r="BK212"/>
  <c r="J152"/>
  <c r="BK456"/>
  <c r="BK254"/>
  <c r="BK332"/>
  <c r="J204"/>
  <c r="J160"/>
  <c r="J184"/>
  <c r="J254"/>
  <c r="BK144"/>
  <c r="J460"/>
  <c r="BK429"/>
  <c r="BK413"/>
  <c r="BK385"/>
  <c r="BK340"/>
  <c r="BK262"/>
  <c i="3" r="J121"/>
  <c i="4" r="BK211"/>
  <c r="BK203"/>
  <c r="BK183"/>
  <c r="J175"/>
  <c r="BK151"/>
  <c i="5" r="J123"/>
  <c i="6" r="BK145"/>
  <c r="J216"/>
  <c r="BK151"/>
  <c r="J220"/>
  <c r="J193"/>
  <c r="J127"/>
  <c i="8" r="J248"/>
  <c r="BK248"/>
  <c r="J189"/>
  <c i="9" r="F39"/>
  <c i="1" r="BD106"/>
  <c i="10" r="J197"/>
  <c r="BK153"/>
  <c r="J144"/>
  <c r="BK197"/>
  <c r="J207"/>
  <c i="12" r="J235"/>
  <c r="J225"/>
  <c i="14" r="J140"/>
  <c r="BK148"/>
  <c r="BK150"/>
  <c r="BK125"/>
  <c r="BK134"/>
  <c r="J146"/>
  <c i="15" r="J165"/>
  <c r="BK153"/>
  <c r="J179"/>
  <c r="J123"/>
  <c i="16" r="BK287"/>
  <c r="BK194"/>
  <c r="J155"/>
  <c r="J311"/>
  <c r="BK175"/>
  <c r="J230"/>
  <c r="BK136"/>
  <c r="BK215"/>
  <c i="17" r="BK141"/>
  <c r="J157"/>
  <c i="18" r="J138"/>
  <c r="BK131"/>
  <c i="2" r="J250"/>
  <c r="BK460"/>
  <c r="BK326"/>
  <c r="J179"/>
  <c r="J514"/>
  <c r="J280"/>
  <c r="BK372"/>
  <c r="BK128"/>
  <c r="BK442"/>
  <c r="BK421"/>
  <c r="BK362"/>
  <c r="BK336"/>
  <c r="J224"/>
  <c i="4" r="BK137"/>
  <c r="BK207"/>
  <c r="J211"/>
  <c r="J157"/>
  <c r="BK130"/>
  <c i="6" r="BK166"/>
  <c r="J212"/>
  <c r="J139"/>
  <c i="8" r="BK127"/>
  <c i="10" r="J193"/>
  <c r="BK234"/>
  <c i="12" r="BK209"/>
  <c r="BK229"/>
  <c r="J169"/>
  <c r="J205"/>
  <c r="BK162"/>
  <c r="J140"/>
  <c r="J156"/>
  <c i="13" r="F39"/>
  <c i="1" r="BD112"/>
  <c i="14" r="BK164"/>
  <c r="J164"/>
  <c i="15" r="J197"/>
  <c r="J135"/>
  <c i="16" r="J257"/>
  <c r="J161"/>
  <c i="2" r="J284"/>
  <c r="J511"/>
  <c r="BK502"/>
  <c r="J316"/>
  <c r="BK164"/>
  <c r="BK276"/>
  <c r="J234"/>
  <c r="J187"/>
  <c r="J36"/>
  <c i="6" r="BK227"/>
  <c r="BK212"/>
  <c r="J166"/>
  <c r="BK130"/>
  <c r="J124"/>
  <c r="BK133"/>
  <c r="BK160"/>
  <c i="7" r="J123"/>
  <c i="8" r="BK231"/>
  <c r="BK184"/>
  <c r="J170"/>
  <c i="2" r="BK224"/>
  <c r="BK508"/>
  <c r="BK511"/>
  <c r="J215"/>
  <c i="1" r="AS110"/>
  <c i="2" r="J354"/>
  <c r="BK323"/>
  <c r="BK171"/>
  <c i="4" r="BK127"/>
  <c r="BK154"/>
  <c r="BK146"/>
  <c r="BK140"/>
  <c r="J137"/>
  <c i="6" r="BK163"/>
  <c r="J204"/>
  <c r="J224"/>
  <c i="9" r="F38"/>
  <c i="1" r="BC106"/>
  <c i="10" r="BK168"/>
  <c r="J162"/>
  <c i="11" r="F38"/>
  <c i="1" r="BC109"/>
  <c i="12" r="J195"/>
  <c r="J134"/>
  <c r="J221"/>
  <c r="BK128"/>
  <c r="J124"/>
  <c r="BK195"/>
  <c r="BK150"/>
  <c i="13" r="F37"/>
  <c i="1" r="BB112"/>
  <c i="14" r="BK162"/>
  <c r="BK166"/>
  <c r="BK138"/>
  <c i="15" r="BK169"/>
  <c i="16" r="J235"/>
  <c r="BK168"/>
  <c i="17" r="BK122"/>
  <c r="J122"/>
  <c i="18" r="BK144"/>
  <c i="2" r="J124"/>
  <c r="BK476"/>
  <c r="J362"/>
  <c r="BK148"/>
  <c i="1" r="AS107"/>
  <c i="2" r="BK409"/>
  <c r="J340"/>
  <c r="J308"/>
  <c i="3" r="J129"/>
  <c i="4" r="BK197"/>
  <c r="BK167"/>
  <c r="J133"/>
  <c r="J143"/>
  <c r="J179"/>
  <c i="5" r="F39"/>
  <c i="1" r="BD100"/>
  <c i="6" r="J182"/>
  <c r="J136"/>
  <c r="BK208"/>
  <c r="BK182"/>
  <c r="BK127"/>
  <c i="8" r="BK235"/>
  <c r="BK164"/>
  <c r="J235"/>
  <c r="J127"/>
  <c r="J138"/>
  <c i="10" r="J171"/>
  <c i="11" r="BK123"/>
  <c i="13" r="BK123"/>
  <c i="14" r="J172"/>
  <c r="BK128"/>
  <c r="J136"/>
  <c r="J122"/>
  <c r="J134"/>
  <c i="15" r="J172"/>
  <c r="J144"/>
  <c r="J169"/>
  <c r="BK123"/>
  <c i="16" r="J215"/>
  <c r="BK182"/>
  <c r="BK134"/>
  <c r="BK226"/>
  <c r="J287"/>
  <c r="J226"/>
  <c r="J265"/>
  <c r="J205"/>
  <c i="17" r="J125"/>
  <c r="BK129"/>
  <c i="18" r="J134"/>
  <c i="2" r="BK269"/>
  <c r="J132"/>
  <c r="BK498"/>
  <c r="J350"/>
  <c r="BK258"/>
  <c r="BK250"/>
  <c r="BK184"/>
  <c r="F37"/>
  <c i="6" r="BK224"/>
  <c r="BK204"/>
  <c r="J160"/>
  <c r="J133"/>
  <c r="J163"/>
  <c r="BK124"/>
  <c i="7" r="F38"/>
  <c i="8" r="BK189"/>
  <c r="BK251"/>
  <c r="BK239"/>
  <c r="BK206"/>
  <c r="BK161"/>
  <c r="J251"/>
  <c r="BK227"/>
  <c r="J184"/>
  <c r="J155"/>
  <c r="BK133"/>
  <c r="J213"/>
  <c r="BK170"/>
  <c r="J133"/>
  <c r="J219"/>
  <c i="9" r="F37"/>
  <c i="1" r="BB106"/>
  <c i="10" r="BK201"/>
  <c r="BK137"/>
  <c r="J237"/>
  <c r="BK179"/>
  <c r="BK131"/>
  <c r="BK219"/>
  <c r="BK128"/>
  <c r="J156"/>
  <c r="J153"/>
  <c r="BK211"/>
  <c r="BK187"/>
  <c r="J183"/>
  <c r="BK140"/>
  <c i="11" r="F39"/>
  <c i="1" r="BD109"/>
  <c i="12" r="J232"/>
  <c i="14" r="J125"/>
  <c r="BK119"/>
  <c r="J142"/>
  <c r="BK130"/>
  <c i="15" r="J190"/>
  <c r="BK150"/>
  <c r="BK172"/>
  <c r="J150"/>
  <c r="J126"/>
  <c r="BK165"/>
  <c r="BK126"/>
  <c r="BK144"/>
  <c r="J132"/>
  <c i="16" r="J290"/>
  <c r="BK221"/>
  <c r="J146"/>
  <c r="J136"/>
  <c r="BK153"/>
  <c r="BK142"/>
  <c r="J295"/>
  <c r="BK247"/>
  <c r="J228"/>
  <c r="BK165"/>
  <c r="J168"/>
  <c r="BK144"/>
  <c r="BK243"/>
  <c r="BK228"/>
  <c r="BK205"/>
  <c r="J153"/>
  <c r="BK295"/>
  <c r="J221"/>
  <c r="BK212"/>
  <c r="J182"/>
  <c i="17" r="J153"/>
  <c r="J129"/>
  <c r="BK145"/>
  <c r="J161"/>
  <c r="BK149"/>
  <c r="BK125"/>
  <c i="18" r="J144"/>
  <c r="BK138"/>
  <c r="BK122"/>
  <c r="J141"/>
  <c r="J122"/>
  <c i="2" r="J242"/>
  <c r="J135"/>
  <c r="J221"/>
  <c r="F36"/>
  <c i="7" r="F39"/>
  <c i="1" r="BD103"/>
  <c i="8" r="J130"/>
  <c r="BK173"/>
  <c r="J231"/>
  <c r="J149"/>
  <c r="J167"/>
  <c r="BK138"/>
  <c i="9" r="BK123"/>
  <c i="10" r="J140"/>
  <c r="BK193"/>
  <c r="J223"/>
  <c r="BK162"/>
  <c r="J227"/>
  <c r="J211"/>
  <c i="12" r="J229"/>
  <c i="13" r="F38"/>
  <c i="1" r="BC112"/>
  <c i="14" r="BK136"/>
  <c r="J132"/>
  <c r="BK152"/>
  <c r="J162"/>
  <c r="J119"/>
  <c i="15" r="J147"/>
  <c r="J138"/>
  <c r="J183"/>
  <c r="BK156"/>
  <c i="16" r="BK235"/>
  <c r="J192"/>
  <c r="J144"/>
  <c r="BK230"/>
  <c r="BK292"/>
  <c r="J212"/>
  <c r="BK305"/>
  <c r="BK219"/>
  <c i="2" r="J246"/>
  <c r="J175"/>
  <c r="BK450"/>
  <c r="BK292"/>
  <c r="F39"/>
  <c i="8" r="J206"/>
  <c i="10" r="J201"/>
  <c r="J168"/>
  <c r="BK165"/>
  <c r="BK124"/>
  <c r="J174"/>
  <c i="11" r="F37"/>
  <c i="1" r="BB109"/>
  <c i="12" r="BK181"/>
  <c r="BK140"/>
  <c r="J185"/>
  <c r="BK217"/>
  <c r="J150"/>
  <c r="BK191"/>
  <c r="J177"/>
  <c r="BK144"/>
  <c i="13" r="J36"/>
  <c i="1" r="AW112"/>
  <c i="14" r="BK160"/>
  <c r="BK140"/>
  <c i="15" r="J175"/>
  <c r="BK120"/>
  <c i="16" r="BK265"/>
  <c r="BK157"/>
  <c r="BK252"/>
  <c r="BK307"/>
  <c r="J285"/>
  <c r="J263"/>
  <c r="BK129"/>
  <c i="17" r="BK164"/>
  <c i="18" r="BK147"/>
  <c i="2" l="1" r="P183"/>
  <c r="P182"/>
  <c r="P311"/>
  <c i="3" r="BK120"/>
  <c r="J120"/>
  <c i="4" r="P170"/>
  <c i="6" r="R181"/>
  <c i="8" r="BK188"/>
  <c r="J188"/>
  <c r="J101"/>
  <c i="10" r="R178"/>
  <c i="14" r="P118"/>
  <c r="P117"/>
  <c i="1" r="AU113"/>
  <c i="16" r="P167"/>
  <c r="P242"/>
  <c r="P278"/>
  <c r="R294"/>
  <c i="8" r="T188"/>
  <c i="10" r="P178"/>
  <c i="12" r="R176"/>
  <c i="14" r="BK118"/>
  <c r="BK117"/>
  <c r="J117"/>
  <c r="J96"/>
  <c i="15" r="P160"/>
  <c i="16" r="R128"/>
  <c r="BK242"/>
  <c r="J242"/>
  <c r="J102"/>
  <c r="BK278"/>
  <c r="J278"/>
  <c r="J104"/>
  <c r="P294"/>
  <c i="17" r="T121"/>
  <c r="T120"/>
  <c i="4" r="T170"/>
  <c i="6" r="P150"/>
  <c r="P149"/>
  <c i="8" r="BK154"/>
  <c r="J154"/>
  <c r="J100"/>
  <c i="12" r="R149"/>
  <c r="R148"/>
  <c r="R123"/>
  <c i="15" r="BK160"/>
  <c r="J160"/>
  <c r="J99"/>
  <c i="16" r="P262"/>
  <c r="R262"/>
  <c i="17" r="R144"/>
  <c i="16" r="BK167"/>
  <c r="J167"/>
  <c r="J99"/>
  <c r="BK262"/>
  <c r="J262"/>
  <c r="J103"/>
  <c r="P289"/>
  <c i="17" r="BK121"/>
  <c r="J121"/>
  <c r="J98"/>
  <c i="8" r="T154"/>
  <c r="T153"/>
  <c r="T123"/>
  <c i="10" r="T178"/>
  <c i="16" r="R218"/>
  <c r="T289"/>
  <c i="6" r="T150"/>
  <c r="T149"/>
  <c i="15" r="R143"/>
  <c r="R142"/>
  <c i="16" r="P128"/>
  <c i="17" r="BK144"/>
  <c r="J144"/>
  <c r="J99"/>
  <c i="4" r="BK170"/>
  <c r="J170"/>
  <c r="J101"/>
  <c i="6" r="R150"/>
  <c r="R149"/>
  <c r="R123"/>
  <c i="8" r="R154"/>
  <c r="R153"/>
  <c i="10" r="T149"/>
  <c r="T148"/>
  <c r="T123"/>
  <c i="12" r="P176"/>
  <c i="14" r="T118"/>
  <c r="T117"/>
  <c i="16" r="BK128"/>
  <c r="J128"/>
  <c r="J98"/>
  <c r="BK218"/>
  <c r="J218"/>
  <c r="J101"/>
  <c r="BK294"/>
  <c r="J294"/>
  <c r="J106"/>
  <c i="2" r="R183"/>
  <c r="R182"/>
  <c r="T311"/>
  <c i="6" r="BK150"/>
  <c r="J150"/>
  <c r="J100"/>
  <c i="8" r="R188"/>
  <c i="10" r="R149"/>
  <c r="R148"/>
  <c r="R123"/>
  <c i="15" r="P143"/>
  <c r="P142"/>
  <c r="P119"/>
  <c i="1" r="AU114"/>
  <c i="16" r="T167"/>
  <c r="T218"/>
  <c r="R278"/>
  <c r="R289"/>
  <c i="12" r="BK149"/>
  <c r="J149"/>
  <c r="J100"/>
  <c i="15" r="BK143"/>
  <c r="J143"/>
  <c r="J98"/>
  <c i="16" r="R242"/>
  <c r="BK289"/>
  <c r="J289"/>
  <c r="J105"/>
  <c i="17" r="T144"/>
  <c i="4" r="R170"/>
  <c i="6" r="T181"/>
  <c i="8" r="P154"/>
  <c r="P153"/>
  <c i="10" r="BK149"/>
  <c r="J149"/>
  <c r="J100"/>
  <c i="12" r="P149"/>
  <c r="P148"/>
  <c r="P123"/>
  <c i="1" r="AU111"/>
  <c i="15" r="R160"/>
  <c i="2" r="BK183"/>
  <c r="J183"/>
  <c r="J100"/>
  <c i="4" r="P150"/>
  <c r="P149"/>
  <c r="P123"/>
  <c i="1" r="AU99"/>
  <c i="6" r="BK181"/>
  <c r="J181"/>
  <c r="J101"/>
  <c i="15" r="T160"/>
  <c i="16" r="T128"/>
  <c r="P218"/>
  <c r="T262"/>
  <c r="T294"/>
  <c i="17" r="R121"/>
  <c r="R120"/>
  <c r="R119"/>
  <c i="4" r="R150"/>
  <c r="R149"/>
  <c r="R123"/>
  <c i="14" r="R118"/>
  <c r="R117"/>
  <c i="15" r="T143"/>
  <c r="T142"/>
  <c r="T119"/>
  <c i="12" r="T149"/>
  <c r="T148"/>
  <c r="T123"/>
  <c i="16" r="R167"/>
  <c r="T278"/>
  <c i="17" r="P121"/>
  <c r="P120"/>
  <c i="2" r="T183"/>
  <c r="T182"/>
  <c r="T123"/>
  <c r="R311"/>
  <c i="4" r="BK150"/>
  <c r="J150"/>
  <c r="J100"/>
  <c i="6" r="P181"/>
  <c i="10" r="BK178"/>
  <c r="J178"/>
  <c r="J101"/>
  <c i="12" r="BK176"/>
  <c r="J176"/>
  <c r="J101"/>
  <c i="18" r="R118"/>
  <c r="R117"/>
  <c i="2" r="BK311"/>
  <c r="J311"/>
  <c r="J101"/>
  <c i="3" r="P120"/>
  <c i="1" r="AU97"/>
  <c i="4" r="T150"/>
  <c r="T149"/>
  <c r="T123"/>
  <c i="8" r="P188"/>
  <c i="10" r="P149"/>
  <c r="P148"/>
  <c r="P123"/>
  <c i="1" r="AU108"/>
  <c i="12" r="T176"/>
  <c i="16" r="T242"/>
  <c i="17" r="P144"/>
  <c i="18" r="BK118"/>
  <c r="J118"/>
  <c r="J97"/>
  <c r="P118"/>
  <c r="P117"/>
  <c i="1" r="AU117"/>
  <c i="18" r="T118"/>
  <c r="T117"/>
  <c i="7" r="BK122"/>
  <c r="J122"/>
  <c r="J99"/>
  <c i="11" r="BK122"/>
  <c r="J122"/>
  <c r="J99"/>
  <c i="13" r="BK122"/>
  <c r="J122"/>
  <c r="J99"/>
  <c i="5" r="BK122"/>
  <c r="BK121"/>
  <c r="J121"/>
  <c r="J98"/>
  <c i="9" r="BK122"/>
  <c r="J122"/>
  <c r="J99"/>
  <c i="16" r="BK214"/>
  <c r="J214"/>
  <c r="J100"/>
  <c i="18" r="F92"/>
  <c r="J114"/>
  <c r="BE119"/>
  <c r="BE131"/>
  <c r="J111"/>
  <c r="E85"/>
  <c r="BE134"/>
  <c r="BE141"/>
  <c r="BE125"/>
  <c r="BE147"/>
  <c r="J91"/>
  <c r="BE122"/>
  <c r="BE128"/>
  <c r="BE138"/>
  <c r="BE144"/>
  <c i="17" r="BK120"/>
  <c r="J120"/>
  <c r="J97"/>
  <c i="16" r="BK127"/>
  <c r="J127"/>
  <c r="J97"/>
  <c i="17" r="J89"/>
  <c r="J91"/>
  <c r="J92"/>
  <c r="E109"/>
  <c r="F116"/>
  <c r="BE122"/>
  <c r="BE135"/>
  <c r="BE138"/>
  <c r="BE145"/>
  <c r="BE149"/>
  <c r="BE153"/>
  <c r="BE164"/>
  <c r="BE125"/>
  <c r="BE129"/>
  <c r="BE141"/>
  <c r="BE157"/>
  <c r="BE161"/>
  <c i="16" r="F123"/>
  <c r="BE138"/>
  <c r="BE146"/>
  <c r="BE165"/>
  <c r="BE221"/>
  <c r="BE226"/>
  <c r="BE247"/>
  <c r="BE263"/>
  <c r="BE265"/>
  <c r="BE279"/>
  <c r="BE307"/>
  <c r="BE144"/>
  <c r="BE168"/>
  <c i="15" r="BK142"/>
  <c r="BK119"/>
  <c r="J119"/>
  <c i="16" r="E85"/>
  <c r="BE313"/>
  <c r="BE153"/>
  <c r="BE219"/>
  <c r="BE252"/>
  <c r="BE281"/>
  <c r="BE129"/>
  <c r="J91"/>
  <c r="BE311"/>
  <c r="J89"/>
  <c r="BE134"/>
  <c r="BE182"/>
  <c r="BE198"/>
  <c r="BE205"/>
  <c r="BE212"/>
  <c r="BE215"/>
  <c r="BE228"/>
  <c r="BE230"/>
  <c r="BE235"/>
  <c r="BE270"/>
  <c r="BE285"/>
  <c r="BE287"/>
  <c r="BE142"/>
  <c r="J92"/>
  <c r="BE136"/>
  <c r="BE157"/>
  <c r="BE159"/>
  <c r="BE161"/>
  <c r="BE194"/>
  <c r="BE155"/>
  <c r="BE175"/>
  <c r="BE192"/>
  <c r="BE243"/>
  <c r="BE257"/>
  <c r="BE275"/>
  <c r="BE290"/>
  <c r="BE292"/>
  <c r="BE295"/>
  <c r="BE305"/>
  <c r="BE190"/>
  <c i="15" r="E109"/>
  <c r="BE129"/>
  <c r="BE126"/>
  <c r="J115"/>
  <c r="J113"/>
  <c r="F116"/>
  <c r="BE120"/>
  <c r="BE153"/>
  <c i="14" r="J118"/>
  <c r="J97"/>
  <c i="15" r="J116"/>
  <c r="BE135"/>
  <c r="BE138"/>
  <c r="BE144"/>
  <c r="BE147"/>
  <c r="BE161"/>
  <c r="BE169"/>
  <c r="BE175"/>
  <c r="BE183"/>
  <c r="BE150"/>
  <c r="BE156"/>
  <c r="BE165"/>
  <c r="BE172"/>
  <c r="BE123"/>
  <c r="BE132"/>
  <c r="BE179"/>
  <c r="BE190"/>
  <c r="BE197"/>
  <c i="13" r="BK121"/>
  <c r="J121"/>
  <c r="J98"/>
  <c i="14" r="F114"/>
  <c r="BE128"/>
  <c r="BE140"/>
  <c r="J111"/>
  <c r="BE122"/>
  <c r="BE142"/>
  <c r="BE125"/>
  <c r="BE146"/>
  <c r="BE162"/>
  <c r="BE148"/>
  <c r="E85"/>
  <c r="J114"/>
  <c r="BE132"/>
  <c r="BE144"/>
  <c r="BE134"/>
  <c r="BE160"/>
  <c r="J91"/>
  <c r="BE152"/>
  <c r="BE156"/>
  <c r="BE119"/>
  <c r="BE130"/>
  <c r="BE158"/>
  <c r="BE166"/>
  <c r="BE168"/>
  <c r="BE170"/>
  <c r="BE138"/>
  <c r="BE154"/>
  <c r="BE136"/>
  <c r="BE164"/>
  <c r="BE172"/>
  <c r="BE150"/>
  <c i="13" r="J91"/>
  <c r="J94"/>
  <c r="J117"/>
  <c r="F118"/>
  <c r="E109"/>
  <c r="BE123"/>
  <c i="12" r="J120"/>
  <c r="BE165"/>
  <c r="BE181"/>
  <c r="BE140"/>
  <c r="BE169"/>
  <c r="BE177"/>
  <c r="E111"/>
  <c r="BE131"/>
  <c r="BE185"/>
  <c r="BE134"/>
  <c i="11" r="BK121"/>
  <c r="J121"/>
  <c r="J98"/>
  <c i="12" r="BE128"/>
  <c r="BE172"/>
  <c r="BE199"/>
  <c r="J93"/>
  <c r="BE191"/>
  <c r="BE205"/>
  <c r="BE213"/>
  <c r="BE221"/>
  <c r="J117"/>
  <c r="BE153"/>
  <c r="BE144"/>
  <c r="BE159"/>
  <c r="F94"/>
  <c r="BE156"/>
  <c r="BE162"/>
  <c r="BE195"/>
  <c r="BE209"/>
  <c r="BE225"/>
  <c r="BE229"/>
  <c r="BE232"/>
  <c r="BE137"/>
  <c r="BE150"/>
  <c r="BE235"/>
  <c r="BE124"/>
  <c r="BE217"/>
  <c i="11" r="F94"/>
  <c r="J118"/>
  <c r="J117"/>
  <c r="BE123"/>
  <c r="E85"/>
  <c r="J115"/>
  <c i="10" r="BK148"/>
  <c r="BK123"/>
  <c r="J123"/>
  <c r="BE219"/>
  <c r="BE124"/>
  <c r="BE223"/>
  <c i="9" r="BK121"/>
  <c r="J121"/>
  <c i="10" r="BE179"/>
  <c r="BE211"/>
  <c r="BE140"/>
  <c r="BE159"/>
  <c r="BE201"/>
  <c r="E111"/>
  <c r="BE207"/>
  <c r="BE234"/>
  <c r="BE144"/>
  <c r="J93"/>
  <c r="J117"/>
  <c r="BE153"/>
  <c r="BE237"/>
  <c r="BE134"/>
  <c r="J94"/>
  <c r="F120"/>
  <c r="BE137"/>
  <c r="BE171"/>
  <c r="BE183"/>
  <c r="BE187"/>
  <c r="BE193"/>
  <c r="BE215"/>
  <c r="BE231"/>
  <c r="BE128"/>
  <c r="BE131"/>
  <c r="BE150"/>
  <c r="BE156"/>
  <c r="BE197"/>
  <c r="BE227"/>
  <c r="BE162"/>
  <c r="BE165"/>
  <c r="BE168"/>
  <c r="BE174"/>
  <c i="8" r="BK153"/>
  <c r="J153"/>
  <c r="J99"/>
  <c i="9" r="J94"/>
  <c r="BE123"/>
  <c r="J93"/>
  <c r="J115"/>
  <c r="F94"/>
  <c r="E85"/>
  <c i="8" r="BE219"/>
  <c r="J91"/>
  <c r="F94"/>
  <c r="J120"/>
  <c r="BE167"/>
  <c r="BE176"/>
  <c r="BE184"/>
  <c r="E85"/>
  <c r="J119"/>
  <c r="BE161"/>
  <c r="BE170"/>
  <c r="BE180"/>
  <c r="BE196"/>
  <c r="BE213"/>
  <c r="BE235"/>
  <c r="BE245"/>
  <c r="BE251"/>
  <c r="BE124"/>
  <c r="BE127"/>
  <c r="BE130"/>
  <c r="BE133"/>
  <c r="BE138"/>
  <c r="BE143"/>
  <c r="BE146"/>
  <c r="BE149"/>
  <c r="BE164"/>
  <c r="BE189"/>
  <c r="BE227"/>
  <c r="BE231"/>
  <c r="BE239"/>
  <c r="BE248"/>
  <c r="BE155"/>
  <c r="BE158"/>
  <c r="BE173"/>
  <c r="BE202"/>
  <c r="BE206"/>
  <c r="BE223"/>
  <c i="7" r="J117"/>
  <c r="E85"/>
  <c r="F94"/>
  <c r="J118"/>
  <c r="J91"/>
  <c i="6" r="BK149"/>
  <c r="J149"/>
  <c r="J99"/>
  <c i="1" r="BC103"/>
  <c i="7" r="BE123"/>
  <c i="1" r="AW103"/>
  <c i="6" r="F94"/>
  <c r="BE160"/>
  <c r="BE124"/>
  <c r="J94"/>
  <c r="BE127"/>
  <c r="BE177"/>
  <c r="J93"/>
  <c r="BE130"/>
  <c i="5" r="J122"/>
  <c r="J99"/>
  <c i="6" r="J91"/>
  <c r="BE166"/>
  <c r="BE157"/>
  <c r="BE133"/>
  <c r="BE139"/>
  <c r="BE145"/>
  <c r="BE163"/>
  <c r="BE169"/>
  <c r="BE142"/>
  <c r="BE182"/>
  <c r="BE197"/>
  <c r="BE212"/>
  <c r="BE216"/>
  <c r="BE220"/>
  <c r="BE224"/>
  <c r="BE154"/>
  <c r="BE189"/>
  <c r="E85"/>
  <c r="BE173"/>
  <c r="BE193"/>
  <c r="BE204"/>
  <c r="BE208"/>
  <c r="BE227"/>
  <c r="BE136"/>
  <c r="BE151"/>
  <c i="4" r="BK149"/>
  <c r="J149"/>
  <c r="J99"/>
  <c i="5" r="J91"/>
  <c r="J118"/>
  <c r="J93"/>
  <c r="F94"/>
  <c r="E109"/>
  <c r="BE123"/>
  <c i="4" r="BE151"/>
  <c r="E85"/>
  <c r="J119"/>
  <c r="BE167"/>
  <c i="3" r="J98"/>
  <c i="4" r="BE154"/>
  <c r="BE187"/>
  <c r="BE183"/>
  <c r="J94"/>
  <c r="BE124"/>
  <c r="F94"/>
  <c r="BE130"/>
  <c r="BE133"/>
  <c r="BE157"/>
  <c r="BE175"/>
  <c r="BE164"/>
  <c r="BE207"/>
  <c r="BE197"/>
  <c r="BE137"/>
  <c r="BE160"/>
  <c r="BE171"/>
  <c r="BE179"/>
  <c r="BE193"/>
  <c r="BE214"/>
  <c r="J117"/>
  <c r="BE203"/>
  <c r="BE140"/>
  <c r="BE146"/>
  <c r="BE211"/>
  <c r="BE127"/>
  <c r="BE143"/>
  <c i="2" r="BK182"/>
  <c r="BK123"/>
  <c r="J123"/>
  <c i="3" r="J93"/>
  <c r="J117"/>
  <c r="E85"/>
  <c r="F94"/>
  <c r="J114"/>
  <c r="BE121"/>
  <c r="BE125"/>
  <c r="BE129"/>
  <c i="2" r="E85"/>
  <c r="J119"/>
  <c r="BE152"/>
  <c r="BE184"/>
  <c r="BE190"/>
  <c r="BE200"/>
  <c r="BE215"/>
  <c r="BE234"/>
  <c r="BE254"/>
  <c r="BE258"/>
  <c r="BE272"/>
  <c r="BE276"/>
  <c r="BE320"/>
  <c r="BE326"/>
  <c r="BE336"/>
  <c r="BE340"/>
  <c r="BE346"/>
  <c r="BE358"/>
  <c r="BE362"/>
  <c r="BE366"/>
  <c r="BE378"/>
  <c r="BE385"/>
  <c r="BE399"/>
  <c r="BE403"/>
  <c r="BE409"/>
  <c r="BE413"/>
  <c r="BE417"/>
  <c r="BE421"/>
  <c r="BE425"/>
  <c r="BE435"/>
  <c r="BE442"/>
  <c r="BE450"/>
  <c r="BE456"/>
  <c r="BE464"/>
  <c i="1" r="BC96"/>
  <c i="2" r="BE517"/>
  <c r="BE523"/>
  <c r="J91"/>
  <c r="BE156"/>
  <c r="BE160"/>
  <c r="BE208"/>
  <c r="BE250"/>
  <c i="1" r="BB96"/>
  <c i="2" r="BE141"/>
  <c r="BE187"/>
  <c r="BE476"/>
  <c r="BE480"/>
  <c i="1" r="BA96"/>
  <c i="2" r="BE124"/>
  <c r="BE135"/>
  <c r="BE168"/>
  <c r="BE266"/>
  <c r="BE269"/>
  <c r="BE511"/>
  <c r="J94"/>
  <c r="BE128"/>
  <c r="BE132"/>
  <c r="BE144"/>
  <c r="BE196"/>
  <c r="BE204"/>
  <c r="BE221"/>
  <c r="BE238"/>
  <c r="BE246"/>
  <c r="BE284"/>
  <c r="BE292"/>
  <c r="BE305"/>
  <c r="BE316"/>
  <c r="BE332"/>
  <c r="BE460"/>
  <c r="BE514"/>
  <c r="F120"/>
  <c r="BE148"/>
  <c r="BE175"/>
  <c r="BE212"/>
  <c r="BE228"/>
  <c r="BE262"/>
  <c r="BE280"/>
  <c r="BE288"/>
  <c r="BE308"/>
  <c r="BE312"/>
  <c r="BE323"/>
  <c r="BE350"/>
  <c r="BE354"/>
  <c r="BE429"/>
  <c r="BE446"/>
  <c r="BE470"/>
  <c r="BE494"/>
  <c r="BE502"/>
  <c r="BE527"/>
  <c i="1" r="AW96"/>
  <c i="2" r="BE498"/>
  <c r="BE508"/>
  <c r="BE138"/>
  <c r="BE164"/>
  <c r="BE171"/>
  <c r="BE179"/>
  <c r="BE224"/>
  <c r="BE231"/>
  <c r="BE242"/>
  <c r="BE372"/>
  <c i="1" r="BD96"/>
  <c i="4" r="F37"/>
  <c i="1" r="BB99"/>
  <c r="BB98"/>
  <c r="AX98"/>
  <c i="10" r="F39"/>
  <c i="1" r="BD108"/>
  <c r="BD107"/>
  <c i="14" r="J30"/>
  <c i="15" r="F35"/>
  <c i="1" r="BB114"/>
  <c i="18" r="F37"/>
  <c i="1" r="BD117"/>
  <c i="3" r="F36"/>
  <c i="1" r="BA97"/>
  <c r="BA95"/>
  <c i="7" r="J35"/>
  <c i="1" r="AV103"/>
  <c i="8" r="F37"/>
  <c i="1" r="BB105"/>
  <c r="BB104"/>
  <c r="AX104"/>
  <c i="12" r="F39"/>
  <c i="1" r="BD111"/>
  <c r="BD110"/>
  <c i="16" r="F34"/>
  <c i="1" r="BA115"/>
  <c i="3" r="J36"/>
  <c i="1" r="AW97"/>
  <c i="8" r="F38"/>
  <c i="1" r="BC105"/>
  <c r="BC104"/>
  <c r="AY104"/>
  <c i="14" r="J34"/>
  <c i="1" r="AW113"/>
  <c i="17" r="F36"/>
  <c i="1" r="BC116"/>
  <c i="6" r="F39"/>
  <c i="1" r="BD102"/>
  <c r="BD101"/>
  <c i="14" r="F37"/>
  <c i="1" r="BD113"/>
  <c i="17" r="J34"/>
  <c i="1" r="AW116"/>
  <c i="4" r="J36"/>
  <c i="1" r="AW99"/>
  <c i="10" r="F38"/>
  <c i="1" r="BC108"/>
  <c r="BC107"/>
  <c r="AY107"/>
  <c i="18" r="J34"/>
  <c i="1" r="AW117"/>
  <c i="4" r="F39"/>
  <c i="1" r="BD99"/>
  <c r="BD98"/>
  <c i="9" r="J32"/>
  <c i="13" r="F36"/>
  <c i="1" r="BA112"/>
  <c i="14" r="F34"/>
  <c i="1" r="BA113"/>
  <c i="17" r="F37"/>
  <c i="1" r="BD116"/>
  <c i="4" r="F36"/>
  <c i="1" r="BA99"/>
  <c r="BA98"/>
  <c r="AW98"/>
  <c i="10" r="J36"/>
  <c i="1" r="AW108"/>
  <c i="16" r="F35"/>
  <c i="1" r="BB115"/>
  <c i="3" r="J32"/>
  <c r="F39"/>
  <c i="1" r="BD97"/>
  <c r="BD95"/>
  <c i="8" r="F39"/>
  <c i="1" r="BD105"/>
  <c r="BD104"/>
  <c i="12" r="F37"/>
  <c i="1" r="BB111"/>
  <c r="BB110"/>
  <c r="AX110"/>
  <c i="15" r="F34"/>
  <c i="1" r="BA114"/>
  <c i="17" r="F35"/>
  <c i="1" r="BB116"/>
  <c i="2" r="J32"/>
  <c i="6" r="J36"/>
  <c i="1" r="AW102"/>
  <c i="11" r="F36"/>
  <c i="1" r="BA109"/>
  <c i="13" r="J35"/>
  <c i="1" r="AV112"/>
  <c r="AT112"/>
  <c i="15" r="J34"/>
  <c i="1" r="AW114"/>
  <c i="18" r="F35"/>
  <c i="1" r="BB117"/>
  <c i="3" r="F38"/>
  <c i="1" r="BC97"/>
  <c r="BC95"/>
  <c i="6" r="F36"/>
  <c i="1" r="BA102"/>
  <c r="BA101"/>
  <c r="AW101"/>
  <c i="12" r="J36"/>
  <c i="1" r="AW111"/>
  <c i="16" r="J34"/>
  <c i="1" r="AW115"/>
  <c r="AS94"/>
  <c i="5" r="J32"/>
  <c i="8" r="J36"/>
  <c i="1" r="AW105"/>
  <c i="15" r="F37"/>
  <c i="1" r="BD114"/>
  <c i="18" r="F34"/>
  <c i="1" r="BA117"/>
  <c r="AU98"/>
  <c i="5" r="J35"/>
  <c i="1" r="AV100"/>
  <c i="8" r="F36"/>
  <c i="1" r="BA105"/>
  <c r="BA104"/>
  <c r="AW104"/>
  <c i="12" r="F36"/>
  <c i="1" r="BA111"/>
  <c i="16" r="F36"/>
  <c i="1" r="BC115"/>
  <c r="AU107"/>
  <c i="5" r="J36"/>
  <c i="1" r="AW100"/>
  <c i="9" r="J35"/>
  <c i="1" r="AV106"/>
  <c i="9" r="J36"/>
  <c i="1" r="AW106"/>
  <c i="10" r="F37"/>
  <c i="1" r="BB108"/>
  <c r="BB107"/>
  <c r="AX107"/>
  <c i="14" r="F36"/>
  <c i="1" r="BC113"/>
  <c i="16" r="F37"/>
  <c i="1" r="BD115"/>
  <c i="3" r="F37"/>
  <c i="1" r="BB97"/>
  <c r="BB95"/>
  <c r="AX95"/>
  <c i="6" r="F37"/>
  <c i="1" r="BB102"/>
  <c r="BB101"/>
  <c r="AX101"/>
  <c i="10" r="J32"/>
  <c i="12" r="F38"/>
  <c i="1" r="BC111"/>
  <c r="BC110"/>
  <c r="AY110"/>
  <c i="18" r="F36"/>
  <c i="1" r="BC117"/>
  <c i="6" r="F38"/>
  <c i="1" r="BC102"/>
  <c r="BC101"/>
  <c r="AY101"/>
  <c i="11" r="J35"/>
  <c i="1" r="AV109"/>
  <c r="AT109"/>
  <c i="14" r="F35"/>
  <c i="1" r="BB113"/>
  <c i="15" r="J30"/>
  <c i="17" r="F34"/>
  <c i="1" r="BA116"/>
  <c i="4" r="F38"/>
  <c i="1" r="BC99"/>
  <c r="BC98"/>
  <c r="AY98"/>
  <c i="10" r="F36"/>
  <c i="1" r="BA108"/>
  <c i="15" r="F36"/>
  <c i="1" r="BC114"/>
  <c r="AU110"/>
  <c i="8" l="1" r="P123"/>
  <c i="1" r="AU105"/>
  <c i="6" r="P123"/>
  <c i="1" r="AU102"/>
  <c i="2" r="R123"/>
  <c i="6" r="T123"/>
  <c i="17" r="T119"/>
  <c i="15" r="R119"/>
  <c i="2" r="P123"/>
  <c i="1" r="AU96"/>
  <c i="16" r="T127"/>
  <c r="T126"/>
  <c i="8" r="R123"/>
  <c i="16" r="R127"/>
  <c r="R126"/>
  <c r="P127"/>
  <c r="P126"/>
  <c i="1" r="AU115"/>
  <c i="17" r="P119"/>
  <c i="1" r="AU116"/>
  <c r="AG97"/>
  <c i="12" r="BK148"/>
  <c r="J148"/>
  <c r="J99"/>
  <c i="18" r="BK117"/>
  <c r="J117"/>
  <c r="J96"/>
  <c i="7" r="BK121"/>
  <c r="J121"/>
  <c r="J98"/>
  <c i="17" r="BK119"/>
  <c r="J119"/>
  <c i="16" r="BK126"/>
  <c r="J126"/>
  <c i="1" r="AG114"/>
  <c i="15" r="J96"/>
  <c r="J142"/>
  <c r="J97"/>
  <c i="1" r="AG113"/>
  <c r="AG108"/>
  <c i="10" r="J148"/>
  <c r="J99"/>
  <c r="J98"/>
  <c i="1" r="AG106"/>
  <c i="9" r="J98"/>
  <c i="8" r="BK123"/>
  <c r="J123"/>
  <c r="J98"/>
  <c i="9" r="J41"/>
  <c i="6" r="BK123"/>
  <c r="J123"/>
  <c i="1" r="AG100"/>
  <c i="4" r="BK123"/>
  <c r="J123"/>
  <c r="J98"/>
  <c i="5" r="J41"/>
  <c i="1" r="AG96"/>
  <c i="2" r="J182"/>
  <c r="J99"/>
  <c r="J98"/>
  <c i="1" r="AU104"/>
  <c r="AU101"/>
  <c i="3" r="J35"/>
  <c i="1" r="AV97"/>
  <c r="AT97"/>
  <c r="AN97"/>
  <c r="AG95"/>
  <c i="5" r="F35"/>
  <c i="1" r="AZ100"/>
  <c i="6" r="J32"/>
  <c i="1" r="AG102"/>
  <c i="7" r="F35"/>
  <c i="1" r="AZ103"/>
  <c r="AT103"/>
  <c i="8" r="J35"/>
  <c i="1" r="AV105"/>
  <c r="AT105"/>
  <c i="16" r="J33"/>
  <c i="1" r="AV115"/>
  <c r="AT115"/>
  <c i="4" r="F35"/>
  <c i="1" r="AZ99"/>
  <c i="12" r="F35"/>
  <c i="1" r="AZ111"/>
  <c r="AU95"/>
  <c r="AU94"/>
  <c i="2" r="F35"/>
  <c i="1" r="AZ96"/>
  <c i="2" r="J35"/>
  <c i="1" r="AV96"/>
  <c r="AT96"/>
  <c r="AN96"/>
  <c r="AY95"/>
  <c i="4" r="J35"/>
  <c i="1" r="AV99"/>
  <c r="AT99"/>
  <c i="10" r="J35"/>
  <c i="1" r="AV108"/>
  <c r="AT108"/>
  <c r="AN108"/>
  <c i="17" r="J33"/>
  <c i="1" r="AV116"/>
  <c r="AT116"/>
  <c r="AW95"/>
  <c r="AT100"/>
  <c r="AN100"/>
  <c i="8" r="F35"/>
  <c i="1" r="AZ105"/>
  <c i="14" r="J33"/>
  <c i="1" r="AV113"/>
  <c r="AT113"/>
  <c r="AN113"/>
  <c r="BC94"/>
  <c r="W32"/>
  <c i="3" r="F35"/>
  <c i="1" r="AZ97"/>
  <c i="6" r="J35"/>
  <c i="1" r="AV102"/>
  <c r="AT102"/>
  <c r="BA107"/>
  <c r="AW107"/>
  <c i="12" r="J35"/>
  <c i="1" r="AV111"/>
  <c r="AT111"/>
  <c i="6" r="F35"/>
  <c i="1" r="AZ102"/>
  <c i="13" r="F35"/>
  <c i="1" r="AZ112"/>
  <c i="15" r="F33"/>
  <c i="1" r="AZ114"/>
  <c i="9" r="F35"/>
  <c i="1" r="AZ106"/>
  <c i="10" r="F35"/>
  <c i="1" r="AZ108"/>
  <c i="16" r="J30"/>
  <c i="1" r="AG115"/>
  <c i="17" r="F33"/>
  <c i="1" r="AZ116"/>
  <c i="18" r="J33"/>
  <c i="1" r="AV117"/>
  <c r="AT117"/>
  <c r="AT106"/>
  <c r="AN106"/>
  <c i="11" r="F35"/>
  <c i="1" r="AZ109"/>
  <c r="BA110"/>
  <c r="AW110"/>
  <c i="13" r="J32"/>
  <c i="1" r="AG112"/>
  <c i="15" r="J33"/>
  <c i="1" r="AV114"/>
  <c r="AT114"/>
  <c r="AN114"/>
  <c i="18" r="F33"/>
  <c i="1" r="AZ117"/>
  <c i="11" r="J32"/>
  <c i="1" r="AG109"/>
  <c r="AN109"/>
  <c i="14" r="F33"/>
  <c i="1" r="AZ113"/>
  <c i="16" r="F33"/>
  <c i="1" r="AZ115"/>
  <c i="17" r="J30"/>
  <c i="1" r="AG116"/>
  <c r="BD94"/>
  <c r="W33"/>
  <c r="BB94"/>
  <c r="AX94"/>
  <c i="12" l="1" r="BK123"/>
  <c r="J123"/>
  <c i="1" r="AN116"/>
  <c i="17" r="J96"/>
  <c i="1" r="AN115"/>
  <c i="16" r="J96"/>
  <c i="17" r="J39"/>
  <c i="16" r="J39"/>
  <c i="15" r="J39"/>
  <c i="13" r="J41"/>
  <c i="14" r="J39"/>
  <c i="1" r="AN112"/>
  <c i="11" r="J41"/>
  <c i="10" r="J41"/>
  <c i="1" r="AN102"/>
  <c i="6" r="J98"/>
  <c r="J41"/>
  <c i="3" r="J41"/>
  <c i="2" r="J41"/>
  <c i="18" r="J30"/>
  <c i="1" r="AG117"/>
  <c r="AZ107"/>
  <c r="AV107"/>
  <c r="AT107"/>
  <c i="12" r="J32"/>
  <c i="1" r="AG111"/>
  <c i="4" r="J32"/>
  <c i="1" r="AG99"/>
  <c r="AG98"/>
  <c i="8" r="J32"/>
  <c i="1" r="AG105"/>
  <c r="AG104"/>
  <c r="AZ110"/>
  <c r="AV110"/>
  <c r="AT110"/>
  <c i="7" r="J32"/>
  <c i="1" r="AG103"/>
  <c r="AG101"/>
  <c r="AZ104"/>
  <c r="AV104"/>
  <c r="AT104"/>
  <c r="AY94"/>
  <c r="AZ98"/>
  <c r="AV98"/>
  <c r="AT98"/>
  <c r="BA94"/>
  <c r="W30"/>
  <c r="AZ95"/>
  <c r="AV95"/>
  <c r="AT95"/>
  <c r="AG107"/>
  <c r="AZ101"/>
  <c r="AV101"/>
  <c r="AT101"/>
  <c r="AN101"/>
  <c r="W31"/>
  <c i="18" l="1" r="J39"/>
  <c i="12" r="J41"/>
  <c i="7" r="J41"/>
  <c i="12" r="J98"/>
  <c i="1" r="AN107"/>
  <c i="8" r="J41"/>
  <c i="1" r="AN105"/>
  <c i="4" r="J41"/>
  <c i="1" r="AN99"/>
  <c r="AN95"/>
  <c r="AN98"/>
  <c r="AN104"/>
  <c r="AN103"/>
  <c r="AN111"/>
  <c r="AN117"/>
  <c r="AG110"/>
  <c r="AN110"/>
  <c r="AZ94"/>
  <c r="AV94"/>
  <c r="AK29"/>
  <c r="AW94"/>
  <c r="AK30"/>
  <c l="1" r="AG94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<sst xmlns="http://schemas.openxmlformats.org/spreadsheetml/2006/main">
  <si>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</si>
  <si>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</si>
  <si>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</si>
  <si>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</si>
  <si>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</si>
  <si>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{f65087cf-5d0c-4c68-9db4-d2a075ce5883}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</si>
  <si>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</si>
  <si>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</si>
  <si>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</si>
  <si>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</si>
  <si>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</si>
  <si>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</si>
  <si>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</si>
  <si>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</si>
  <si>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VZ65424068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</si>
  <si>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</si>
  <si>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</si>
  <si>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Cyklická obnova trati v úseku Jílovice - Borovany</t>
  </si>
  <si>
    <t>KSO:</t>
  </si>
  <si>
    <t>CC-CZ:</t>
  </si>
  <si>
    <t>Místo:</t>
  </si>
  <si>
    <t>trať dle JŘ č.199 v úseku Jílovice - Borovany</t>
  </si>
  <si>
    <t>Datum:</t>
  </si>
  <si>
    <t>22. 7. 2024</t>
  </si>
  <si>
    <t>Zadavatel:</t>
  </si>
  <si>
    <t>IČ:</t>
  </si>
  <si>
    <t>70994234</t>
  </si>
  <si>
    <t>Správa železnic s.o.,OŘ Plzeň, ST České Budějovice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</si>
  <si>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</si>
  <si>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</si>
  <si>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</si>
  <si>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</si>
  <si>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</si>
  <si>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</si>
  <si>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</si>
  <si>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</si>
  <si>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Zdeněk Znamenaný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</si>
  <si>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</si>
  <si>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</si>
  <si>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</si>
  <si>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</si>
  <si>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</si>
  <si>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</si>
  <si>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</si>
  <si>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</si>
  <si>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</si>
  <si>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</si>
  <si>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</si>
  <si>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</si>
  <si>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</si>
  <si>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</si>
  <si>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</si>
  <si>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</si>
  <si>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</si>
  <si>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</si>
  <si>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</si>
  <si>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</si>
  <si>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</si>
  <si>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</si>
  <si>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</si>
  <si>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</si>
  <si>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</si>
  <si>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</si>
  <si>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</si>
  <si>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</si>
  <si>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</si>
  <si>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</si>
  <si>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</si>
  <si>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</si>
  <si>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</si>
  <si>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</si>
  <si>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</si>
  <si>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</si>
  <si>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</si>
  <si>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</si>
  <si>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</si>
  <si>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</si>
  <si>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</si>
  <si>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</si>
  <si>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</si>
  <si>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</si>
  <si>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</si>
  <si>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</t>
  </si>
  <si>
    <t>TSO koleje v km 187,445 – 192,133 a v km 192,233 – 193,150</t>
  </si>
  <si>
    <t>STA</t>
  </si>
  <si>
    <t>1</t>
  </si>
  <si>
    <t>{fc6d956e-538b-4bee-b089-dd7893bb26aa}</t>
  </si>
  <si>
    <t>2</t>
  </si>
  <si>
    <t>/</t>
  </si>
  <si>
    <t>SO 1.1</t>
  </si>
  <si>
    <t>železniční svršek</t>
  </si>
  <si>
    <t>Soupis</t>
  </si>
  <si>
    <t>{38bfa1eb-1ae6-4c37-bd37-06bcf721e3df}</t>
  </si>
  <si>
    <t>SO 1.2</t>
  </si>
  <si>
    <t>materiál zadavatele - NEOCEŇOVAT!</t>
  </si>
  <si>
    <t>{1a3cc1fe-d149-432d-af94-e36f0086f3df}</t>
  </si>
  <si>
    <t>SO 2</t>
  </si>
  <si>
    <t>Oprava přejezdu P1103 v km 187,352</t>
  </si>
  <si>
    <t>{d40f54ba-64df-4c25-98d5-029cca827842}</t>
  </si>
  <si>
    <t>SO 2.1</t>
  </si>
  <si>
    <t>{9fdfde03-84e8-4461-ac1c-0270eba53c2e}</t>
  </si>
  <si>
    <t>SO 2.2</t>
  </si>
  <si>
    <t>VON - práce zhotovitele</t>
  </si>
  <si>
    <t>{e6dfa9ed-ec7f-4378-ae97-546dcbcd0ee5}</t>
  </si>
  <si>
    <t>SO 3</t>
  </si>
  <si>
    <t>Oprava přejezdu P1104 v km 188,085</t>
  </si>
  <si>
    <t>{283f649f-549e-4dff-93be-09e91a717294}</t>
  </si>
  <si>
    <t>SO 3.1</t>
  </si>
  <si>
    <t>{59f7e28d-39cb-45c4-94be-06ce0ffaaf00}</t>
  </si>
  <si>
    <t>SO 3.2</t>
  </si>
  <si>
    <t>{59ee61f0-4b61-4f19-a7fb-1803bb804190}</t>
  </si>
  <si>
    <t>SO 4</t>
  </si>
  <si>
    <t>Oprava přejezdu P1105 v km 189,131</t>
  </si>
  <si>
    <t>{ed9d721c-fff5-4f67-becd-47938c13f58d}</t>
  </si>
  <si>
    <t>SO 4.1</t>
  </si>
  <si>
    <t>{de70bcdd-0da2-4722-b616-d4fda5c4d4dd}</t>
  </si>
  <si>
    <t>SO 4.2</t>
  </si>
  <si>
    <t>{b13bb5fd-fb7f-42f9-acbc-70801ff09b9a}</t>
  </si>
  <si>
    <t>SO 5</t>
  </si>
  <si>
    <t>Oprava přejezdu P1106 v km 190,167</t>
  </si>
  <si>
    <t>{5f709fa8-470b-4615-8a01-6efc01d9e7a9}</t>
  </si>
  <si>
    <t>SO 5.1</t>
  </si>
  <si>
    <t>{188c3e5a-69e9-4fd0-a427-2ca404f49c26}</t>
  </si>
  <si>
    <t>SO 5.2</t>
  </si>
  <si>
    <t>{e4069c8b-a9ff-41df-a690-dd8a554e8f60}</t>
  </si>
  <si>
    <t>SO 6</t>
  </si>
  <si>
    <t>Oprava přejezdu P1107 v km 191,850</t>
  </si>
  <si>
    <t>{4b345d14-8550-45b1-8b20-9b9986706d44}</t>
  </si>
  <si>
    <t>SO 6.1</t>
  </si>
  <si>
    <t>{e7268a90-cfa8-4a7a-9d69-cbe6c7909a1b}</t>
  </si>
  <si>
    <t>SO 6.2</t>
  </si>
  <si>
    <t>{9de6c483-1af8-4ad0-96d9-d2cef8c44ee8}</t>
  </si>
  <si>
    <t>SO 7</t>
  </si>
  <si>
    <t>Úprava a regulace TV</t>
  </si>
  <si>
    <t>{bb3b34b2-f81b-41c3-93b9-6a4e9309309a}</t>
  </si>
  <si>
    <t>SO 8</t>
  </si>
  <si>
    <t>Výměna podkladnic na 2.SK ŽST Jílovice</t>
  </si>
  <si>
    <t>{8f906bd9-5ac9-4169-87fe-e10a67626458}</t>
  </si>
  <si>
    <t>SO 9</t>
  </si>
  <si>
    <t>Oprava propustku v km 191,532</t>
  </si>
  <si>
    <t>{3765d61d-3975-4ae0-af1d-4dc600eca8fc}</t>
  </si>
  <si>
    <t>SO 10</t>
  </si>
  <si>
    <t>Následná úprava GPK</t>
  </si>
  <si>
    <t>{162e9c3f-106e-413b-92d3-9b3f20406e1d}</t>
  </si>
  <si>
    <t>VON</t>
  </si>
  <si>
    <t>Vedlejší a ostatní náklady</t>
  </si>
  <si>
    <t>{158d9a3f-496b-4b77-aa44-6a74b53b7ed6}</t>
  </si>
  <si>
    <t>KRYCÍ LIST SOUPISU PRACÍ</t>
  </si>
  <si>
    <t>Objekt:</t>
  </si>
  <si>
    <t>SO 1 - TSO koleje v km 187,445 – 192,133 a v km 192,233 – 193,150</t>
  </si>
  <si>
    <t>Soupis:</t>
  </si>
  <si>
    <t>SO 1.1 -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</si>
  <si>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</si>
  <si>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</si>
  <si>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</si>
  <si>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</si>
  <si>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</si>
  <si>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</si>
  <si>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</si>
  <si>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</si>
  <si>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</si>
  <si>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</si>
  <si>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</si>
  <si>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</si>
  <si>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</si>
  <si>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</si>
  <si>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</si>
  <si>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</si>
  <si>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</si>
  <si>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</si>
  <si>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</si>
  <si>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</si>
  <si>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</si>
  <si>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</si>
  <si>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5955101000</t>
  </si>
  <si>
    <t>Kamenivo drcené štěrk frakce 31,5/63 (32/63) třídy BI</t>
  </si>
  <si>
    <t>t</t>
  </si>
  <si>
    <t>Sborník UOŽI 01 2025</t>
  </si>
  <si>
    <t>8</t>
  </si>
  <si>
    <t>ROZPOCET</t>
  </si>
  <si>
    <t>4</t>
  </si>
  <si>
    <t>51855346</t>
  </si>
  <si>
    <t>PP</t>
  </si>
  <si>
    <t>P</t>
  </si>
  <si>
    <t>Poznámka k položce:_x000d_
kamenivo pro všechny úpravy GKP (traťovou kolej + staniční koleje)</t>
  </si>
  <si>
    <t>VV</t>
  </si>
  <si>
    <t>122*36*1,6</t>
  </si>
  <si>
    <t>5955101035</t>
  </si>
  <si>
    <t>Kamenivo těžené 0/32</t>
  </si>
  <si>
    <t>519731128</t>
  </si>
  <si>
    <t>Poznámka k položce:_x000d_
vyrovnání pod nástupištní desky</t>
  </si>
  <si>
    <t>2*104*0,05*1,5</t>
  </si>
  <si>
    <t>3</t>
  </si>
  <si>
    <t>5962113000</t>
  </si>
  <si>
    <t>Sloupek ocelový pozinkovaný 70 mm</t>
  </si>
  <si>
    <t>m</t>
  </si>
  <si>
    <t>1705541702</t>
  </si>
  <si>
    <t>2*4</t>
  </si>
  <si>
    <t>5962114015</t>
  </si>
  <si>
    <t>Výstroj sloupku víčko plast 70 mm</t>
  </si>
  <si>
    <t>kus</t>
  </si>
  <si>
    <t>-1914108799</t>
  </si>
  <si>
    <t>2+2</t>
  </si>
  <si>
    <t>5</t>
  </si>
  <si>
    <t>5962114000</t>
  </si>
  <si>
    <t>Výstroj sloupku objímka 50 až 100 mm kompletní</t>
  </si>
  <si>
    <t>512541417</t>
  </si>
  <si>
    <t>6</t>
  </si>
  <si>
    <t>5962114025</t>
  </si>
  <si>
    <t>Výstroj sloupku patka hliníková kompletní (4 otvory)</t>
  </si>
  <si>
    <t>840573723</t>
  </si>
  <si>
    <t>39</t>
  </si>
  <si>
    <t>7592701460</t>
  </si>
  <si>
    <t>Upozorňovadla, značky Návěsti označující místo na trati Označník 'Posun zakázán' (HM0404129990690)</t>
  </si>
  <si>
    <t>742013851</t>
  </si>
  <si>
    <t>Poznámka k položce:_x000d_
km 187,660 a km 192,990</t>
  </si>
  <si>
    <t>2*1</t>
  </si>
  <si>
    <t>82</t>
  </si>
  <si>
    <t>7592700283</t>
  </si>
  <si>
    <t>Upozorňovadla, značky Návěsti označující místo na trati Staničník š.480mm, v.610mm (HM0404129990750)</t>
  </si>
  <si>
    <t>-1789204969</t>
  </si>
  <si>
    <t>Poznámka k položce:_x000d_
pouze SUDÉ!!!</t>
  </si>
  <si>
    <t>28*1</t>
  </si>
  <si>
    <t>86</t>
  </si>
  <si>
    <t>7592700590</t>
  </si>
  <si>
    <t>Upozorňovadla, značky Návěsti označující místo na trati Držák návěstí (HM0548289990001)</t>
  </si>
  <si>
    <t>-840512639</t>
  </si>
  <si>
    <t>Poznámka k položce:_x000d_
2 kusy na každý staničník na sloupy TP</t>
  </si>
  <si>
    <t>95</t>
  </si>
  <si>
    <t>5962101010</t>
  </si>
  <si>
    <t>Návěstidlo rychlostník - obdélník</t>
  </si>
  <si>
    <t>-131852955</t>
  </si>
  <si>
    <t>Poznámka k položce:_x000d_
km 188,905 (rychlost 95 km/hod) a 193,150 (1x rychlost 80 km/hod, 1x rychlost 95 km/hod)</t>
  </si>
  <si>
    <t>1+1+1</t>
  </si>
  <si>
    <t>96</t>
  </si>
  <si>
    <t>5962101020</t>
  </si>
  <si>
    <t>Návěstidlo očekávejte traťovou rychlost - trojúhelník</t>
  </si>
  <si>
    <t>-997929600</t>
  </si>
  <si>
    <t>Poznámka k položce:_x000d_
km 192,450 (očekávejte rychlost 80 km/hod)</t>
  </si>
  <si>
    <t>1*1</t>
  </si>
  <si>
    <t>87</t>
  </si>
  <si>
    <t>7497700170</t>
  </si>
  <si>
    <t xml:space="preserve">Konstrukční prvky trakčního vedení  Pásek nerezový stahovací o šíři 9,5mm</t>
  </si>
  <si>
    <t>-250833060</t>
  </si>
  <si>
    <t>Poznámka k položce:_x000d_
pro uchycení staníčníků na sloupy TP</t>
  </si>
  <si>
    <t>28*2*0,25</t>
  </si>
  <si>
    <t>7</t>
  </si>
  <si>
    <t>5964165000</t>
  </si>
  <si>
    <t>Betonová patka sloupku malá prefabrikát</t>
  </si>
  <si>
    <t>373549182</t>
  </si>
  <si>
    <t>5964161015</t>
  </si>
  <si>
    <t>Beton lehce zhutnitelný C 20/25;XC2 vyhovuje i XC1 F5 2 365 2 862</t>
  </si>
  <si>
    <t>m3</t>
  </si>
  <si>
    <t>-1360260414</t>
  </si>
  <si>
    <t>Poznámka k položce:_x000d_
pro vyrovnání nástupištních desek + výstroj dráhy</t>
  </si>
  <si>
    <t>14</t>
  </si>
  <si>
    <t>5962119040</t>
  </si>
  <si>
    <t>Zajištění PPK štítek zajištění PPK</t>
  </si>
  <si>
    <t>-1557407476</t>
  </si>
  <si>
    <t>Poznámka k položce:_x000d_
plastový stítek nalepit na sloupy trakčních podpěr_x000d_
_x000d_
ZP, KP=ZO, KO=ZP, KP_x000d_
_x000d_
4x v jednoduchém oblouku_x000d_
do složených oblouků při změně poloměru</t>
  </si>
  <si>
    <t>36*1</t>
  </si>
  <si>
    <t>15</t>
  </si>
  <si>
    <t>5964147060</t>
  </si>
  <si>
    <t>Nástupištní díly konzolová deska KS 230</t>
  </si>
  <si>
    <t>1082536709</t>
  </si>
  <si>
    <t>104*1</t>
  </si>
  <si>
    <t>HSV</t>
  </si>
  <si>
    <t>Práce a dodávky HSV</t>
  </si>
  <si>
    <t>Komunikace pozemní</t>
  </si>
  <si>
    <t>18</t>
  </si>
  <si>
    <t>K</t>
  </si>
  <si>
    <t>5905085045</t>
  </si>
  <si>
    <t>Souvislé čištění KL strojně koleje pražce betonové</t>
  </si>
  <si>
    <t>km</t>
  </si>
  <si>
    <t>1171331752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</si>
  <si>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</si>
  <si>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((192,133-187,445)+(193,130-192,233))</t>
  </si>
  <si>
    <t>28</t>
  </si>
  <si>
    <t>5905105030</t>
  </si>
  <si>
    <t>Doplnění KL kamenivem souvisle strojně v koleji</t>
  </si>
  <si>
    <t>1236665127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</si>
  <si>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</si>
  <si>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122*36</t>
  </si>
  <si>
    <t>20</t>
  </si>
  <si>
    <t>5905110010</t>
  </si>
  <si>
    <t>Snížení KL pod patou kolejnice v koleji</t>
  </si>
  <si>
    <t>-923010874</t>
  </si>
  <si>
    <t>Snížení KL pod patou kolejnice v koleji Poznámka: 1. V cenách jsou započteny náklady na snížení KL pod patou kolejnice ručně vidlemi. 2. V cenách nejsou obsaženy náklady na doplnění a dodávku kameniva.</t>
  </si>
  <si>
    <t>Poznámka k položce:_x000d_
úprava GPK v km 193,240-187,350 a na obou staničních kolejích v km 186,600-187,350</t>
  </si>
  <si>
    <t>193,240-187,350</t>
  </si>
  <si>
    <t>(187,350-186,600)*2</t>
  </si>
  <si>
    <t>Součet</t>
  </si>
  <si>
    <t>17</t>
  </si>
  <si>
    <t>5906020120</t>
  </si>
  <si>
    <t>Souvislá výměna pražců v KL otevřeném i zapuštěném pražce betonové příčné vystrojené</t>
  </si>
  <si>
    <t>2063309160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</si>
  <si>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</si>
  <si>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Poznámka k položce:_x000d_
začátek i konec u pražců B91, změna rozdělení pražců na „u“</t>
  </si>
  <si>
    <t>9343*1</t>
  </si>
  <si>
    <t>22</t>
  </si>
  <si>
    <t>5906105020</t>
  </si>
  <si>
    <t>Demontáž pražce betonový</t>
  </si>
  <si>
    <t>1005743018</t>
  </si>
  <si>
    <t>Demontáž pražce betonový Poznámka: 1. V cenách jsou započteny náklady na manipulaci, demontáž, odstrojení do součástí a uložení pražců.</t>
  </si>
  <si>
    <t>Poznámka k položce:_x000d_
pouze pražce SB5 a SB3/4 - ty poté půjdou k prodeji, NEBUDE LIKVIDACE!!!_x000d_
_x000d_
pražce SB6 a SB8 zůstanou okovány</t>
  </si>
  <si>
    <t>2757+887+34+416+1360+34+340+86+1216+61</t>
  </si>
  <si>
    <t>16</t>
  </si>
  <si>
    <t>5907020091</t>
  </si>
  <si>
    <t>Souvislá výměna kolejnic současně s výměnou pražců, tvar S49, T, 49E1</t>
  </si>
  <si>
    <t>-868386647</t>
  </si>
  <si>
    <t>Souvislá výměna kolejnic současně s výměnou pražců,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</si>
  <si>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začátek 1 ks B91 před ŽST Jílovice, konec za 29 ks B91 před ŽST Borovany</t>
  </si>
  <si>
    <t>2*5605</t>
  </si>
  <si>
    <t>5907050020</t>
  </si>
  <si>
    <t>Dělení kolejnic řezáním nebo rozbroušením, soustavy S49 nebo T</t>
  </si>
  <si>
    <t>1972613694</t>
  </si>
  <si>
    <t>Dělení kolejnic řezáním nebo rozbroušením, soustavy S49 nebo T Poznámka: 1. V cenách jsou započteny náklady na manipulaci, podložení, označení a provedení řezu kolejnice.</t>
  </si>
  <si>
    <t>Poznámka k položce:_x000d_
2x začátek, 2x konec, 450x svařené úseky</t>
  </si>
  <si>
    <t>2+2+450</t>
  </si>
  <si>
    <t>35</t>
  </si>
  <si>
    <t>5908055010</t>
  </si>
  <si>
    <t>Příplatek za výměnu částí upevňovadel deformovaného šroubu</t>
  </si>
  <si>
    <t>1415022718</t>
  </si>
  <si>
    <t>Příplatek za výměnu částí upevňovadel deformovaného šroubu Poznámka: 1. V cenách jsou započteny náklady na ošetření závitů antikorozním přípravkem, demontáž, výměnu a montáž nové součásti.</t>
  </si>
  <si>
    <t>1800*1</t>
  </si>
  <si>
    <t>29</t>
  </si>
  <si>
    <t>5909032020</t>
  </si>
  <si>
    <t>Přesná úprava GPK koleje směrové a výškové uspořádání pražce betonové</t>
  </si>
  <si>
    <t>-969470501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</si>
  <si>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</si>
  <si>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položce:_x000d_
úprava GPK v km 193,240-187,350_x000d_
úprava GPK staničních kolejí v km 186,600-187,350 (obě koleje sjet 2x)</t>
  </si>
  <si>
    <t>(193,240-187,350)*2</t>
  </si>
  <si>
    <t>(187,350-186,600)*2*2</t>
  </si>
  <si>
    <t>19</t>
  </si>
  <si>
    <t>5909050010</t>
  </si>
  <si>
    <t>Stabilizace kolejového lože koleje nově zřízeného nebo čistého</t>
  </si>
  <si>
    <t>-1398735768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</si>
  <si>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</si>
  <si>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23</t>
  </si>
  <si>
    <t>5910015020</t>
  </si>
  <si>
    <t>Odtavovací stykové svařování mobilní svářečkou kolejnic nových délky do 150 m tv. S49</t>
  </si>
  <si>
    <t>svar</t>
  </si>
  <si>
    <t>222808115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</si>
  <si>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</si>
  <si>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Poznámka k položce:_x000d_
pro kolejnice délky 120 m</t>
  </si>
  <si>
    <t>2*(48-19)</t>
  </si>
  <si>
    <t>24</t>
  </si>
  <si>
    <t>5910020130</t>
  </si>
  <si>
    <t>Svařování kolejnic termitem plný předehřev standardní spára svar jednotlivý tv. S49</t>
  </si>
  <si>
    <t>1604203772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</si>
  <si>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</si>
  <si>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2*19</t>
  </si>
  <si>
    <t>25</t>
  </si>
  <si>
    <t>5910035030</t>
  </si>
  <si>
    <t>Dosažení dovolené upínací teploty v BK prodloužením kolejnicového pásu v koleji tv. S49</t>
  </si>
  <si>
    <t>587219687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</si>
  <si>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</si>
  <si>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26</t>
  </si>
  <si>
    <t>5910040315</t>
  </si>
  <si>
    <t>Umožnění volné dilatace kolejnice demontáž upevňovadel s osazením kluzných podložek</t>
  </si>
  <si>
    <t>-450701489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</si>
  <si>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</si>
  <si>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i přes km 192,133 - 192,233</t>
  </si>
  <si>
    <t>2*(50+4688+50+50+917+50)</t>
  </si>
  <si>
    <t>27</t>
  </si>
  <si>
    <t>5910040415</t>
  </si>
  <si>
    <t>Umožnění volné dilatace kolejnice montáž upevňovadel s odstraněním kluzných podložek</t>
  </si>
  <si>
    <t>-354222884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</si>
  <si>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</si>
  <si>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94</t>
  </si>
  <si>
    <t>5912005040</t>
  </si>
  <si>
    <t>Výměna návěstidla rychlostníku</t>
  </si>
  <si>
    <t>-1473055130</t>
  </si>
  <si>
    <t>Výměna návěstidla rychlostníku Poznámka: 1. V cenách jsou započteny náklady na demontáž, výměnu a montáž s upevněním na sloupek, skálu nebo zeď. 2. V cenách nejsou obsaženy náklady na dodávku materiálu.</t>
  </si>
  <si>
    <t>Poznámka k položce:_x000d_
km 188,905</t>
  </si>
  <si>
    <t>38</t>
  </si>
  <si>
    <t>5912015020</t>
  </si>
  <si>
    <t>Výměna návěstidla včetně sloupku a patky označníku</t>
  </si>
  <si>
    <t>-1246442618</t>
  </si>
  <si>
    <t>Výměna návěstidla včetně sloupku a patky označníku Poznámka: 1. V cenách jsou započteny náklady na demontáž, výměnu a montáž patky, sloupku a návěstidla, zához a rozprostření zeminy na terén. 2. V cenách nejsou obsaženy náklady na dodávku materiálu.</t>
  </si>
  <si>
    <t>97</t>
  </si>
  <si>
    <t>5912015030</t>
  </si>
  <si>
    <t>Výměna návěstidla včetně sloupku a patky předvěstníku</t>
  </si>
  <si>
    <t>-1622215464</t>
  </si>
  <si>
    <t>Výměna návěstidla včetně sloupku a patky předvěstníku Poznámka: 1. V cenách jsou započteny náklady na demontáž, výměnu a montáž patky, sloupku a návěstidla, zához a rozprostření zeminy na terén. 2. V cenách nejsou obsaženy náklady na dodávku materiálu.</t>
  </si>
  <si>
    <t>Poznámka k položce:_x000d_
km 192,450</t>
  </si>
  <si>
    <t>98</t>
  </si>
  <si>
    <t>5912015040</t>
  </si>
  <si>
    <t>Výměna návěstidla včetně sloupku a patky rychlostníku</t>
  </si>
  <si>
    <t>94102904</t>
  </si>
  <si>
    <t>Výměna návěstidla včetně sloupku a patky rychlostníku Poznámka: 1. V cenách jsou započteny náklady na demontáž, výměnu a montáž patky, sloupku a návěstidla, zához a rozprostření zeminy na terén. 2. V cenách nejsou obsaženy náklady na dodávku materiálu.</t>
  </si>
  <si>
    <t>Poznámka k položce:_x000d_
km 193,150</t>
  </si>
  <si>
    <t>31</t>
  </si>
  <si>
    <t>5912050120</t>
  </si>
  <si>
    <t>Staničení demontáž hektometrovníku</t>
  </si>
  <si>
    <t>-1453853513</t>
  </si>
  <si>
    <t>Staničení demontáž hektometrovníku Poznámka: 1. V cenách jsou započteny náklady na zemní práce a výměnu, demontáž nebo montáž staničení. 2. V cenách nejsou obsaženy náklady na dodávku materiálu.</t>
  </si>
  <si>
    <t>Poznámka k položce:_x000d_
staré kamenné hektometry - demontovat pouze SUDÉ!!!</t>
  </si>
  <si>
    <t>32</t>
  </si>
  <si>
    <t>5912050220</t>
  </si>
  <si>
    <t>Staničení montáž hektometrovníku</t>
  </si>
  <si>
    <t>-1077380018</t>
  </si>
  <si>
    <t>Staničení montáž hektometrovníku Poznámka: 1. V cenách jsou započteny náklady na zemní práce a výměnu, demontáž nebo montáž staničení. 2. V cenách nejsou obsaženy náklady na dodávku materiálu.</t>
  </si>
  <si>
    <t>Poznámka k položce:_x000d_
nové plechové staničníkly na trakční podpěry - pouze SUDÉ!!!</t>
  </si>
  <si>
    <t>30</t>
  </si>
  <si>
    <t>5912060015</t>
  </si>
  <si>
    <t>Demontáž zajišťovací značky konzolové</t>
  </si>
  <si>
    <t>252615367</t>
  </si>
  <si>
    <t>Demontáž zajišťovací značky konzolové Poznámka: 1. V cenách jsou započteny náklady na demontáž součástí značky, úpravu a urovnání terénu.</t>
  </si>
  <si>
    <t>122*1</t>
  </si>
  <si>
    <t>33</t>
  </si>
  <si>
    <t>5912065315</t>
  </si>
  <si>
    <t>Montáž štítku zajištění prostorové polohy koleje (PPK)</t>
  </si>
  <si>
    <t>684688453</t>
  </si>
  <si>
    <t>Montáž štítku zajištění prostorové polohy koleje (PPK) Poznámka: 1. V cenách jsou započteny náklady na montáž štítku včetně úpravy podkladu, na který se štítek umisťuje. 2. V cenách nejsou obsaženy náklady na dodávku materiálu.</t>
  </si>
  <si>
    <t>54</t>
  </si>
  <si>
    <t>5914005010</t>
  </si>
  <si>
    <t>Rozšíření stezky zemního tělesa dle VL Ž2 přisypávkou zemního tělesa</t>
  </si>
  <si>
    <t>m2</t>
  </si>
  <si>
    <t>-187599749</t>
  </si>
  <si>
    <t>Rozšíření stezky zemního tělesa dle VL Ž2 přisypávkou zemního tělesa Poznámka: 1. V cenách jsou započteny i náklady na uložení výzisku na terén nebo naložení na dopravní prostředek. 2. V cenách nejsou obsaženy náklady na dodávku materiálu, odtěžení zemního tělesa, dopravu a skládkovné.</t>
  </si>
  <si>
    <t>Poznámka k položce:_x000d_
bude použit materiál podsítného ze strojního čištění</t>
  </si>
  <si>
    <t>((188,600-188,080)+(189,340-188,840)+(190,180-189,790)+(191,540-190,810)+(192,380-192,010))*1000*(0,5)*2</t>
  </si>
  <si>
    <t>45</t>
  </si>
  <si>
    <t>5914020020</t>
  </si>
  <si>
    <t>Čištění otevřených odvodňovacích zařízení strojně příkop nezpevněný</t>
  </si>
  <si>
    <t>-620437595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</si>
  <si>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</si>
  <si>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Poznámka k položce:_x000d_
187,450 – 188,080 L+P_x000d_
188,600 – 188,840 L+P_x000d_
189,340 – 189,790 L+P_x000d_
190,180 – 190,810 L+P_x000d_
191,540 – 192,010 L+P_x000d_
192,830 – 193,000 P_x000d_
193,000 – 193,150 L+P_x000d_
_x000d_
materiál rozprostřít na okolní svahy</t>
  </si>
  <si>
    <t>((630*2)+(240*2)+(450*2)+(630*2)+(460*2)+(170*1)+(150*2))*0,3</t>
  </si>
  <si>
    <t>44</t>
  </si>
  <si>
    <t>5914100050</t>
  </si>
  <si>
    <t>Oprava ochranné konstrukce a zpevnění svahů ve styku s vodními toky a díly rovnaninou</t>
  </si>
  <si>
    <t>1084678789</t>
  </si>
  <si>
    <t>Oprava ochranné konstrukce a zpevnění svahů ve styku s vodními toky a díly rovnaninou Poznámka: 1. V cenách jsou započteny náklady na opravu podle vzorových listů a naložení výzisku na dopravní prostředek. 2. V cenách nejsou obsaženy náklady na dodávku materiálu.</t>
  </si>
  <si>
    <t>Poznámka k položce:_x000d_
km 190,960 - 190,968 levá strana_x000d_
km 191,150 - 191,400 pravá strana_x000d_
_x000d_
budou použity staré pražce vyjmuté z trati</t>
  </si>
  <si>
    <t>(8*5)+(250*5)</t>
  </si>
  <si>
    <t>36</t>
  </si>
  <si>
    <t>5914115360</t>
  </si>
  <si>
    <t>Demontáž nástupištních desek Sudop KS 230</t>
  </si>
  <si>
    <t>943729248</t>
  </si>
  <si>
    <t>Demontáž nástupištních desek Sudop KS 230 Poznámka: 1. V cenách jsou započteny náklady na snesení, uložení nebo naložení na dopravní prostředek a uložení na úložišti.</t>
  </si>
  <si>
    <t>Poznámka k položce:_x000d_
nástupiště zastávky Hluboká u Borovan</t>
  </si>
  <si>
    <t>37</t>
  </si>
  <si>
    <t>5914125060</t>
  </si>
  <si>
    <t>Montáž nástupištních desek Sudop KS 230</t>
  </si>
  <si>
    <t>-997529976</t>
  </si>
  <si>
    <t>Montáž nástupištních desek Sudop KS 230 Poznámka: 1. V cenách jsou započteny náklady na manipulaci a montáž desek podle vzorového listu. 2. V cenách nejsou obsaženy náklady na dodávku materiálu.</t>
  </si>
  <si>
    <t>99</t>
  </si>
  <si>
    <t>5999005010</t>
  </si>
  <si>
    <t>Třídění spojovacích a upevňovacích součástí</t>
  </si>
  <si>
    <t>160976324</t>
  </si>
  <si>
    <t>Třídění spojovacích a upevňovacích součástí Poznámka: 1. V cenách jsou započteny náklady na manipulaci, vytřídění a uložení materiálu na úložiště nebo do skladu.</t>
  </si>
  <si>
    <t>(3694*0,00742*2)*0,95</t>
  </si>
  <si>
    <t>(3547*0,00748*2)*0,95</t>
  </si>
  <si>
    <t>((0,00082+0,00073)*(3547+3694)*2)*0,95</t>
  </si>
  <si>
    <t>(0,00165*(1058+460)*4)*0,95</t>
  </si>
  <si>
    <t>(3547*0,0006*8)*0,95</t>
  </si>
  <si>
    <t>(3694*0,0006*4)*0,95</t>
  </si>
  <si>
    <t>(3547*0,00041*8)*0,95</t>
  </si>
  <si>
    <t>(3694*0,00041*4)*0,95</t>
  </si>
  <si>
    <t>(3547*0,00015*4)*0,95</t>
  </si>
  <si>
    <t>(3694*0,00015*2)*0,95</t>
  </si>
  <si>
    <t>65</t>
  </si>
  <si>
    <t>5999005020</t>
  </si>
  <si>
    <t>Třídění pražců a kolejnicových podpor</t>
  </si>
  <si>
    <t>-1102911357</t>
  </si>
  <si>
    <t>Třídění pražců a kolejnicových podpor Poznámka: 1. V cenách jsou započteny náklady na manipulaci, vytřídění a uložení materiálu na úložiště nebo do skladu.</t>
  </si>
  <si>
    <t>(1058+460+3547+3694)*0,291</t>
  </si>
  <si>
    <t>64</t>
  </si>
  <si>
    <t>5999005030</t>
  </si>
  <si>
    <t>Třídění kolejnic</t>
  </si>
  <si>
    <t>620332036</t>
  </si>
  <si>
    <t>Třídění kolejnic Poznámka: 1. V cenách jsou započteny náklady na manipulaci, vytřídění a uložení materiálu na úložiště nebo do skladu.</t>
  </si>
  <si>
    <t>5605*2*0,0494*0,95</t>
  </si>
  <si>
    <t>OST</t>
  </si>
  <si>
    <t>Ostatní</t>
  </si>
  <si>
    <t>41</t>
  </si>
  <si>
    <t>7592005050</t>
  </si>
  <si>
    <t>Montáž počítacího bodu (senzoru) RSR 180</t>
  </si>
  <si>
    <t>512</t>
  </si>
  <si>
    <t>-1926465017</t>
  </si>
  <si>
    <t>Montáž počítacího bodu (senzoru) RSR 180 - uložení a připevnění na určené místo, seřízení polohy, přezkoušení</t>
  </si>
  <si>
    <t>Poznámka k položce:_x000d_
km 187,330, 187,708, 188,080, 188,095, 189,130, 189,140, 190,170, 190,180, 191,850, 191,860, 2x 192,960 a 193,225</t>
  </si>
  <si>
    <t>13*1</t>
  </si>
  <si>
    <t>40</t>
  </si>
  <si>
    <t>7592007050</t>
  </si>
  <si>
    <t>Demontáž počítacího bodu (senzoru) RSR 180</t>
  </si>
  <si>
    <t>1198717863</t>
  </si>
  <si>
    <t>43</t>
  </si>
  <si>
    <t>7594105415</t>
  </si>
  <si>
    <t>Montáž připojení lanového ukolejnění / propojení na stojinu kolejnice</t>
  </si>
  <si>
    <t>1172331902</t>
  </si>
  <si>
    <t>141*1</t>
  </si>
  <si>
    <t>42</t>
  </si>
  <si>
    <t>7594107415</t>
  </si>
  <si>
    <t>Demontáž lanového ukolejnění / propojení ze stojiny kolejnice</t>
  </si>
  <si>
    <t>-1002839032</t>
  </si>
  <si>
    <t>46</t>
  </si>
  <si>
    <t>9902100100</t>
  </si>
  <si>
    <t>Doprava materiálu mechanizací o nosnosti přes 3,5 t sypanin (kameniva, písku, suti, dlažebních kostek, atd.) do 10 km</t>
  </si>
  <si>
    <t>1032006666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</si>
  <si>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</si>
  <si>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doprava nového štěrku 31,5/63 a štěrkodrť 0/32 do místa stavby</t>
  </si>
  <si>
    <t>50</t>
  </si>
  <si>
    <t>1095145705</t>
  </si>
  <si>
    <t>Poznámka k položce:_x000d_
přeprava betonové směsi do místa stavby</t>
  </si>
  <si>
    <t>2*2,53</t>
  </si>
  <si>
    <t>55</t>
  </si>
  <si>
    <t>-817563973</t>
  </si>
  <si>
    <t>Poznámka k položce:_x000d_
odvoz podsítného z SČ k recyklaci (předpoklad 30% z celkového množství,zbylé použito na zřízení stezek)</t>
  </si>
  <si>
    <t>4392*1,8*0,3</t>
  </si>
  <si>
    <t>47</t>
  </si>
  <si>
    <t>9902109200</t>
  </si>
  <si>
    <t>Doprava materiálu mechanizací o nosnosti přes 3,5 t sypanin (kameniva, písku, suti, dlažebních kostek, atd.) příplatek za každých dalších 10 km</t>
  </si>
  <si>
    <t>-246211174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</si>
  <si>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</si>
  <si>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122*36*1,6*3</t>
  </si>
  <si>
    <t>51</t>
  </si>
  <si>
    <t>-1231048895</t>
  </si>
  <si>
    <t>2*2,53*2</t>
  </si>
  <si>
    <t>56</t>
  </si>
  <si>
    <t>1476835244</t>
  </si>
  <si>
    <t>4392*1,8*0,3*6</t>
  </si>
  <si>
    <t>48</t>
  </si>
  <si>
    <t>9902200100</t>
  </si>
  <si>
    <t>Doprava materiálu mechanizací o nosnosti přes 3,5 t objemnějšího kusového materiálu (prefabrikátů, stožárů, výhybek, rozvaděčů, vybouraných hmot atd.) do 10 km</t>
  </si>
  <si>
    <t>-1659987304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</si>
  <si>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</si>
  <si>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přeprava nových kolejnic ze ŽST České Velenice do místa stavby</t>
  </si>
  <si>
    <t>5605*2*0,0494</t>
  </si>
  <si>
    <t>52</t>
  </si>
  <si>
    <t>-1419396736</t>
  </si>
  <si>
    <t>Poznámka k položce:_x000d_
doprava nových betonových pražců na místo stavby</t>
  </si>
  <si>
    <t>(9343*0,327)</t>
  </si>
  <si>
    <t>59</t>
  </si>
  <si>
    <t>-1933436950</t>
  </si>
  <si>
    <t>Poznámka k položce:_x000d_
přeprava starých nástupištních desek ze zast.Hlubopká u Borovan do ŽST Volary</t>
  </si>
  <si>
    <t>104*0,51</t>
  </si>
  <si>
    <t>62</t>
  </si>
  <si>
    <t>468939988</t>
  </si>
  <si>
    <t>Poznámka k položce:_x000d_
přeprava starých kolejnic do ŽST Jílovice (8 210 m)_x000d_
přeprava vyzískaných kolejnic do ŽST České Velenice (3 000 m)</t>
  </si>
  <si>
    <t>4105*2*0,0494*0,95</t>
  </si>
  <si>
    <t>1500*2*0,0494*1,00</t>
  </si>
  <si>
    <t>67</t>
  </si>
  <si>
    <t>1758412669</t>
  </si>
  <si>
    <t>Poznámka k položce:_x000d_
přeprava vyzískaných pražců SB8 a SB6 do ŽST Veselí nad Lužnicí</t>
  </si>
  <si>
    <t>1058*0,291</t>
  </si>
  <si>
    <t>460*0,291</t>
  </si>
  <si>
    <t>75</t>
  </si>
  <si>
    <t>1625759735</t>
  </si>
  <si>
    <t>Poznámka k položce:_x000d_
odovoz odpadu z pryžových a polyetylenových podložek na skládku</t>
  </si>
  <si>
    <t>(1058+460)*0,000182</t>
  </si>
  <si>
    <t>(3547+3694)*0,000182</t>
  </si>
  <si>
    <t>(3547+3694)*0,000126</t>
  </si>
  <si>
    <t>77</t>
  </si>
  <si>
    <t>195916735</t>
  </si>
  <si>
    <t>Poznámka k položce:_x000d_
odvoz starého drobného koleji do ŽST Jílovice nebo ŽST Nové Hrady (podkladnice T8, T5, vrtule, komplety, kroužky, matky)</t>
  </si>
  <si>
    <t>83</t>
  </si>
  <si>
    <t>1412912245</t>
  </si>
  <si>
    <t>Poznámka k položce:_x000d_
přeprava starých kamenných hektometrovníků do ŽST České Velenice</t>
  </si>
  <si>
    <t>0,4*0,8*28*0,15*2,85</t>
  </si>
  <si>
    <t>88</t>
  </si>
  <si>
    <t>-18099361</t>
  </si>
  <si>
    <t>Poznámka k položce:_x000d_
odvoz starých betonových pražců SB3/4 a SB5 na mezideponii (ŽST Jílovice a ŽST Nové Hrady, popř. České Velenice)</t>
  </si>
  <si>
    <t>3547*0,286</t>
  </si>
  <si>
    <t>3694*0,271</t>
  </si>
  <si>
    <t>92</t>
  </si>
  <si>
    <t>-1038919320</t>
  </si>
  <si>
    <t>Poznámka k položce:_x000d_
odvoz starých ZZ k likvidaci</t>
  </si>
  <si>
    <t>122*0,2</t>
  </si>
  <si>
    <t>49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</si>
  <si>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</si>
  <si>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</si>
  <si>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-207788704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</si>
  <si>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</si>
  <si>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5605*2*0,0494*2</t>
  </si>
  <si>
    <t>53</t>
  </si>
  <si>
    <t>521100990</t>
  </si>
  <si>
    <t>(9343*0,327)*27,5</t>
  </si>
  <si>
    <t>60</t>
  </si>
  <si>
    <t>-2126970168</t>
  </si>
  <si>
    <t>Poznámka k položce:_x000d_
přeprava starých nástupištních desek ze zast.Hluboká u Borovan do ŽST Volary</t>
  </si>
  <si>
    <t>104*0,51*7</t>
  </si>
  <si>
    <t>66</t>
  </si>
  <si>
    <t>-1922144784</t>
  </si>
  <si>
    <t>Poznámka k položce:_x000d_
přeprava vyzískaných kolejnic do ŽST České Velenice (3 000 m)</t>
  </si>
  <si>
    <t>1500*2*0,0494*2</t>
  </si>
  <si>
    <t>68</t>
  </si>
  <si>
    <t>1580525250</t>
  </si>
  <si>
    <t>Poznámka k položce:_x000d_
přeprava vyzískaných betonových pražců SB8 a SB6 do ŽST Veselí nad Lužnicí</t>
  </si>
  <si>
    <t>1058*0,291*4</t>
  </si>
  <si>
    <t>460*0,291*4</t>
  </si>
  <si>
    <t>76</t>
  </si>
  <si>
    <t>1075977353</t>
  </si>
  <si>
    <t>(1058+460)*0,000182*5</t>
  </si>
  <si>
    <t>(3547+3694)*0,000182*5</t>
  </si>
  <si>
    <t>(3547+3694)*0,000126*5</t>
  </si>
  <si>
    <t>84</t>
  </si>
  <si>
    <t>1774756564</t>
  </si>
  <si>
    <t>0,4*0,8*28*0,15*2,85*2</t>
  </si>
  <si>
    <t>93</t>
  </si>
  <si>
    <t>619579065</t>
  </si>
  <si>
    <t>122*0,2*7</t>
  </si>
  <si>
    <t>100</t>
  </si>
  <si>
    <t>-645990445</t>
  </si>
  <si>
    <t>58</t>
  </si>
  <si>
    <t>9902900100</t>
  </si>
  <si>
    <t>Naložení sypanin, drobného kusového materiálu, suti</t>
  </si>
  <si>
    <t>-527897510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</si>
  <si>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</si>
  <si>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položce:_x000d_
podsítné od SČ</t>
  </si>
  <si>
    <t>61</t>
  </si>
  <si>
    <t>9902900200</t>
  </si>
  <si>
    <t>Naložení objemnějšího kusového materiálu, vybouraných hmot</t>
  </si>
  <si>
    <t>-979318438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</si>
  <si>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</si>
  <si>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položce:_x000d_
naložení starých nástupištních desek ze zast.Hlubopká u Borovan do ŽST Volary</t>
  </si>
  <si>
    <t>63</t>
  </si>
  <si>
    <t>-843173122</t>
  </si>
  <si>
    <t>Poznámka k položce:_x000d_
přeprava starých kolejnic do ŽST Borovany</t>
  </si>
  <si>
    <t>71</t>
  </si>
  <si>
    <t>-838410889</t>
  </si>
  <si>
    <t>Poznámka k položce:_x000d_
naložení starých betonových pražců SB3/4 a SB5</t>
  </si>
  <si>
    <t>73</t>
  </si>
  <si>
    <t>-1554742539</t>
  </si>
  <si>
    <t>Poznámka k položce:_x000d_
naložení vyzískaných pražců SB8 a SB6</t>
  </si>
  <si>
    <t>(1058+460)*0,291</t>
  </si>
  <si>
    <t>78</t>
  </si>
  <si>
    <t>237086244</t>
  </si>
  <si>
    <t>Poznámka k položce:_x000d_
odvoz starého drobného koleji do ŽST Jílovice nebo ŽST Borovany (podkladnice T8, T5, vrtule, komplety, kroužky, matky)</t>
  </si>
  <si>
    <t>85</t>
  </si>
  <si>
    <t>-2006515194</t>
  </si>
  <si>
    <t>Poznámka k položce:_x000d_
naložení starých kamenných hektometrovníků do ŽST České Velenice</t>
  </si>
  <si>
    <t>91</t>
  </si>
  <si>
    <t>-12314059</t>
  </si>
  <si>
    <t>Poznámka k položce:_x000d_
staré ZZ</t>
  </si>
  <si>
    <t>89</t>
  </si>
  <si>
    <t>9902900400</t>
  </si>
  <si>
    <t>Složení objemnějšího kusového materiálu, vybouraných hmot</t>
  </si>
  <si>
    <t>-1872924885</t>
  </si>
  <si>
    <t>Složení objemnějšího kusového materiálu, vybouraných hmot Poznámka: 1. Ceny jsou určeny pro skládání materiálu z vlastních zásob objednatele.</t>
  </si>
  <si>
    <t>Poznámka k položce:_x000d_
složení starých betonových pražců SB3/4 a SB5 na mezideponii (ŽST Jílovice a ŽST Borovany)</t>
  </si>
  <si>
    <t>79</t>
  </si>
  <si>
    <t>9903100200</t>
  </si>
  <si>
    <t>Přeprava mechanizace na místo prováděných prací o hmotnosti do 12 t do 200 km</t>
  </si>
  <si>
    <t>-1588667626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</si>
  <si>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</si>
  <si>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81</t>
  </si>
  <si>
    <t>9903200200</t>
  </si>
  <si>
    <t>Přeprava mechanizace na místo prováděných prací o hmotnosti přes 12 t do 200 km</t>
  </si>
  <si>
    <t>1282179611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</si>
  <si>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</si>
  <si>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4*1</t>
  </si>
  <si>
    <t>80</t>
  </si>
  <si>
    <t>9903200300</t>
  </si>
  <si>
    <t>Přeprava mechanizace na místo prováděných prací o hmotnosti přes 12 t do 300 km</t>
  </si>
  <si>
    <t>1301944699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</si>
  <si>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</si>
  <si>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74</t>
  </si>
  <si>
    <t>9909000400</t>
  </si>
  <si>
    <t>Poplatek za likvidaci plastových součástí</t>
  </si>
  <si>
    <t>1624608140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</si>
  <si>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</si>
  <si>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90</t>
  </si>
  <si>
    <t>9909000500</t>
  </si>
  <si>
    <t>Poplatek uložení odpadu betonových prefabrikátů</t>
  </si>
  <si>
    <t>563942484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</si>
  <si>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</si>
  <si>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57</t>
  </si>
  <si>
    <t>9909000700</t>
  </si>
  <si>
    <t>Poplatek za recyklaci kameniva</t>
  </si>
  <si>
    <t>482604951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</si>
  <si>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</si>
  <si>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položce:_x000d_
podsítné k recyklaci</t>
  </si>
  <si>
    <t>SO 1.2 - materiál zadavatele - NEOCEŇOVAT!</t>
  </si>
  <si>
    <t>5956140030</t>
  </si>
  <si>
    <t>Pražec betonový příčný vystrojený včetně kompletů pro pružné bezpodkladnicové upevnění, dl. 2,6 m, upevnění W14, pro kolejnici 49E1 v úklonu 1:40</t>
  </si>
  <si>
    <t>-1559882145</t>
  </si>
  <si>
    <t xml:space="preserve">Poznámka k položce:_x000d_
bez rozšíření 9 297 ks a bez upevňovadel s antikorozní úpravou_x000d_
</t>
  </si>
  <si>
    <t>9297*1</t>
  </si>
  <si>
    <t>-246294929</t>
  </si>
  <si>
    <t>Poznámka k položce:_x000d_
bez rozšíření 46 ks a s upevňovadly s antikorozní úpravou (do přejezdů)</t>
  </si>
  <si>
    <t>46*1</t>
  </si>
  <si>
    <t>5957110030</t>
  </si>
  <si>
    <t>Kolejnice tv. 49 E 1, třídy R260</t>
  </si>
  <si>
    <t>-1388647391</t>
  </si>
  <si>
    <t>Poznámka k položce:_x000d_
Kolejnice délky 75 m</t>
  </si>
  <si>
    <t>SO 2 - Oprava přejezdu P1103 v km 187,352</t>
  </si>
  <si>
    <t>SO 2.1 - železniční svršek</t>
  </si>
  <si>
    <t>trať dle JŘ č.199 v ŽST Jílovice</t>
  </si>
  <si>
    <t>5963146025</t>
  </si>
  <si>
    <t>Živičné přejezdové vozovky ACP 22S 50/70 hrubozrnný podkladní vrstva</t>
  </si>
  <si>
    <t>-1069804064</t>
  </si>
  <si>
    <t>(1,5*6,2*2)*0,11*2,3</t>
  </si>
  <si>
    <t>5963146000</t>
  </si>
  <si>
    <t>Živičné přejezdové vozovky ACO 11S 50/70 střednězrnný-obrusná vrstva</t>
  </si>
  <si>
    <t>-297534717</t>
  </si>
  <si>
    <t>5963152000</t>
  </si>
  <si>
    <t>Asfaltová zálivka trvale pružná pro trhliny a spáry</t>
  </si>
  <si>
    <t>kg</t>
  </si>
  <si>
    <t>135237945</t>
  </si>
  <si>
    <t>4*3</t>
  </si>
  <si>
    <t>-1777855746</t>
  </si>
  <si>
    <t>Poznámka k položce:_x000d_
betonová směs pod závěrné zídky</t>
  </si>
  <si>
    <t>(2*7,2*0,12*0,7)+(0,2*0,3*2*7,2)</t>
  </si>
  <si>
    <t>5963101050</t>
  </si>
  <si>
    <t>Pryžová přejezdová konstrukce STRAIL spínací táhlo střední 1200 mm</t>
  </si>
  <si>
    <t>1982838227</t>
  </si>
  <si>
    <t>5963101085</t>
  </si>
  <si>
    <t>Pryžová přejezdová konstrukce STRAIL spínací táhlo 1200 mm</t>
  </si>
  <si>
    <t>1538342576</t>
  </si>
  <si>
    <t>4*2</t>
  </si>
  <si>
    <t>5963101080</t>
  </si>
  <si>
    <t>Pryžová přejezdová konstrukce STRAIL spínací táhlo 1800 mm</t>
  </si>
  <si>
    <t>216623349</t>
  </si>
  <si>
    <t>5963101120</t>
  </si>
  <si>
    <t>Pryžová přejezdová konstrukce STRAIL betonový základ délky 1500 mm</t>
  </si>
  <si>
    <t>-1732599047</t>
  </si>
  <si>
    <t>2*5</t>
  </si>
  <si>
    <t>5913025030</t>
  </si>
  <si>
    <t>Demontáž dílů přejezdu celopryžového v koleji náběhový klín</t>
  </si>
  <si>
    <t>1164284442</t>
  </si>
  <si>
    <t>Demontáž dílů přejezdu celopryžového v koleji náběhový klín Poznámka: 1. V cenách jsou započteny náklady na demontáž a naložení dílů na dopravní prostředek.</t>
  </si>
  <si>
    <t>5913030030</t>
  </si>
  <si>
    <t>Montáž dílů přejezdu celopryžového v koleji náběhový klín</t>
  </si>
  <si>
    <t>-1471323827</t>
  </si>
  <si>
    <t>Montáž dílů přejezdu celopryžového v koleji náběhový klín Poznámka: 1. V cenách jsou započteny náklady na montáž dílů. 2. V cenách nejsou obsaženy náklady na dodávku materiálu.</t>
  </si>
  <si>
    <t>5913035220</t>
  </si>
  <si>
    <t>Demontáž celopryžové přejezdové konstrukce silně zatížené v koleji část vnitřní</t>
  </si>
  <si>
    <t>2138405222</t>
  </si>
  <si>
    <t>Demontáž celopryžové přejezdové konstrukce silně zatížené v koleji část vnitřní Poznámka: 1. V cenách jsou započteny náklady na demontáž konstrukce, naložení na dopravní prostředek.</t>
  </si>
  <si>
    <t>12*0,6</t>
  </si>
  <si>
    <t>9</t>
  </si>
  <si>
    <t>5913040230</t>
  </si>
  <si>
    <t>Montáž celopryžové přejezdové konstrukce silně zatížené v koleji část vnější a vnitřní včetně závěrných zídek</t>
  </si>
  <si>
    <t>986106049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</si>
  <si>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</si>
  <si>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Poznámka k položce:_x000d_
demontovaná konstrukce se vloží zpět - pouze se vymění spojovací tyče</t>
  </si>
  <si>
    <t>10</t>
  </si>
  <si>
    <t>5913235020</t>
  </si>
  <si>
    <t>Dělení AB komunikace řezáním hloubky do 20 cm</t>
  </si>
  <si>
    <t>-636164335</t>
  </si>
  <si>
    <t>Dělení AB komunikace řezáním hloubky do 20 cm Poznámka: 1. V cenách jsou započteny náklady na provedení úkolu.</t>
  </si>
  <si>
    <t>2*6,2</t>
  </si>
  <si>
    <t>11</t>
  </si>
  <si>
    <t>5913240020</t>
  </si>
  <si>
    <t>Odstranění AB komunikace odtěžením nebo frézováním hloubky do 20 cm</t>
  </si>
  <si>
    <t>-1536926207</t>
  </si>
  <si>
    <t>Odstranění AB komunikace odtěžením nebo frézováním hloubky do 20 cm Poznámka: 1. V cenách jsou započteny náklady na odtěžení nebo frézování a naložení výzisku na dopravní prostředek.</t>
  </si>
  <si>
    <t>(6,2*1,5)*2</t>
  </si>
  <si>
    <t>247036218</t>
  </si>
  <si>
    <t>Poznámka k položce:_x000d_
doprava asfaltové směsi</t>
  </si>
  <si>
    <t>(6,2*1,5*2)*0,11*2,3*2</t>
  </si>
  <si>
    <t>-1058667155</t>
  </si>
  <si>
    <t>Poznámka k položce:_x000d_
doprava betonové směsi pod závěrné zídky</t>
  </si>
  <si>
    <t>((2*7,2*0,12*0,7)+(0,2*0,3*2*7,2))*2,52</t>
  </si>
  <si>
    <t>-409350571</t>
  </si>
  <si>
    <t>(6,2*1,5*2)*0,11*2,3*2*2</t>
  </si>
  <si>
    <t>-1559495331</t>
  </si>
  <si>
    <t>((2*7,2*0,12*0,7)+(0,2*0,3*2*7,2))*2,52*2</t>
  </si>
  <si>
    <t>1078122688</t>
  </si>
  <si>
    <t>Poznámka k položce:_x000d_
odvoz vybouraného asfaltu a starých betonových podkladů ze závěrných zídek k recyklaci</t>
  </si>
  <si>
    <t>(6,2*1,5)*2*0,11*2*2,3</t>
  </si>
  <si>
    <t>2*5*0,35</t>
  </si>
  <si>
    <t>-1125569851</t>
  </si>
  <si>
    <t>Poznámka k položce:_x000d_
doprava nových betonových podkladů pod závěrné zídky</t>
  </si>
  <si>
    <t>2119581334</t>
  </si>
  <si>
    <t>(6,2*1,5)*2*0,11*2*2,3*7</t>
  </si>
  <si>
    <t>2*5*0,35*7</t>
  </si>
  <si>
    <t>34</t>
  </si>
  <si>
    <t>-2050621670</t>
  </si>
  <si>
    <t>2*5*0,35*20</t>
  </si>
  <si>
    <t>670266309</t>
  </si>
  <si>
    <t>Poznámka k položce:_x000d_
vybouraný asfalt k recyklaci</t>
  </si>
  <si>
    <t>-440605509</t>
  </si>
  <si>
    <t>3*1</t>
  </si>
  <si>
    <t>9909000600</t>
  </si>
  <si>
    <t>Poplatek za recyklaci odpadu (asfaltové směsi, kusový beton)</t>
  </si>
  <si>
    <t>-761436319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</si>
  <si>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</si>
  <si>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položce:_x000d_
starý asfalt z přejezdu a staré betonové podklady pod závěrné zídky</t>
  </si>
  <si>
    <t>SO 2.2 - VON - práce zhotovitele</t>
  </si>
  <si>
    <t>trať dle JŘ č.199 vŽST Jílovice</t>
  </si>
  <si>
    <t>VRN - Vedlejší rozpočtové náklady</t>
  </si>
  <si>
    <t>VRN</t>
  </si>
  <si>
    <t>Vedlejší rozpočtové náklady</t>
  </si>
  <si>
    <t>033111001</t>
  </si>
  <si>
    <t>Provozní vlivy Výluka silničního provozu se zajištěním objížďky</t>
  </si>
  <si>
    <t>Kč</t>
  </si>
  <si>
    <t>-1869914008</t>
  </si>
  <si>
    <t>SO 3 - Oprava přejezdu P1104 v km 188,085</t>
  </si>
  <si>
    <t>SO 3.1 - železniční svršek</t>
  </si>
  <si>
    <t>5955101010</t>
  </si>
  <si>
    <t>Kamenivo drcené štěrk frakce 63/125</t>
  </si>
  <si>
    <t>1753713434</t>
  </si>
  <si>
    <t>((28,11*3,5)+(21,03*3,5))*0,2*1,6</t>
  </si>
  <si>
    <t>5955101005</t>
  </si>
  <si>
    <t>Kamenivo drcené štěrk frakce 31,5/63 (32/63) třídy min. BII</t>
  </si>
  <si>
    <t>1515732211</t>
  </si>
  <si>
    <t>5955101022</t>
  </si>
  <si>
    <t>Kamenivo drcené štěrkodrť frakce 0/32</t>
  </si>
  <si>
    <t>195025704</t>
  </si>
  <si>
    <t>((28,11*3,5)+(21,03*3,5))*0,2*2,5</t>
  </si>
  <si>
    <t>-1509422253</t>
  </si>
  <si>
    <t>((28,11*3,0)+(21,03*3,0))*0,05*2,3</t>
  </si>
  <si>
    <t>-1272596208</t>
  </si>
  <si>
    <t>((28,11*3,0)+(21,03*3,0))*0,06*2,3</t>
  </si>
  <si>
    <t>-250786713</t>
  </si>
  <si>
    <t>2*1,5</t>
  </si>
  <si>
    <t>5963102140</t>
  </si>
  <si>
    <t>Pryžová přejezdová konstrukce Rosehill Rodded Rail pro zatížené komunikace spínaný šrouby vnější panely 900 mm, pryžová závěrná zídka, betonový podkladní blok</t>
  </si>
  <si>
    <t>-1706296600</t>
  </si>
  <si>
    <t>4*1,8</t>
  </si>
  <si>
    <t>-514739531</t>
  </si>
  <si>
    <t>146536279</t>
  </si>
  <si>
    <t>178318360</t>
  </si>
  <si>
    <t>5913060010</t>
  </si>
  <si>
    <t>Demontáž dílů betonové přejezdové konstrukce vnějšího panelu</t>
  </si>
  <si>
    <t>485021987</t>
  </si>
  <si>
    <t>Demontáž dílů betonové přejezdové konstrukce vnějšího panelu Poznámka: 1. V cenách jsou započteny náklady na demontáž konstrukce a naložení na dopravní prostředek.</t>
  </si>
  <si>
    <t>2*2</t>
  </si>
  <si>
    <t>5913060020</t>
  </si>
  <si>
    <t>Demontáž dílů betonové přejezdové konstrukce vnitřního panelu</t>
  </si>
  <si>
    <t>1561554148</t>
  </si>
  <si>
    <t>Demontáž dílů betonové přejezdové konstrukce vnitřního panelu Poznámka: 1. V cenách jsou započteny náklady na demontáž konstrukce a naložení na dopravní prostředek.</t>
  </si>
  <si>
    <t>5913060030</t>
  </si>
  <si>
    <t>Demontáž dílů betonové přejezdové konstrukce náběhového klínu</t>
  </si>
  <si>
    <t>-573352797</t>
  </si>
  <si>
    <t>Demontáž dílů betonové přejezdové konstrukce náběhového klínu Poznámka: 1. V cenách jsou započteny náklady na demontáž konstrukce a naložení na dopravní prostředek.</t>
  </si>
  <si>
    <t>13</t>
  </si>
  <si>
    <t>5913250010</t>
  </si>
  <si>
    <t>Zřízení konstrukce vozovky asfaltobetonové dle vzorového listu Ž lehké - ložní a obrusná vrstva tloušťky do 12 cm</t>
  </si>
  <si>
    <t>1593785200</t>
  </si>
  <si>
    <t>Zřízení konstrukce vozovky asfaltobetonové dle vzorového listu Ž lehké - ložní a obrusná vrstva tloušťky do 12 cm Poznámka: 1. V cenách jsou započteny náklady na zřízení netuhé vozovky podle VL s živičným podkladem ze stmelených vrstev podle vzorového listu Ž. 2. V cenách nejsou obsaženy náklady na dodávku materiálu.</t>
  </si>
  <si>
    <t>(28,11*3,0)+(21,03*3,0)</t>
  </si>
  <si>
    <t>1034638028</t>
  </si>
  <si>
    <t>Poznámka k položce:_x000d_
vlevo ve směru kilometráže délka rovnaniny 8m, výška 1m, na jedná straně_x000d_
vprave ve směru kilometráže délka rovnaniny 8, výška 2 m, po obou stranách _x000d_
_x000d_
budou použity staré pražce vyjmuté z trati</t>
  </si>
  <si>
    <t>(1*8*1)+(2*8*2)</t>
  </si>
  <si>
    <t>5915007020</t>
  </si>
  <si>
    <t>Zásyp jam nebo rýh sypaninou na železničním spodku se zhutněním</t>
  </si>
  <si>
    <t>343087926</t>
  </si>
  <si>
    <t>Zásyp jam nebo rýh sypaninou na železničním spodku se zhutněním Poznámka: 1. Ceny zásypu jam a rýh se zhutněním jsou určeny pro jakoukoliv míru zhutnění.</t>
  </si>
  <si>
    <t>Poznámka k položce:_x000d_
Jedná se o zřízení vrstev kameniva přilehlé komunikace a u přejezdu._x000d_
_x000d_
tl. 20 cm kámen frakce 63/125_x000d_
tl. 20 cm kámen frakce 31,5/63_x000d_
tl. 20 cm štěrkodrť frakce 0/32_x000d_
tl. 10 cm asfalt</t>
  </si>
  <si>
    <t>((28,11*3,0)+(21,03*3,0))*0,2*3</t>
  </si>
  <si>
    <t>5915010010</t>
  </si>
  <si>
    <t>Těžení zeminy nebo horniny železničního spodku třídy těžitelnosti I skupiny 1</t>
  </si>
  <si>
    <t>-1187747185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</si>
  <si>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</si>
  <si>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Poznámka k položce:_x000d_
po obou stranách přejezdu</t>
  </si>
  <si>
    <t>1225059277</t>
  </si>
  <si>
    <t>Poznámka k položce:_x000d_
doprava kameniva (0/32; 31,5/63 a 63/125) pro zřízení kominukace přilehlé k přejezdu</t>
  </si>
  <si>
    <t>1648319019</t>
  </si>
  <si>
    <t>((28,11*3,0)+(21,03*3,0))*0,11*2,3</t>
  </si>
  <si>
    <t>-1085669561</t>
  </si>
  <si>
    <t>-290444372</t>
  </si>
  <si>
    <t>((28,11*3,5)+(21,03*3,5))*0,2*1,6*3</t>
  </si>
  <si>
    <t>((28,11*3,5)+(21,03*3,5))*0,2*2,5*3</t>
  </si>
  <si>
    <t>1972539348</t>
  </si>
  <si>
    <t>((28,11*3,0)+(21,03*3,0))*0,11*2,3*2</t>
  </si>
  <si>
    <t>413269055</t>
  </si>
  <si>
    <t>564734771</t>
  </si>
  <si>
    <t>Poznámka k položce:_x000d_
přeprava starých betonových panelů z přejezdu do ŽST České Velenice</t>
  </si>
  <si>
    <t>(2*1,5)+(4*0,75)</t>
  </si>
  <si>
    <t>829951311</t>
  </si>
  <si>
    <t>((2*1,5)+(4*0,75))*2</t>
  </si>
  <si>
    <t>782170441</t>
  </si>
  <si>
    <t>Poznámka k položce:_x000d_
staré betonové panely z přejezdu</t>
  </si>
  <si>
    <t>1398402225</t>
  </si>
  <si>
    <t>9903200100</t>
  </si>
  <si>
    <t>Přeprava mechanizace na místo prováděných prací o hmotnosti přes 12 t přes 50 do 100 km</t>
  </si>
  <si>
    <t>1427282780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</si>
  <si>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</si>
  <si>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SO 3.2 - VON - práce zhotovitele</t>
  </si>
  <si>
    <t>1139878550</t>
  </si>
  <si>
    <t>SO 4 - Oprava přejezdu P1105 v km 189,131</t>
  </si>
  <si>
    <t>SO 4.1 - železniční svršek</t>
  </si>
  <si>
    <t>-2096330138</t>
  </si>
  <si>
    <t>((19,79*3,5)+(15,63*3,5))*0,2*1,6</t>
  </si>
  <si>
    <t>-471889417</t>
  </si>
  <si>
    <t>-466901083</t>
  </si>
  <si>
    <t>((19,79*3,5)+(15,63*3,5))*0,2*2,5</t>
  </si>
  <si>
    <t>-1062414947</t>
  </si>
  <si>
    <t>(19,79*3,0)*0,05*2,3</t>
  </si>
  <si>
    <t>(15,63*3,0)*0,05*2,3</t>
  </si>
  <si>
    <t>991854282</t>
  </si>
  <si>
    <t>(19,79*3,0)*0,06*2,3</t>
  </si>
  <si>
    <t>(15,63*3,0)*0,06*2,3</t>
  </si>
  <si>
    <t>729376117</t>
  </si>
  <si>
    <t>287138200</t>
  </si>
  <si>
    <t>3*1,8</t>
  </si>
  <si>
    <t>1705410536</t>
  </si>
  <si>
    <t>(2*5,4*0,12*0,7)+(0,2*0,3*2*5,4)</t>
  </si>
  <si>
    <t>-1719596971</t>
  </si>
  <si>
    <t>-1756202767</t>
  </si>
  <si>
    <t>-423129561</t>
  </si>
  <si>
    <t>998521399</t>
  </si>
  <si>
    <t>1609037417</t>
  </si>
  <si>
    <t>5913240010</t>
  </si>
  <si>
    <t>Odstranění AB komunikace odtěžením nebo frézováním hloubky do 10 cm</t>
  </si>
  <si>
    <t>-1233054329</t>
  </si>
  <si>
    <t>Odstranění AB komunikace odtěžením nebo frézováním hloubky do 10 cm Poznámka: 1. V cenách jsou započteny náklady na odtěžení nebo frézování a naložení výzisku na dopravní prostředek.</t>
  </si>
  <si>
    <t>2*3*1</t>
  </si>
  <si>
    <t>1569524135</t>
  </si>
  <si>
    <t>(19,79*3,0)+(15,63*3,0)</t>
  </si>
  <si>
    <t>1782772978</t>
  </si>
  <si>
    <t>Poznámka k položce:_x000d_
vlevo ve směru kilometráže délka rovnaniny 8m, výška 1 m, po obou stranách_x000d_
vpravo ve směru kilometráže délka rovnaniny 8, výška 1 m, po obou stranách _x000d_
_x000d_
budou použity staré pražce vyjmuté z trati</t>
  </si>
  <si>
    <t>(2*8*1)+(2*8*1)</t>
  </si>
  <si>
    <t>-1804768814</t>
  </si>
  <si>
    <t>((19,79*3,5)+(15,63*3,5))*0,2*3</t>
  </si>
  <si>
    <t>-1379517564</t>
  </si>
  <si>
    <t>-1663199152</t>
  </si>
  <si>
    <t>450057955</t>
  </si>
  <si>
    <t>(19,79*3,0)*0,11*2,3</t>
  </si>
  <si>
    <t>(15,63*3,0)*0,11*2,3</t>
  </si>
  <si>
    <t>-1578708280</t>
  </si>
  <si>
    <t>((2*5,4*0,12*0,7)+(0,2*0,3*2*5,4))*2,52</t>
  </si>
  <si>
    <t>-723603626</t>
  </si>
  <si>
    <t>((19,79*3,5)+(15,63*3,5))*0,2*1,6*3</t>
  </si>
  <si>
    <t>((19,79*3,5)+(15,63*3,5))*0,2*2,5*3</t>
  </si>
  <si>
    <t>-234031447</t>
  </si>
  <si>
    <t>(19,79*3,0)*0,11*2,3*2</t>
  </si>
  <si>
    <t>(15,63*3,0)*0,11*2,3*2</t>
  </si>
  <si>
    <t>-551181364</t>
  </si>
  <si>
    <t>-1534887367</t>
  </si>
  <si>
    <t>(1*1,5)+(2*0,75)</t>
  </si>
  <si>
    <t>749001384</t>
  </si>
  <si>
    <t>Poznámka k položce:_x000d_
starý vybouraný asfalt</t>
  </si>
  <si>
    <t>6*0,1*2,3</t>
  </si>
  <si>
    <t>1871017829</t>
  </si>
  <si>
    <t>((1*1,5)+(2*0,75))*2</t>
  </si>
  <si>
    <t>68182869</t>
  </si>
  <si>
    <t>6*0,1*2,3*7</t>
  </si>
  <si>
    <t>1787381010</t>
  </si>
  <si>
    <t>Poznámka k položce:_x000d_
staré betonové panely z přejezdu a vybouraný asfalt</t>
  </si>
  <si>
    <t>(1*1,5)+(1*0,75)</t>
  </si>
  <si>
    <t>-655781006</t>
  </si>
  <si>
    <t>1108890796</t>
  </si>
  <si>
    <t>498644802</t>
  </si>
  <si>
    <t>SO 4.2 - VON - práce zhotovitele</t>
  </si>
  <si>
    <t>624085706</t>
  </si>
  <si>
    <t>SO 5 - Oprava přejezdu P1106 v km 190,167</t>
  </si>
  <si>
    <t>SO 5.1 - železniční svršek</t>
  </si>
  <si>
    <t>494139251</t>
  </si>
  <si>
    <t>Poznámka k položce:_x000d_
pro dosypaní u krajnic</t>
  </si>
  <si>
    <t>12*0,2*2,5</t>
  </si>
  <si>
    <t>-1655392419</t>
  </si>
  <si>
    <t>((6,0*11,00)+(6,0*11,96))*0,11*2,3</t>
  </si>
  <si>
    <t>-1586509504</t>
  </si>
  <si>
    <t>-1552371529</t>
  </si>
  <si>
    <t>894511339</t>
  </si>
  <si>
    <t>962982674</t>
  </si>
  <si>
    <t>58935150-R</t>
  </si>
  <si>
    <t>Směs stmelená cementem SC8/10 (kamenivo zpevněné cementem KSC I)</t>
  </si>
  <si>
    <t>-747718060</t>
  </si>
  <si>
    <t>Poznámka k položce:_x000d_
5 m před + 5 m za přejezdem</t>
  </si>
  <si>
    <t>(7,2+5+5)*3,5*0,3</t>
  </si>
  <si>
    <t>632675776</t>
  </si>
  <si>
    <t>-247222169</t>
  </si>
  <si>
    <t>-343925759</t>
  </si>
  <si>
    <t>11*0,6</t>
  </si>
  <si>
    <t>-180104038</t>
  </si>
  <si>
    <t>-572662059</t>
  </si>
  <si>
    <t>2*6</t>
  </si>
  <si>
    <t>717806651</t>
  </si>
  <si>
    <t>((6,0*12,75)+(6,0*13,69))</t>
  </si>
  <si>
    <t>5913250020</t>
  </si>
  <si>
    <t>Zřízení konstrukce vozovky asfaltobetonové dle vzorového listu Ž těžké - podkladní, ložní a obrusná vrstva tloušťky do 25 cm</t>
  </si>
  <si>
    <t>-1057530199</t>
  </si>
  <si>
    <t>Zřízení konstrukce vozovky asfaltobetonové dle vzorového listu Ž těžké - podkladní, ložní a obrusná vrstva tloušťky do 25 cm Poznámka: 1. V cenách jsou započteny náklady na zřízení netuhé vozovky podle VL s živičným podkladem ze stmelených vrstev podle vzorového listu Ž. 2. V cenách nejsou obsaženy náklady na dodávku materiálu.</t>
  </si>
  <si>
    <t>((6*11,0)+(6*11,96))</t>
  </si>
  <si>
    <t>5914075020</t>
  </si>
  <si>
    <t>Zřízení konstrukční vrstvy pražcového podloží bez geomateriálu tl. 0,30 m</t>
  </si>
  <si>
    <t>1107870131</t>
  </si>
  <si>
    <t>Zřízení konstrukční vrstvy pražcového podloží bez geomateriálu tl. 0,30 m Poznámka: 1. V cenách nejsou obsaženy náklady na dodávku materiálu a odtěžení zeminy.</t>
  </si>
  <si>
    <t>3,5*17,2</t>
  </si>
  <si>
    <t>1422807096</t>
  </si>
  <si>
    <t>-686686618</t>
  </si>
  <si>
    <t xml:space="preserve">Poznámka k položce:_x000d_
doprava kameniva 0/32 </t>
  </si>
  <si>
    <t>-289899262</t>
  </si>
  <si>
    <t>((6,0*11,0)+(6,0*11,96))*0,11*2,3*2</t>
  </si>
  <si>
    <t>-1107728988</t>
  </si>
  <si>
    <t xml:space="preserve">Poznámka k položce:_x000d_
doprava betonové směsi pod závěrné zídky a směsi KSC I </t>
  </si>
  <si>
    <t>(7,2+5+5)*3,5*0,3*2,52</t>
  </si>
  <si>
    <t>-1371105898</t>
  </si>
  <si>
    <t>Poznámka k položce:_x000d_
doprava kameniva 0/32</t>
  </si>
  <si>
    <t>12*0,2*2,5*2</t>
  </si>
  <si>
    <t>-1181227546</t>
  </si>
  <si>
    <t>1367582972</t>
  </si>
  <si>
    <t>(7,2+5+5)*3,5*0,3*2,52*2</t>
  </si>
  <si>
    <t>687582309</t>
  </si>
  <si>
    <t>Poznámka k položce:_x000d_
přeprava staré přejezdové konstrukce z přejezdu do ŽST České Velenice</t>
  </si>
  <si>
    <t>11*0,19</t>
  </si>
  <si>
    <t>-283334821</t>
  </si>
  <si>
    <t>Poznámka k položce:_x000d_
odvoz vybouraného asfaltu k recyklaci</t>
  </si>
  <si>
    <t>((6,0*12,75)+(6,0*13,69))*2*0,11*2,3</t>
  </si>
  <si>
    <t>702397675</t>
  </si>
  <si>
    <t>11*0,19*2</t>
  </si>
  <si>
    <t>1050109970</t>
  </si>
  <si>
    <t>((6,0*12,75)+(6,0*13,69))*2*0,11*2,3*7</t>
  </si>
  <si>
    <t>1867538809</t>
  </si>
  <si>
    <t>Poznámka k položce:_x000d_
naložení staré přejezdové konstrukce z přejezdu</t>
  </si>
  <si>
    <t>1870604788</t>
  </si>
  <si>
    <t>-1610585329</t>
  </si>
  <si>
    <t>-1868130533</t>
  </si>
  <si>
    <t>-538061106</t>
  </si>
  <si>
    <t>SO 5.2 - VON - práce zhotovitele</t>
  </si>
  <si>
    <t>-2104914212</t>
  </si>
  <si>
    <t>SO 6 - Oprava přejezdu P1107 v km 191,850</t>
  </si>
  <si>
    <t>SO 6.1 - železniční svršek</t>
  </si>
  <si>
    <t>1872426129</t>
  </si>
  <si>
    <t>1470284154</t>
  </si>
  <si>
    <t>((6,6*6,71)+(2,3*11,37))*0,11*2,3</t>
  </si>
  <si>
    <t>-1306519302</t>
  </si>
  <si>
    <t>-880856297</t>
  </si>
  <si>
    <t>-656931193</t>
  </si>
  <si>
    <t>922322886</t>
  </si>
  <si>
    <t>2135820345</t>
  </si>
  <si>
    <t>-1213295733</t>
  </si>
  <si>
    <t>5913035230</t>
  </si>
  <si>
    <t>Demontáž celopryžové přejezdové konstrukce silně zatížené v koleji část vnější a vnitřní včetně závěrných zídek</t>
  </si>
  <si>
    <t>68047802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</si>
  <si>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</si>
  <si>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-602952211</t>
  </si>
  <si>
    <t>1113985532</t>
  </si>
  <si>
    <t>2*6,6</t>
  </si>
  <si>
    <t>-208741662</t>
  </si>
  <si>
    <t>(6,6*6,86)+(2,3*11,52)</t>
  </si>
  <si>
    <t>194842565</t>
  </si>
  <si>
    <t>Poznámka k položce:_x000d_
budou širší vnější panely - proto menší výměra zřízení než odstranění</t>
  </si>
  <si>
    <t>(6,6*6,71)+(2,3*11,37)</t>
  </si>
  <si>
    <t>-1170396958</t>
  </si>
  <si>
    <t>-511037847</t>
  </si>
  <si>
    <t>-13898837</t>
  </si>
  <si>
    <t>1423949551</t>
  </si>
  <si>
    <t>((6,6*6,71)+(2,3*11,37))*0,11*2,3*2</t>
  </si>
  <si>
    <t>967438500</t>
  </si>
  <si>
    <t>1743445383</t>
  </si>
  <si>
    <t>-578614051</t>
  </si>
  <si>
    <t>((6,6*6,71)+(2,3*11,37))*0,11*2,3*2*2</t>
  </si>
  <si>
    <t>166837022</t>
  </si>
  <si>
    <t>668974629</t>
  </si>
  <si>
    <t>(0,25*8)+(0,2*8)+(2*7,2*0,1)+(0,5*7,2*2)</t>
  </si>
  <si>
    <t>-1754007561</t>
  </si>
  <si>
    <t>((6,6*6,86)+(2,3*11,52))*0,11*2,3*2</t>
  </si>
  <si>
    <t>-789608890</t>
  </si>
  <si>
    <t>((0,25*8)+(0,2*8)+(2*7,2*0,1)+(0,5*7,2*2))*2</t>
  </si>
  <si>
    <t>-1236639566</t>
  </si>
  <si>
    <t>((6,6*6,86)+(2,3*11,52))*0,11*2,3*2*7</t>
  </si>
  <si>
    <t>-261110994</t>
  </si>
  <si>
    <t>359752407</t>
  </si>
  <si>
    <t>589538356</t>
  </si>
  <si>
    <t>1212080262</t>
  </si>
  <si>
    <t>1405724976</t>
  </si>
  <si>
    <t>SO 6.2 - VON - práce zhotovitele</t>
  </si>
  <si>
    <t>-1022893987</t>
  </si>
  <si>
    <t>SO 7 - Úprava a regulace TV</t>
  </si>
  <si>
    <t>7497350025</t>
  </si>
  <si>
    <t>Montáž závěsu na konzole s přídavným lanem</t>
  </si>
  <si>
    <t>1916138031</t>
  </si>
  <si>
    <t>Poznámka k položce:_x000d_
u TP 40</t>
  </si>
  <si>
    <t>7497300030</t>
  </si>
  <si>
    <t xml:space="preserve">Vodiče trakčního vedení  Závěs na konzole s přídavným lanem</t>
  </si>
  <si>
    <t>1439877903</t>
  </si>
  <si>
    <t>7497300050</t>
  </si>
  <si>
    <t xml:space="preserve">Vodiče trakčního vedení  Příplatek 2x plastový izolátor do ramena TV nebo SIK-u</t>
  </si>
  <si>
    <t>-991665981</t>
  </si>
  <si>
    <t>7497350060</t>
  </si>
  <si>
    <t>Posunutí ramene trakčního vedení, SIK-u, závěsu výškové, směrové</t>
  </si>
  <si>
    <t>-108236124</t>
  </si>
  <si>
    <t>Posunutí ramene trakčního vedení, SIK-u, závěsu výškové, směrové - včetně demontáže a montáže konzol a závěsů</t>
  </si>
  <si>
    <t>7497350070</t>
  </si>
  <si>
    <t>Uvolnění a zpětná montáž troleje nebo nosného lana z ramene trakčního vedení, SIK, závěsu</t>
  </si>
  <si>
    <t>-1113367580</t>
  </si>
  <si>
    <t>7497350080</t>
  </si>
  <si>
    <t>Montáž přídavného lana pro nosné lano</t>
  </si>
  <si>
    <t>-1389933260</t>
  </si>
  <si>
    <t>7497300080</t>
  </si>
  <si>
    <t xml:space="preserve">Vodiče trakčního vedení  Přídavné lano pro nosné lano</t>
  </si>
  <si>
    <t>-1807540257</t>
  </si>
  <si>
    <t>7497350200</t>
  </si>
  <si>
    <t>Montáž věšáku troleje</t>
  </si>
  <si>
    <t>-148607064</t>
  </si>
  <si>
    <t>7497300250</t>
  </si>
  <si>
    <t xml:space="preserve">Vodiče trakčního vedení  Svorka věšáková bronzová pro lano Bz10 mm2, např. T33/I</t>
  </si>
  <si>
    <t>-1832019334</t>
  </si>
  <si>
    <t>7497300515</t>
  </si>
  <si>
    <t xml:space="preserve">Vodiče trakčního vedení  lano Bz 10 mm2</t>
  </si>
  <si>
    <t>1317871602</t>
  </si>
  <si>
    <t>7499700040</t>
  </si>
  <si>
    <t xml:space="preserve">Konstrukční prvky trakčního vedení  Spojka vrubová pro lano Bz 10mm2, např. K48/I</t>
  </si>
  <si>
    <t>262144</t>
  </si>
  <si>
    <t>-806230091</t>
  </si>
  <si>
    <t>7497350720</t>
  </si>
  <si>
    <t>Výšková regulace troleje</t>
  </si>
  <si>
    <t>-1248202949</t>
  </si>
  <si>
    <t>7497351520</t>
  </si>
  <si>
    <t>Montáž přímého ukolejnění stožár T, P, 2T, BP, DS, OK - 1 vodič</t>
  </si>
  <si>
    <t>1576449044</t>
  </si>
  <si>
    <t>7497301940</t>
  </si>
  <si>
    <t xml:space="preserve">Vodiče trakčního vedení  Přímé ukolejnění stož.T, P, 2T, BP, DS, OK - 1 vodič</t>
  </si>
  <si>
    <t>2124895522</t>
  </si>
  <si>
    <t>7497351525</t>
  </si>
  <si>
    <t>Montáž přímého ukolejnění stožár T, P, 2T, BP, DS, OK - 2 vodiče</t>
  </si>
  <si>
    <t>-2073269751</t>
  </si>
  <si>
    <t>7497301950</t>
  </si>
  <si>
    <t xml:space="preserve">Vodiče trakčního vedení  Přímé ukolejnění stož.T, P, 2T, BP, DS, OK - 2 vodiče</t>
  </si>
  <si>
    <t>-991283016</t>
  </si>
  <si>
    <t>7497351590</t>
  </si>
  <si>
    <t>Montáž ukolejnění s průrazkou T, P, 2T, BP, DS, OK - 1 vodič</t>
  </si>
  <si>
    <t>1530094420</t>
  </si>
  <si>
    <t>7497301980</t>
  </si>
  <si>
    <t xml:space="preserve">Vodiče trakčního vedení  Ukolejnění s průrazkou T, P, 2T, BP, DS, OK - 1 vodič</t>
  </si>
  <si>
    <t>128</t>
  </si>
  <si>
    <t>-1038625303</t>
  </si>
  <si>
    <t>7497371040</t>
  </si>
  <si>
    <t>Demontáže zařízení trakčního vedení závěsu věšáku</t>
  </si>
  <si>
    <t>-72890042</t>
  </si>
  <si>
    <t>Demontáže zařízení trakčního vedení závěsu věšáku - demontáž stávajícího zařízení se všemi pomocnými doplňujícími úpravami, úplná</t>
  </si>
  <si>
    <t>7497371625</t>
  </si>
  <si>
    <t>Demontáže zařízení trakčního vedení svodu ukolejnění konstrukcí a stožárů</t>
  </si>
  <si>
    <t>628026993</t>
  </si>
  <si>
    <t>Demontáže zařízení trakčního vedení svodu ukolejnění konstrukcí a stožárů - demontáž stávajícího zařízení se všemi pomocnými doplňujícími úpravami</t>
  </si>
  <si>
    <t>7497655010</t>
  </si>
  <si>
    <t>Tažné hnací vozidlo k pracovním soupravám pro montáž a demontáž</t>
  </si>
  <si>
    <t>hod</t>
  </si>
  <si>
    <t>1068146100</t>
  </si>
  <si>
    <t>Tažné hnací vozidlo k pracovním soupravám pro montáž a demontáž - obsahuje i veškeré výkony tažného hnacího vozidla pro posun montážní techniky v kolejišti</t>
  </si>
  <si>
    <t>7498150520</t>
  </si>
  <si>
    <t>Vyhotovení výchozí revizní zprávy pro opravné práce pro objem investičních nákladů přes 500 000 do 1 000 000 Kč</t>
  </si>
  <si>
    <t>674902313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</si>
  <si>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</si>
  <si>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7498150525</t>
  </si>
  <si>
    <t>Vyhotovení výchozí revizní zprávy příplatek za každých dalších i započatých 500 000 Kč přes 1 000 000 Kč</t>
  </si>
  <si>
    <t>-194663987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</si>
  <si>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</si>
  <si>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</si>
  <si>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1668941710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</si>
  <si>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</si>
  <si>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</si>
  <si>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</si>
  <si>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-301597185</t>
  </si>
  <si>
    <t>7499451010</t>
  </si>
  <si>
    <t>Vydání průkazu způsobilosti pro funkční celek, provizorní stav</t>
  </si>
  <si>
    <t>-1889233091</t>
  </si>
  <si>
    <t>Vydání průkazu způsobilosti pro funkční celek, provizorní stav - vyhotovení dokladu o silnoproudých zařízeních a vydání průkazu způsobilosti</t>
  </si>
  <si>
    <t>SO 8 - Výměna podkladnic na 2.SK ŽST Jílovice</t>
  </si>
  <si>
    <t>5958158070</t>
  </si>
  <si>
    <t>Podložka polyetylenová pod podkladnici 380/160/2 (S4, R4)</t>
  </si>
  <si>
    <t>-1695821518</t>
  </si>
  <si>
    <t>491*2</t>
  </si>
  <si>
    <t>5958158005</t>
  </si>
  <si>
    <t>Podložka pryžová pod patu kolejnice S49 183/126/6</t>
  </si>
  <si>
    <t>818319694</t>
  </si>
  <si>
    <t>5958140005</t>
  </si>
  <si>
    <t>Podkladnice žebrová tv. S4pl</t>
  </si>
  <si>
    <t>-600003232</t>
  </si>
  <si>
    <t>5958134075</t>
  </si>
  <si>
    <t>Součásti upevňovací vrtule R1(145)</t>
  </si>
  <si>
    <t>-347958040</t>
  </si>
  <si>
    <t>491*4</t>
  </si>
  <si>
    <t>5958134040</t>
  </si>
  <si>
    <t>Součásti upevňovací kroužek pružný dvojitý Fe 6</t>
  </si>
  <si>
    <t>1940305715</t>
  </si>
  <si>
    <t>151398452</t>
  </si>
  <si>
    <t>18*1,6</t>
  </si>
  <si>
    <t>5958128010</t>
  </si>
  <si>
    <t>Komplety ŽS 4 (šroub RS 1, matice M 24, dvojitý pružný kroužek Fe6, svěrka ŽS4)</t>
  </si>
  <si>
    <t>1778200401</t>
  </si>
  <si>
    <t>Poznámka k položce:_x000d_
pro případnou výměnu poškozených</t>
  </si>
  <si>
    <t>-156563284</t>
  </si>
  <si>
    <t>0,5*36</t>
  </si>
  <si>
    <t>1024868202</t>
  </si>
  <si>
    <t>0,300*1</t>
  </si>
  <si>
    <t>5908045026</t>
  </si>
  <si>
    <t>Výměna podkladnice čtyři vrtule pražce dřevěné nebo betonové</t>
  </si>
  <si>
    <t>-1479208009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</si>
  <si>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</si>
  <si>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5908050010</t>
  </si>
  <si>
    <t>Výměna upevnění podkladnicového komplety a pryžová podložka</t>
  </si>
  <si>
    <t>úl.pl.</t>
  </si>
  <si>
    <t>1751503938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</si>
  <si>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</si>
  <si>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2082113625</t>
  </si>
  <si>
    <t>Poznámka k položce:_x000d_
od přechodu pro pěší ke společným pražcům výhybky č. 2</t>
  </si>
  <si>
    <t>2*0,300</t>
  </si>
  <si>
    <t>-674178965</t>
  </si>
  <si>
    <t>Poznámka k položce:_x000d_
km 187,265</t>
  </si>
  <si>
    <t>-32592740</t>
  </si>
  <si>
    <t>234580520</t>
  </si>
  <si>
    <t>7*1</t>
  </si>
  <si>
    <t>100025998</t>
  </si>
  <si>
    <t>735476411</t>
  </si>
  <si>
    <t xml:space="preserve">Poznámka k položce:_x000d_
doprava nového štěrku 31,5/63  do místa stavby</t>
  </si>
  <si>
    <t>-1481733141</t>
  </si>
  <si>
    <t>18*1,6*3</t>
  </si>
  <si>
    <t>-538286058</t>
  </si>
  <si>
    <t>Poznámka k položce:_x000d_
doprava nového materiálu - podkladnice, podložky pryžové a polyetylenové</t>
  </si>
  <si>
    <t>(982*7,5)/1000</t>
  </si>
  <si>
    <t>(982*0,182)/1000</t>
  </si>
  <si>
    <t>(982*0,126)/1000</t>
  </si>
  <si>
    <t>1075863054</t>
  </si>
  <si>
    <t>152718813</t>
  </si>
  <si>
    <t>(982*4*0,05)/1000</t>
  </si>
  <si>
    <t>SO 9 - Oprava propustku v km 191,532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</si>
  <si>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</si>
  <si>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</si>
  <si>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</si>
  <si>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</si>
  <si>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</si>
  <si>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</si>
  <si>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</si>
  <si>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</si>
  <si>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711 - Izolace proti vodě, vlhkosti a plynům</t>
  </si>
  <si>
    <t>Zemní práce</t>
  </si>
  <si>
    <t>119001422</t>
  </si>
  <si>
    <t>Dočasné zajištění kabelů a kabelových tratí z 6 volně ložených kabelů</t>
  </si>
  <si>
    <t>-1180260494</t>
  </si>
  <si>
    <t xml:space="preserve">SSZT </t>
  </si>
  <si>
    <t>121151103</t>
  </si>
  <si>
    <t>Sejmutí ornice plochy do 100 m2 tl vrstvy do 200 mm strojně</t>
  </si>
  <si>
    <t>-1489439564</t>
  </si>
  <si>
    <t>122152501</t>
  </si>
  <si>
    <t>Odkopávky a prokopávky nezapažené pro spodní stavbu železnic v hornině třídy těžitelnosti I skupiny 1 a 2 objem do 100 m3 strojně</t>
  </si>
  <si>
    <t>55288019</t>
  </si>
  <si>
    <t>122352508</t>
  </si>
  <si>
    <t>Příplatek k odkopávkám nezapaženým pro spodní stavbu železnic v hornině třídy těžitelnosti II skupiny 4 za ztížení při rekonstrukci</t>
  </si>
  <si>
    <t>CS ÚRS 2024 02</t>
  </si>
  <si>
    <t>-1026760565</t>
  </si>
  <si>
    <t>Odkopávky a prokopávky nezapažené pro spodní stavbu železnic strojně v hornině třídy těžitelnosti II skupiny 4 Příplatek k cenám za ztížení při rekonstrukcích</t>
  </si>
  <si>
    <t>94,186</t>
  </si>
  <si>
    <t>162751117</t>
  </si>
  <si>
    <t>Vodorovné přemístění přes 9 000 do 10000 m výkopku/sypaniny z horniny třídy těžitelnosti I skupiny 1 až 3</t>
  </si>
  <si>
    <t>812215120</t>
  </si>
  <si>
    <t>167151101</t>
  </si>
  <si>
    <t>Nakládání výkopku z hornin třídy těžitelnosti I skupiny 1 až 3 do 100 m3</t>
  </si>
  <si>
    <t>-390509829</t>
  </si>
  <si>
    <t>171151101</t>
  </si>
  <si>
    <t>Hutnění boků násypů pro jakýkoliv sklon a míru zhutnění svahu</t>
  </si>
  <si>
    <t>-1749101787</t>
  </si>
  <si>
    <t>vtok</t>
  </si>
  <si>
    <t>2,8*3,380</t>
  </si>
  <si>
    <t>výtok</t>
  </si>
  <si>
    <t>3*3,380</t>
  </si>
  <si>
    <t>174111311</t>
  </si>
  <si>
    <t>Zásyp sypaninou se zhutněním přes 3 m3 pro spodní stavbu železnic</t>
  </si>
  <si>
    <t>-1089554227</t>
  </si>
  <si>
    <t>58344171</t>
  </si>
  <si>
    <t>štěrkodrť frakce 0/32</t>
  </si>
  <si>
    <t>968619990</t>
  </si>
  <si>
    <t>181411123</t>
  </si>
  <si>
    <t>Založení lučního trávníku výsevem pl do 1000 m2 ve svahu přes 1:2 do 1:1</t>
  </si>
  <si>
    <t>-524583101</t>
  </si>
  <si>
    <t>005724740</t>
  </si>
  <si>
    <t>osivo směs travní krajinná-svahová</t>
  </si>
  <si>
    <t>1158879254</t>
  </si>
  <si>
    <t>182251101</t>
  </si>
  <si>
    <t>Svahování násypů strojně</t>
  </si>
  <si>
    <t>32292820</t>
  </si>
  <si>
    <t>Svahování trvalých svahů do projektovaných profilů strojně s potřebným přemístěním výkopku při svahování násypů v jakékoliv hornině</t>
  </si>
  <si>
    <t>27,345</t>
  </si>
  <si>
    <t>182351023</t>
  </si>
  <si>
    <t>Rozprostření ornice pl do 100 m2 ve svahu přes 1:5 tl vrstvy do 200 mm strojně</t>
  </si>
  <si>
    <t>-1591644140</t>
  </si>
  <si>
    <t>Zakládání</t>
  </si>
  <si>
    <t>271532212</t>
  </si>
  <si>
    <t>Podsyp pod základové konstrukce se zhutněním z hrubého kameniva frakce 16 až 32 mm</t>
  </si>
  <si>
    <t>-260178904</t>
  </si>
  <si>
    <t xml:space="preserve">vyrovnávající podsyp pod desku </t>
  </si>
  <si>
    <t>2,85*9,4*0,2</t>
  </si>
  <si>
    <t>pod prahy</t>
  </si>
  <si>
    <t>0,05*1,9*2</t>
  </si>
  <si>
    <t>273321117</t>
  </si>
  <si>
    <t>Základové desky mostních konstrukcí ze ŽB C 25/30</t>
  </si>
  <si>
    <t>-44466520</t>
  </si>
  <si>
    <t xml:space="preserve">základová deska </t>
  </si>
  <si>
    <t>7,6</t>
  </si>
  <si>
    <t xml:space="preserve">opočet prahy </t>
  </si>
  <si>
    <t>0,7*0,4*1,9*2*-1</t>
  </si>
  <si>
    <t>273354111</t>
  </si>
  <si>
    <t>Bednění základových desek - zřízení</t>
  </si>
  <si>
    <t>911069268</t>
  </si>
  <si>
    <t>základová deska pod troubami:</t>
  </si>
  <si>
    <t>0,25*10,2*2</t>
  </si>
  <si>
    <t>1,9*0,25*2</t>
  </si>
  <si>
    <t xml:space="preserve">zesílený základ </t>
  </si>
  <si>
    <t>(0,305+0,46)*2,10*2*2</t>
  </si>
  <si>
    <t>273354211</t>
  </si>
  <si>
    <t>Bednění základových desek - odstranění</t>
  </si>
  <si>
    <t>472844703</t>
  </si>
  <si>
    <t>273361116</t>
  </si>
  <si>
    <t>Výztuž základových desek z betonářské oceli 10 505</t>
  </si>
  <si>
    <t>-831261018</t>
  </si>
  <si>
    <t>273361412</t>
  </si>
  <si>
    <t>Výztuž základových desek ze svařovaných sítí přes 3,5 do 6 kg/m2</t>
  </si>
  <si>
    <t>1518154612</t>
  </si>
  <si>
    <t>237/1000</t>
  </si>
  <si>
    <t>274311127</t>
  </si>
  <si>
    <t>Základové pasy, prahy, věnce a ostruhy z betonu prostého C 25/30</t>
  </si>
  <si>
    <t>-1140920347</t>
  </si>
  <si>
    <t xml:space="preserve">prahy </t>
  </si>
  <si>
    <t>0,7*0,4*1,9*2</t>
  </si>
  <si>
    <t xml:space="preserve">prahy dlažby </t>
  </si>
  <si>
    <t>0,8*0,5*3,380*2</t>
  </si>
  <si>
    <t>275354111</t>
  </si>
  <si>
    <t>Bednění základových patek - zřízení</t>
  </si>
  <si>
    <t>-141575139</t>
  </si>
  <si>
    <t>0,7*1,9*2*2</t>
  </si>
  <si>
    <t>0,7*0,4*2*2</t>
  </si>
  <si>
    <t>0,8*3,380*2*2</t>
  </si>
  <si>
    <t>0,5*0,8*2*2</t>
  </si>
  <si>
    <t>275354211</t>
  </si>
  <si>
    <t>Bednění základových patek - odstranění</t>
  </si>
  <si>
    <t>-1425730887</t>
  </si>
  <si>
    <t>Svislé a kompletní konstrukce</t>
  </si>
  <si>
    <t>317321118R</t>
  </si>
  <si>
    <t>Kolmé ŽB čelo vlevo C 30/37</t>
  </si>
  <si>
    <t>m3l</t>
  </si>
  <si>
    <t>264239153</t>
  </si>
  <si>
    <t>2,80*2,50*0,6</t>
  </si>
  <si>
    <t>Vodorovné konstrukce</t>
  </si>
  <si>
    <t>-314314637</t>
  </si>
  <si>
    <t>451315114</t>
  </si>
  <si>
    <t>Podkladní nebo výplňová vrstva z betonu C 12/15 tl do 100 mm</t>
  </si>
  <si>
    <t>1418596459</t>
  </si>
  <si>
    <t xml:space="preserve">pod desku </t>
  </si>
  <si>
    <t>2,2*9,4</t>
  </si>
  <si>
    <t>451571111</t>
  </si>
  <si>
    <t>Lože pod dlažby ze štěrkopísku vrstva tl do 100 mm</t>
  </si>
  <si>
    <t>1268537136</t>
  </si>
  <si>
    <t>457311117</t>
  </si>
  <si>
    <t>Vyrovnávací nebo spádový beton C 25/30 včetně úpravy povrchu</t>
  </si>
  <si>
    <t>604306498</t>
  </si>
  <si>
    <t>464511122</t>
  </si>
  <si>
    <t>Pohoz z kamene záhozového hmotnosti do 200 kg z terénu</t>
  </si>
  <si>
    <t>-677424257</t>
  </si>
  <si>
    <t>0,4*3,380</t>
  </si>
  <si>
    <t>465513257</t>
  </si>
  <si>
    <t>Dlažba svahu u opěr z upraveného lomového žulového kamene tl 250 mm do lože C 25/30 pl přes 10 m2</t>
  </si>
  <si>
    <t>-358471614</t>
  </si>
  <si>
    <t xml:space="preserve">vpravo tl. 250-400 </t>
  </si>
  <si>
    <t>5*2</t>
  </si>
  <si>
    <t xml:space="preserve">vlevo  tl. 250-400 </t>
  </si>
  <si>
    <t>Trubní vedení</t>
  </si>
  <si>
    <t>812492121</t>
  </si>
  <si>
    <t>Montáž potrubí z trub TBH s integrovaným pryžovým těsněním otevřený výkop sklon do 20 % DN 1000</t>
  </si>
  <si>
    <t>1830876170</t>
  </si>
  <si>
    <t>10,2</t>
  </si>
  <si>
    <t>592211R021</t>
  </si>
  <si>
    <t>ŽB. trouba patková DN 1000</t>
  </si>
  <si>
    <t>-1037342869</t>
  </si>
  <si>
    <t xml:space="preserve">ŽB Patková </t>
  </si>
  <si>
    <t>592211R022</t>
  </si>
  <si>
    <t>Koncová rovná ŽB. trouba patková DN 1000</t>
  </si>
  <si>
    <t>1770791589</t>
  </si>
  <si>
    <t>Koncová rovná ŽB.trouba patková DN 1000:</t>
  </si>
  <si>
    <t>592211R023</t>
  </si>
  <si>
    <t>Koncová šikmá ŽB. trouba patková DN 1000</t>
  </si>
  <si>
    <t>993071196</t>
  </si>
  <si>
    <t xml:space="preserve">Koncová šikmá  ŽB. trouba patková DN 1000:</t>
  </si>
  <si>
    <t>Ostatní konstrukce a práce-bourání</t>
  </si>
  <si>
    <t>931992121</t>
  </si>
  <si>
    <t>Výplň dilatačních spár z extrudovaného polystyrénu tl 20 mm</t>
  </si>
  <si>
    <t>1904035246</t>
  </si>
  <si>
    <t>931994142</t>
  </si>
  <si>
    <t>Těsnění dilatační spáry betonové konstrukce polyuretanovým tmelem do pl 4,0 cm2</t>
  </si>
  <si>
    <t>1844707221</t>
  </si>
  <si>
    <t>mezi odlážděním a spodní stavbou</t>
  </si>
  <si>
    <t>3,14*1,0*2</t>
  </si>
  <si>
    <t>936942211</t>
  </si>
  <si>
    <t>Zhotovení tabulky s letopočtem opravy mostu vložením šablony do bednění</t>
  </si>
  <si>
    <t>1694060503</t>
  </si>
  <si>
    <t xml:space="preserve">bločkem do dlažby </t>
  </si>
  <si>
    <t>962021112</t>
  </si>
  <si>
    <t>Bourání mostních zdí a pilířů z kamene</t>
  </si>
  <si>
    <t>-445509187</t>
  </si>
  <si>
    <t>6,4*1,5</t>
  </si>
  <si>
    <t>997</t>
  </si>
  <si>
    <t>Přesun sutě</t>
  </si>
  <si>
    <t>997211511</t>
  </si>
  <si>
    <t>Vodorovná doprava suti po suchu na vzdálenost do 1 km</t>
  </si>
  <si>
    <t>1370301097</t>
  </si>
  <si>
    <t>997211519</t>
  </si>
  <si>
    <t>Příplatek ZKD 1 km u vodorovné dopravy suti</t>
  </si>
  <si>
    <t>-574877863</t>
  </si>
  <si>
    <t>23,904*40</t>
  </si>
  <si>
    <t>997211611</t>
  </si>
  <si>
    <t>Nakládání suti na dopravní prostředky pro vodorovnou dopravu</t>
  </si>
  <si>
    <t>182875434</t>
  </si>
  <si>
    <t>997221655</t>
  </si>
  <si>
    <t>Poplatek za uložení na skládce (skládkovné) zeminy a kamení kód odpadu 17 05 04</t>
  </si>
  <si>
    <t>-242557437</t>
  </si>
  <si>
    <t>998</t>
  </si>
  <si>
    <t>Přesun hmot</t>
  </si>
  <si>
    <t>998214111</t>
  </si>
  <si>
    <t>Přesun hmot pro mosty montované z dílců ŽB nebo předpjatých v do 20 m</t>
  </si>
  <si>
    <t>-1371989747</t>
  </si>
  <si>
    <t>998214192</t>
  </si>
  <si>
    <t>Příplatek k přesunu hmot pro mosty montované z dílců ŽB a předpjatých za zvětšený přesun do 2000 m</t>
  </si>
  <si>
    <t>-157760097</t>
  </si>
  <si>
    <t>711</t>
  </si>
  <si>
    <t>Izolace proti vodě, vlhkosti a plynům</t>
  </si>
  <si>
    <t>711511101</t>
  </si>
  <si>
    <t>Provedení hydroizolace potrubí za studena penetračním nátěrem</t>
  </si>
  <si>
    <t>-158297427</t>
  </si>
  <si>
    <t xml:space="preserve">deska + trouba </t>
  </si>
  <si>
    <t>5,3*10,2</t>
  </si>
  <si>
    <t>0,4*0,7*2*2</t>
  </si>
  <si>
    <t>0,8*0,5*2*2</t>
  </si>
  <si>
    <t>111631500</t>
  </si>
  <si>
    <t>lak penetrační asfaltový</t>
  </si>
  <si>
    <t>230082981</t>
  </si>
  <si>
    <t>711511102</t>
  </si>
  <si>
    <t>Provedení hydroizolace potrubí za studena asfaltovým lakem</t>
  </si>
  <si>
    <t>1284528686</t>
  </si>
  <si>
    <t>72,916*2</t>
  </si>
  <si>
    <t>111631780</t>
  </si>
  <si>
    <t>lak hydroizolační asfaltový pro izolaci trub</t>
  </si>
  <si>
    <t>981277487</t>
  </si>
  <si>
    <t>998711101</t>
  </si>
  <si>
    <t>Přesun hmot tonážní pro izolace proti vodě, vlhkosti a plynům v objektech v do 6 m</t>
  </si>
  <si>
    <t>1600880391</t>
  </si>
  <si>
    <t>SO 10 - Následná úprava GPK</t>
  </si>
  <si>
    <t>1599365470</t>
  </si>
  <si>
    <t>20*36</t>
  </si>
  <si>
    <t>-956624726</t>
  </si>
  <si>
    <t>Poznámka k položce:_x000d_
úprava GPK v km 193,240-187,350</t>
  </si>
  <si>
    <t>(193,240-187,350)</t>
  </si>
  <si>
    <t>5909030020</t>
  </si>
  <si>
    <t>Následná úprava GPK koleje směrové a výškové uspořádání pražce betonové</t>
  </si>
  <si>
    <t>-140145307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</si>
  <si>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</si>
  <si>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položce:_x000d_
úprava GPK v km 193,240-187,350_x000d_
úprava GPK staničních kolejí v km 186,600-187,350</t>
  </si>
  <si>
    <t>24821805</t>
  </si>
  <si>
    <t>5913035210</t>
  </si>
  <si>
    <t>Demontáž celopryžové přejezdové konstrukce silně zatížené v koleji část vnější a vnitřní bez závěrných zídek</t>
  </si>
  <si>
    <t>-1824330901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</si>
  <si>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</si>
  <si>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7,2+5,4+7,2+7,2</t>
  </si>
  <si>
    <t>5913040210</t>
  </si>
  <si>
    <t>Montáž celopryžové přejezdové konstrukce silně zatížené v koleji část vnější a vnitřní bez závěrných zídek</t>
  </si>
  <si>
    <t>-682820501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</si>
  <si>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</si>
  <si>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-1249837042</t>
  </si>
  <si>
    <t>1175293463</t>
  </si>
  <si>
    <t>1104366485</t>
  </si>
  <si>
    <t>Poznámka k položce:_x000d_
doprava nového štěrku 31,5/63 do místa stavby</t>
  </si>
  <si>
    <t>20*36*1,6</t>
  </si>
  <si>
    <t>938272228</t>
  </si>
  <si>
    <t>20*36*1,6*3</t>
  </si>
  <si>
    <t>9903100300</t>
  </si>
  <si>
    <t>Přeprava mechanizace na místo prováděných prací o hmotnosti do 12 t do 300 km</t>
  </si>
  <si>
    <t>2099155077</t>
  </si>
  <si>
    <t>Přeprava mechanizace na místo prováděných prací o hmotnosti do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</si>
  <si>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-114552509</t>
  </si>
  <si>
    <t>VON - Vedlejší a ostatní náklady</t>
  </si>
  <si>
    <t>021211001</t>
  </si>
  <si>
    <t>Průzkumné práce pro opravy Doplňující laboratorní rozbor kontaminace zeminy nebo kol. lože</t>
  </si>
  <si>
    <t>1141362309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</si>
  <si>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</si>
  <si>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6*1</t>
  </si>
  <si>
    <t>022101001</t>
  </si>
  <si>
    <t>Geodetické práce Geodetické práce před opravou</t>
  </si>
  <si>
    <t>%</t>
  </si>
  <si>
    <t>1618805559</t>
  </si>
  <si>
    <t>0,007*1</t>
  </si>
  <si>
    <t>022101011</t>
  </si>
  <si>
    <t>Geodetické práce Geodetické práce v průběhu opravy</t>
  </si>
  <si>
    <t>1522026761</t>
  </si>
  <si>
    <t>0,008*1</t>
  </si>
  <si>
    <t>022101021</t>
  </si>
  <si>
    <t>Geodetické práce Geodetické práce po ukončení opravy</t>
  </si>
  <si>
    <t>1360478056</t>
  </si>
  <si>
    <t>0,006*1</t>
  </si>
  <si>
    <t>022121001</t>
  </si>
  <si>
    <t>Geodetické práce Diagnostika technické infrastruktury Vytýčení trasy inženýrských sítí</t>
  </si>
  <si>
    <t>-1052847150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</si>
  <si>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</si>
  <si>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0,002*1</t>
  </si>
  <si>
    <t>023131001</t>
  </si>
  <si>
    <t>Projektové práce Dokumentace skutečného provedení železničního svršku a spodku</t>
  </si>
  <si>
    <t>-1155496433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</si>
  <si>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</si>
  <si>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položce:_x000d_
jendá se o dokumentaci skutečného provedení PPK</t>
  </si>
  <si>
    <t>0,001*1</t>
  </si>
  <si>
    <t>024101201</t>
  </si>
  <si>
    <t>Inženýrská činnost koordinátor BOZP na staveništi</t>
  </si>
  <si>
    <t>578990540</t>
  </si>
  <si>
    <t>029101001</t>
  </si>
  <si>
    <t>Ostatní náklady Náklady na informační cedule, desky, publikační náklady, aj.</t>
  </si>
  <si>
    <t>-1909487699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</si>
  <si>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</si>
  <si>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</si>
  <si>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-123096887</t>
  </si>
  <si>
    <t>0,015*1</t>
  </si>
  <si>
    <t>033131001</t>
  </si>
  <si>
    <t>Provozní vlivy Organizační zajištění prací při zřizování a udržování BK kolejí a výhybek</t>
  </si>
  <si>
    <t>918344741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</si>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</sst>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VZ65424068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Cyklická obnova trati v úseku Jílovice - Borovany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trať dle JŘ č.199 v úseku Jílovice - Borovany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22. 7. 2024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 s.o.,OŘ Plzeň, ST České Budějovice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Zdeněk Znamenaný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ROUND(AG95+AG98+AG101+AG104+AG107+AG110+SUM(AG113:AG117),2)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ROUND(AS95+AS98+AS101+AS104+AS107+AS110+SUM(AS113:AS117),2)</f>
        <v>0</v>
      </c>
      <c r="AT94" s="114">
        <f>ROUND(SUM(AV94:AW94),2)</f>
        <v>0</v>
      </c>
      <c r="AU94" s="115">
        <f>ROUND(AU95+AU98+AU101+AU104+AU107+AU110+SUM(AU113:AU117),5)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ROUND(AZ95+AZ98+AZ101+AZ104+AZ107+AZ110+SUM(AZ113:AZ117),2)</f>
        <v>0</v>
      </c>
      <c r="BA94" s="114">
        <f>ROUND(BA95+BA98+BA101+BA104+BA107+BA110+SUM(BA113:BA117),2)</f>
        <v>0</v>
      </c>
      <c r="BB94" s="114">
        <f>ROUND(BB95+BB98+BB101+BB104+BB107+BB110+SUM(BB113:BB117),2)</f>
        <v>0</v>
      </c>
      <c r="BC94" s="114">
        <f>ROUND(BC95+BC98+BC101+BC104+BC107+BC110+SUM(BC113:BC117),2)</f>
        <v>0</v>
      </c>
      <c r="BD94" s="116">
        <f>ROUND(BD95+BD98+BD101+BD104+BD107+BD110+SUM(BD113:BD117),2)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7"/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84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77</v>
      </c>
      <c r="BT95" s="131" t="s">
        <v>85</v>
      </c>
      <c r="BU95" s="131" t="s">
        <v>79</v>
      </c>
      <c r="BV95" s="131" t="s">
        <v>80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4" customFormat="1" ht="16.5" customHeight="1">
      <c r="A96" s="132" t="s">
        <v>88</v>
      </c>
      <c r="B96" s="70"/>
      <c r="C96" s="133"/>
      <c r="D96" s="133"/>
      <c r="E96" s="134" t="s">
        <v>89</v>
      </c>
      <c r="F96" s="134"/>
      <c r="G96" s="134"/>
      <c r="H96" s="134"/>
      <c r="I96" s="134"/>
      <c r="J96" s="133"/>
      <c r="K96" s="134" t="s">
        <v>90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1.1 - železniční svršek'!J32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91</v>
      </c>
      <c r="AR96" s="72"/>
      <c r="AS96" s="137">
        <v>0</v>
      </c>
      <c r="AT96" s="138">
        <f>ROUND(SUM(AV96:AW96),2)</f>
        <v>0</v>
      </c>
      <c r="AU96" s="139">
        <f>'SO 1.1 - železniční svršek'!P123</f>
        <v>0</v>
      </c>
      <c r="AV96" s="138">
        <f>'SO 1.1 - železniční svršek'!J35</f>
        <v>0</v>
      </c>
      <c r="AW96" s="138">
        <f>'SO 1.1 - železniční svršek'!J36</f>
        <v>0</v>
      </c>
      <c r="AX96" s="138">
        <f>'SO 1.1 - železniční svršek'!J37</f>
        <v>0</v>
      </c>
      <c r="AY96" s="138">
        <f>'SO 1.1 - železniční svršek'!J38</f>
        <v>0</v>
      </c>
      <c r="AZ96" s="138">
        <f>'SO 1.1 - železniční svršek'!F35</f>
        <v>0</v>
      </c>
      <c r="BA96" s="138">
        <f>'SO 1.1 - železniční svršek'!F36</f>
        <v>0</v>
      </c>
      <c r="BB96" s="138">
        <f>'SO 1.1 - železniční svršek'!F37</f>
        <v>0</v>
      </c>
      <c r="BC96" s="138">
        <f>'SO 1.1 - železniční svršek'!F38</f>
        <v>0</v>
      </c>
      <c r="BD96" s="140">
        <f>'SO 1.1 - železniční svršek'!F39</f>
        <v>0</v>
      </c>
      <c r="BE96" s="4"/>
      <c r="BT96" s="141" t="s">
        <v>87</v>
      </c>
      <c r="BV96" s="141" t="s">
        <v>80</v>
      </c>
      <c r="BW96" s="141" t="s">
        <v>92</v>
      </c>
      <c r="BX96" s="141" t="s">
        <v>86</v>
      </c>
      <c r="CL96" s="141" t="s">
        <v>1</v>
      </c>
    </row>
    <row r="97" s="4" customFormat="1" ht="16.5" customHeight="1">
      <c r="A97" s="132" t="s">
        <v>88</v>
      </c>
      <c r="B97" s="70"/>
      <c r="C97" s="133"/>
      <c r="D97" s="133"/>
      <c r="E97" s="134" t="s">
        <v>93</v>
      </c>
      <c r="F97" s="134"/>
      <c r="G97" s="134"/>
      <c r="H97" s="134"/>
      <c r="I97" s="134"/>
      <c r="J97" s="133"/>
      <c r="K97" s="134" t="s">
        <v>94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 1.2 - materiál zadavat...'!J32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91</v>
      </c>
      <c r="AR97" s="72"/>
      <c r="AS97" s="137">
        <v>0</v>
      </c>
      <c r="AT97" s="138">
        <f>ROUND(SUM(AV97:AW97),2)</f>
        <v>0</v>
      </c>
      <c r="AU97" s="139">
        <f>'SO 1.2 - materiál zadavat...'!P120</f>
        <v>0</v>
      </c>
      <c r="AV97" s="138">
        <f>'SO 1.2 - materiál zadavat...'!J35</f>
        <v>0</v>
      </c>
      <c r="AW97" s="138">
        <f>'SO 1.2 - materiál zadavat...'!J36</f>
        <v>0</v>
      </c>
      <c r="AX97" s="138">
        <f>'SO 1.2 - materiál zadavat...'!J37</f>
        <v>0</v>
      </c>
      <c r="AY97" s="138">
        <f>'SO 1.2 - materiál zadavat...'!J38</f>
        <v>0</v>
      </c>
      <c r="AZ97" s="138">
        <f>'SO 1.2 - materiál zadavat...'!F35</f>
        <v>0</v>
      </c>
      <c r="BA97" s="138">
        <f>'SO 1.2 - materiál zadavat...'!F36</f>
        <v>0</v>
      </c>
      <c r="BB97" s="138">
        <f>'SO 1.2 - materiál zadavat...'!F37</f>
        <v>0</v>
      </c>
      <c r="BC97" s="138">
        <f>'SO 1.2 - materiál zadavat...'!F38</f>
        <v>0</v>
      </c>
      <c r="BD97" s="140">
        <f>'SO 1.2 - materiál zadavat...'!F39</f>
        <v>0</v>
      </c>
      <c r="BE97" s="4"/>
      <c r="BT97" s="141" t="s">
        <v>87</v>
      </c>
      <c r="BV97" s="141" t="s">
        <v>80</v>
      </c>
      <c r="BW97" s="141" t="s">
        <v>95</v>
      </c>
      <c r="BX97" s="141" t="s">
        <v>86</v>
      </c>
      <c r="CL97" s="141" t="s">
        <v>1</v>
      </c>
    </row>
    <row r="98" s="7" customFormat="1" ht="16.5" customHeight="1">
      <c r="A98" s="7"/>
      <c r="B98" s="119"/>
      <c r="C98" s="120"/>
      <c r="D98" s="121" t="s">
        <v>96</v>
      </c>
      <c r="E98" s="121"/>
      <c r="F98" s="121"/>
      <c r="G98" s="121"/>
      <c r="H98" s="121"/>
      <c r="I98" s="122"/>
      <c r="J98" s="121" t="s">
        <v>97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ROUND(SUM(AG99:AG100),2)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84</v>
      </c>
      <c r="AR98" s="126"/>
      <c r="AS98" s="127">
        <f>ROUND(SUM(AS99:AS100),2)</f>
        <v>0</v>
      </c>
      <c r="AT98" s="128">
        <f>ROUND(SUM(AV98:AW98),2)</f>
        <v>0</v>
      </c>
      <c r="AU98" s="129">
        <f>ROUND(SUM(AU99:AU100),5)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ROUND(SUM(AZ99:AZ100),2)</f>
        <v>0</v>
      </c>
      <c r="BA98" s="128">
        <f>ROUND(SUM(BA99:BA100),2)</f>
        <v>0</v>
      </c>
      <c r="BB98" s="128">
        <f>ROUND(SUM(BB99:BB100),2)</f>
        <v>0</v>
      </c>
      <c r="BC98" s="128">
        <f>ROUND(SUM(BC99:BC100),2)</f>
        <v>0</v>
      </c>
      <c r="BD98" s="130">
        <f>ROUND(SUM(BD99:BD100),2)</f>
        <v>0</v>
      </c>
      <c r="BE98" s="7"/>
      <c r="BS98" s="131" t="s">
        <v>77</v>
      </c>
      <c r="BT98" s="131" t="s">
        <v>85</v>
      </c>
      <c r="BU98" s="131" t="s">
        <v>79</v>
      </c>
      <c r="BV98" s="131" t="s">
        <v>80</v>
      </c>
      <c r="BW98" s="131" t="s">
        <v>98</v>
      </c>
      <c r="BX98" s="131" t="s">
        <v>5</v>
      </c>
      <c r="CL98" s="131" t="s">
        <v>1</v>
      </c>
      <c r="CM98" s="131" t="s">
        <v>87</v>
      </c>
    </row>
    <row r="99" s="4" customFormat="1" ht="16.5" customHeight="1">
      <c r="A99" s="132" t="s">
        <v>88</v>
      </c>
      <c r="B99" s="70"/>
      <c r="C99" s="133"/>
      <c r="D99" s="133"/>
      <c r="E99" s="134" t="s">
        <v>99</v>
      </c>
      <c r="F99" s="134"/>
      <c r="G99" s="134"/>
      <c r="H99" s="134"/>
      <c r="I99" s="134"/>
      <c r="J99" s="133"/>
      <c r="K99" s="134" t="s">
        <v>90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 2.1 - železniční svršek'!J32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91</v>
      </c>
      <c r="AR99" s="72"/>
      <c r="AS99" s="137">
        <v>0</v>
      </c>
      <c r="AT99" s="138">
        <f>ROUND(SUM(AV99:AW99),2)</f>
        <v>0</v>
      </c>
      <c r="AU99" s="139">
        <f>'SO 2.1 - železniční svršek'!P123</f>
        <v>0</v>
      </c>
      <c r="AV99" s="138">
        <f>'SO 2.1 - železniční svršek'!J35</f>
        <v>0</v>
      </c>
      <c r="AW99" s="138">
        <f>'SO 2.1 - železniční svršek'!J36</f>
        <v>0</v>
      </c>
      <c r="AX99" s="138">
        <f>'SO 2.1 - železniční svršek'!J37</f>
        <v>0</v>
      </c>
      <c r="AY99" s="138">
        <f>'SO 2.1 - železniční svršek'!J38</f>
        <v>0</v>
      </c>
      <c r="AZ99" s="138">
        <f>'SO 2.1 - železniční svršek'!F35</f>
        <v>0</v>
      </c>
      <c r="BA99" s="138">
        <f>'SO 2.1 - železniční svršek'!F36</f>
        <v>0</v>
      </c>
      <c r="BB99" s="138">
        <f>'SO 2.1 - železniční svršek'!F37</f>
        <v>0</v>
      </c>
      <c r="BC99" s="138">
        <f>'SO 2.1 - železniční svršek'!F38</f>
        <v>0</v>
      </c>
      <c r="BD99" s="140">
        <f>'SO 2.1 - železniční svršek'!F39</f>
        <v>0</v>
      </c>
      <c r="BE99" s="4"/>
      <c r="BT99" s="141" t="s">
        <v>87</v>
      </c>
      <c r="BV99" s="141" t="s">
        <v>80</v>
      </c>
      <c r="BW99" s="141" t="s">
        <v>100</v>
      </c>
      <c r="BX99" s="141" t="s">
        <v>98</v>
      </c>
      <c r="CL99" s="141" t="s">
        <v>1</v>
      </c>
    </row>
    <row r="100" s="4" customFormat="1" ht="16.5" customHeight="1">
      <c r="A100" s="132" t="s">
        <v>88</v>
      </c>
      <c r="B100" s="70"/>
      <c r="C100" s="133"/>
      <c r="D100" s="133"/>
      <c r="E100" s="134" t="s">
        <v>101</v>
      </c>
      <c r="F100" s="134"/>
      <c r="G100" s="134"/>
      <c r="H100" s="134"/>
      <c r="I100" s="134"/>
      <c r="J100" s="133"/>
      <c r="K100" s="134" t="s">
        <v>102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'SO 2.2 - VON - práce zhot...'!J32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91</v>
      </c>
      <c r="AR100" s="72"/>
      <c r="AS100" s="137">
        <v>0</v>
      </c>
      <c r="AT100" s="138">
        <f>ROUND(SUM(AV100:AW100),2)</f>
        <v>0</v>
      </c>
      <c r="AU100" s="139">
        <f>'SO 2.2 - VON - práce zhot...'!P121</f>
        <v>0</v>
      </c>
      <c r="AV100" s="138">
        <f>'SO 2.2 - VON - práce zhot...'!J35</f>
        <v>0</v>
      </c>
      <c r="AW100" s="138">
        <f>'SO 2.2 - VON - práce zhot...'!J36</f>
        <v>0</v>
      </c>
      <c r="AX100" s="138">
        <f>'SO 2.2 - VON - práce zhot...'!J37</f>
        <v>0</v>
      </c>
      <c r="AY100" s="138">
        <f>'SO 2.2 - VON - práce zhot...'!J38</f>
        <v>0</v>
      </c>
      <c r="AZ100" s="138">
        <f>'SO 2.2 - VON - práce zhot...'!F35</f>
        <v>0</v>
      </c>
      <c r="BA100" s="138">
        <f>'SO 2.2 - VON - práce zhot...'!F36</f>
        <v>0</v>
      </c>
      <c r="BB100" s="138">
        <f>'SO 2.2 - VON - práce zhot...'!F37</f>
        <v>0</v>
      </c>
      <c r="BC100" s="138">
        <f>'SO 2.2 - VON - práce zhot...'!F38</f>
        <v>0</v>
      </c>
      <c r="BD100" s="140">
        <f>'SO 2.2 - VON - práce zhot...'!F39</f>
        <v>0</v>
      </c>
      <c r="BE100" s="4"/>
      <c r="BT100" s="141" t="s">
        <v>87</v>
      </c>
      <c r="BV100" s="141" t="s">
        <v>80</v>
      </c>
      <c r="BW100" s="141" t="s">
        <v>103</v>
      </c>
      <c r="BX100" s="141" t="s">
        <v>98</v>
      </c>
      <c r="CL100" s="141" t="s">
        <v>1</v>
      </c>
    </row>
    <row r="101" s="7" customFormat="1" ht="16.5" customHeight="1">
      <c r="A101" s="7"/>
      <c r="B101" s="119"/>
      <c r="C101" s="120"/>
      <c r="D101" s="121" t="s">
        <v>104</v>
      </c>
      <c r="E101" s="121"/>
      <c r="F101" s="121"/>
      <c r="G101" s="121"/>
      <c r="H101" s="121"/>
      <c r="I101" s="122"/>
      <c r="J101" s="121" t="s">
        <v>105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ROUND(SUM(AG102:AG103),2)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84</v>
      </c>
      <c r="AR101" s="126"/>
      <c r="AS101" s="127">
        <f>ROUND(SUM(AS102:AS103),2)</f>
        <v>0</v>
      </c>
      <c r="AT101" s="128">
        <f>ROUND(SUM(AV101:AW101),2)</f>
        <v>0</v>
      </c>
      <c r="AU101" s="129">
        <f>ROUND(SUM(AU102:AU103),5)</f>
        <v>0</v>
      </c>
      <c r="AV101" s="128">
        <f>ROUND(AZ101*L29,2)</f>
        <v>0</v>
      </c>
      <c r="AW101" s="128">
        <f>ROUND(BA101*L30,2)</f>
        <v>0</v>
      </c>
      <c r="AX101" s="128">
        <f>ROUND(BB101*L29,2)</f>
        <v>0</v>
      </c>
      <c r="AY101" s="128">
        <f>ROUND(BC101*L30,2)</f>
        <v>0</v>
      </c>
      <c r="AZ101" s="128">
        <f>ROUND(SUM(AZ102:AZ103),2)</f>
        <v>0</v>
      </c>
      <c r="BA101" s="128">
        <f>ROUND(SUM(BA102:BA103),2)</f>
        <v>0</v>
      </c>
      <c r="BB101" s="128">
        <f>ROUND(SUM(BB102:BB103),2)</f>
        <v>0</v>
      </c>
      <c r="BC101" s="128">
        <f>ROUND(SUM(BC102:BC103),2)</f>
        <v>0</v>
      </c>
      <c r="BD101" s="130">
        <f>ROUND(SUM(BD102:BD103),2)</f>
        <v>0</v>
      </c>
      <c r="BE101" s="7"/>
      <c r="BS101" s="131" t="s">
        <v>77</v>
      </c>
      <c r="BT101" s="131" t="s">
        <v>85</v>
      </c>
      <c r="BU101" s="131" t="s">
        <v>79</v>
      </c>
      <c r="BV101" s="131" t="s">
        <v>80</v>
      </c>
      <c r="BW101" s="131" t="s">
        <v>106</v>
      </c>
      <c r="BX101" s="131" t="s">
        <v>5</v>
      </c>
      <c r="CL101" s="131" t="s">
        <v>1</v>
      </c>
      <c r="CM101" s="131" t="s">
        <v>87</v>
      </c>
    </row>
    <row r="102" s="4" customFormat="1" ht="16.5" customHeight="1">
      <c r="A102" s="132" t="s">
        <v>88</v>
      </c>
      <c r="B102" s="70"/>
      <c r="C102" s="133"/>
      <c r="D102" s="133"/>
      <c r="E102" s="134" t="s">
        <v>107</v>
      </c>
      <c r="F102" s="134"/>
      <c r="G102" s="134"/>
      <c r="H102" s="134"/>
      <c r="I102" s="134"/>
      <c r="J102" s="133"/>
      <c r="K102" s="134" t="s">
        <v>90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'SO 3.1 - železniční svršek'!J32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91</v>
      </c>
      <c r="AR102" s="72"/>
      <c r="AS102" s="137">
        <v>0</v>
      </c>
      <c r="AT102" s="138">
        <f>ROUND(SUM(AV102:AW102),2)</f>
        <v>0</v>
      </c>
      <c r="AU102" s="139">
        <f>'SO 3.1 - železniční svršek'!P123</f>
        <v>0</v>
      </c>
      <c r="AV102" s="138">
        <f>'SO 3.1 - železniční svršek'!J35</f>
        <v>0</v>
      </c>
      <c r="AW102" s="138">
        <f>'SO 3.1 - železniční svršek'!J36</f>
        <v>0</v>
      </c>
      <c r="AX102" s="138">
        <f>'SO 3.1 - železniční svršek'!J37</f>
        <v>0</v>
      </c>
      <c r="AY102" s="138">
        <f>'SO 3.1 - železniční svršek'!J38</f>
        <v>0</v>
      </c>
      <c r="AZ102" s="138">
        <f>'SO 3.1 - železniční svršek'!F35</f>
        <v>0</v>
      </c>
      <c r="BA102" s="138">
        <f>'SO 3.1 - železniční svršek'!F36</f>
        <v>0</v>
      </c>
      <c r="BB102" s="138">
        <f>'SO 3.1 - železniční svršek'!F37</f>
        <v>0</v>
      </c>
      <c r="BC102" s="138">
        <f>'SO 3.1 - železniční svršek'!F38</f>
        <v>0</v>
      </c>
      <c r="BD102" s="140">
        <f>'SO 3.1 - železniční svršek'!F39</f>
        <v>0</v>
      </c>
      <c r="BE102" s="4"/>
      <c r="BT102" s="141" t="s">
        <v>87</v>
      </c>
      <c r="BV102" s="141" t="s">
        <v>80</v>
      </c>
      <c r="BW102" s="141" t="s">
        <v>108</v>
      </c>
      <c r="BX102" s="141" t="s">
        <v>106</v>
      </c>
      <c r="CL102" s="141" t="s">
        <v>1</v>
      </c>
    </row>
    <row r="103" s="4" customFormat="1" ht="16.5" customHeight="1">
      <c r="A103" s="132" t="s">
        <v>88</v>
      </c>
      <c r="B103" s="70"/>
      <c r="C103" s="133"/>
      <c r="D103" s="133"/>
      <c r="E103" s="134" t="s">
        <v>109</v>
      </c>
      <c r="F103" s="134"/>
      <c r="G103" s="134"/>
      <c r="H103" s="134"/>
      <c r="I103" s="134"/>
      <c r="J103" s="133"/>
      <c r="K103" s="134" t="s">
        <v>102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'SO 3.2 - VON - práce zhot...'!J32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91</v>
      </c>
      <c r="AR103" s="72"/>
      <c r="AS103" s="137">
        <v>0</v>
      </c>
      <c r="AT103" s="138">
        <f>ROUND(SUM(AV103:AW103),2)</f>
        <v>0</v>
      </c>
      <c r="AU103" s="139">
        <f>'SO 3.2 - VON - práce zhot...'!P121</f>
        <v>0</v>
      </c>
      <c r="AV103" s="138">
        <f>'SO 3.2 - VON - práce zhot...'!J35</f>
        <v>0</v>
      </c>
      <c r="AW103" s="138">
        <f>'SO 3.2 - VON - práce zhot...'!J36</f>
        <v>0</v>
      </c>
      <c r="AX103" s="138">
        <f>'SO 3.2 - VON - práce zhot...'!J37</f>
        <v>0</v>
      </c>
      <c r="AY103" s="138">
        <f>'SO 3.2 - VON - práce zhot...'!J38</f>
        <v>0</v>
      </c>
      <c r="AZ103" s="138">
        <f>'SO 3.2 - VON - práce zhot...'!F35</f>
        <v>0</v>
      </c>
      <c r="BA103" s="138">
        <f>'SO 3.2 - VON - práce zhot...'!F36</f>
        <v>0</v>
      </c>
      <c r="BB103" s="138">
        <f>'SO 3.2 - VON - práce zhot...'!F37</f>
        <v>0</v>
      </c>
      <c r="BC103" s="138">
        <f>'SO 3.2 - VON - práce zhot...'!F38</f>
        <v>0</v>
      </c>
      <c r="BD103" s="140">
        <f>'SO 3.2 - VON - práce zhot...'!F39</f>
        <v>0</v>
      </c>
      <c r="BE103" s="4"/>
      <c r="BT103" s="141" t="s">
        <v>87</v>
      </c>
      <c r="BV103" s="141" t="s">
        <v>80</v>
      </c>
      <c r="BW103" s="141" t="s">
        <v>110</v>
      </c>
      <c r="BX103" s="141" t="s">
        <v>106</v>
      </c>
      <c r="CL103" s="141" t="s">
        <v>1</v>
      </c>
    </row>
    <row r="104" s="7" customFormat="1" ht="16.5" customHeight="1">
      <c r="A104" s="7"/>
      <c r="B104" s="119"/>
      <c r="C104" s="120"/>
      <c r="D104" s="121" t="s">
        <v>111</v>
      </c>
      <c r="E104" s="121"/>
      <c r="F104" s="121"/>
      <c r="G104" s="121"/>
      <c r="H104" s="121"/>
      <c r="I104" s="122"/>
      <c r="J104" s="121" t="s">
        <v>112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ROUND(SUM(AG105:AG106),2)</f>
        <v>0</v>
      </c>
      <c r="AH104" s="122"/>
      <c r="AI104" s="122"/>
      <c r="AJ104" s="122"/>
      <c r="AK104" s="122"/>
      <c r="AL104" s="122"/>
      <c r="AM104" s="122"/>
      <c r="AN104" s="124">
        <f>SUM(AG104,AT104)</f>
        <v>0</v>
      </c>
      <c r="AO104" s="122"/>
      <c r="AP104" s="122"/>
      <c r="AQ104" s="125" t="s">
        <v>84</v>
      </c>
      <c r="AR104" s="126"/>
      <c r="AS104" s="127">
        <f>ROUND(SUM(AS105:AS106),2)</f>
        <v>0</v>
      </c>
      <c r="AT104" s="128">
        <f>ROUND(SUM(AV104:AW104),2)</f>
        <v>0</v>
      </c>
      <c r="AU104" s="129">
        <f>ROUND(SUM(AU105:AU106),5)</f>
        <v>0</v>
      </c>
      <c r="AV104" s="128">
        <f>ROUND(AZ104*L29,2)</f>
        <v>0</v>
      </c>
      <c r="AW104" s="128">
        <f>ROUND(BA104*L30,2)</f>
        <v>0</v>
      </c>
      <c r="AX104" s="128">
        <f>ROUND(BB104*L29,2)</f>
        <v>0</v>
      </c>
      <c r="AY104" s="128">
        <f>ROUND(BC104*L30,2)</f>
        <v>0</v>
      </c>
      <c r="AZ104" s="128">
        <f>ROUND(SUM(AZ105:AZ106),2)</f>
        <v>0</v>
      </c>
      <c r="BA104" s="128">
        <f>ROUND(SUM(BA105:BA106),2)</f>
        <v>0</v>
      </c>
      <c r="BB104" s="128">
        <f>ROUND(SUM(BB105:BB106),2)</f>
        <v>0</v>
      </c>
      <c r="BC104" s="128">
        <f>ROUND(SUM(BC105:BC106),2)</f>
        <v>0</v>
      </c>
      <c r="BD104" s="130">
        <f>ROUND(SUM(BD105:BD106),2)</f>
        <v>0</v>
      </c>
      <c r="BE104" s="7"/>
      <c r="BS104" s="131" t="s">
        <v>77</v>
      </c>
      <c r="BT104" s="131" t="s">
        <v>85</v>
      </c>
      <c r="BU104" s="131" t="s">
        <v>79</v>
      </c>
      <c r="BV104" s="131" t="s">
        <v>80</v>
      </c>
      <c r="BW104" s="131" t="s">
        <v>113</v>
      </c>
      <c r="BX104" s="131" t="s">
        <v>5</v>
      </c>
      <c r="CL104" s="131" t="s">
        <v>1</v>
      </c>
      <c r="CM104" s="131" t="s">
        <v>87</v>
      </c>
    </row>
    <row r="105" s="4" customFormat="1" ht="16.5" customHeight="1">
      <c r="A105" s="132" t="s">
        <v>88</v>
      </c>
      <c r="B105" s="70"/>
      <c r="C105" s="133"/>
      <c r="D105" s="133"/>
      <c r="E105" s="134" t="s">
        <v>114</v>
      </c>
      <c r="F105" s="134"/>
      <c r="G105" s="134"/>
      <c r="H105" s="134"/>
      <c r="I105" s="134"/>
      <c r="J105" s="133"/>
      <c r="K105" s="134" t="s">
        <v>90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'SO 4.1 - železniční svršek'!J32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91</v>
      </c>
      <c r="AR105" s="72"/>
      <c r="AS105" s="137">
        <v>0</v>
      </c>
      <c r="AT105" s="138">
        <f>ROUND(SUM(AV105:AW105),2)</f>
        <v>0</v>
      </c>
      <c r="AU105" s="139">
        <f>'SO 4.1 - železniční svršek'!P123</f>
        <v>0</v>
      </c>
      <c r="AV105" s="138">
        <f>'SO 4.1 - železniční svršek'!J35</f>
        <v>0</v>
      </c>
      <c r="AW105" s="138">
        <f>'SO 4.1 - železniční svršek'!J36</f>
        <v>0</v>
      </c>
      <c r="AX105" s="138">
        <f>'SO 4.1 - železniční svršek'!J37</f>
        <v>0</v>
      </c>
      <c r="AY105" s="138">
        <f>'SO 4.1 - železniční svršek'!J38</f>
        <v>0</v>
      </c>
      <c r="AZ105" s="138">
        <f>'SO 4.1 - železniční svršek'!F35</f>
        <v>0</v>
      </c>
      <c r="BA105" s="138">
        <f>'SO 4.1 - železniční svršek'!F36</f>
        <v>0</v>
      </c>
      <c r="BB105" s="138">
        <f>'SO 4.1 - železniční svršek'!F37</f>
        <v>0</v>
      </c>
      <c r="BC105" s="138">
        <f>'SO 4.1 - železniční svršek'!F38</f>
        <v>0</v>
      </c>
      <c r="BD105" s="140">
        <f>'SO 4.1 - železniční svršek'!F39</f>
        <v>0</v>
      </c>
      <c r="BE105" s="4"/>
      <c r="BT105" s="141" t="s">
        <v>87</v>
      </c>
      <c r="BV105" s="141" t="s">
        <v>80</v>
      </c>
      <c r="BW105" s="141" t="s">
        <v>115</v>
      </c>
      <c r="BX105" s="141" t="s">
        <v>113</v>
      </c>
      <c r="CL105" s="141" t="s">
        <v>1</v>
      </c>
    </row>
    <row r="106" s="4" customFormat="1" ht="16.5" customHeight="1">
      <c r="A106" s="132" t="s">
        <v>88</v>
      </c>
      <c r="B106" s="70"/>
      <c r="C106" s="133"/>
      <c r="D106" s="133"/>
      <c r="E106" s="134" t="s">
        <v>116</v>
      </c>
      <c r="F106" s="134"/>
      <c r="G106" s="134"/>
      <c r="H106" s="134"/>
      <c r="I106" s="134"/>
      <c r="J106" s="133"/>
      <c r="K106" s="134" t="s">
        <v>102</v>
      </c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'SO 4.2 - VON - práce zhot...'!J32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91</v>
      </c>
      <c r="AR106" s="72"/>
      <c r="AS106" s="137">
        <v>0</v>
      </c>
      <c r="AT106" s="138">
        <f>ROUND(SUM(AV106:AW106),2)</f>
        <v>0</v>
      </c>
      <c r="AU106" s="139">
        <f>'SO 4.2 - VON - práce zhot...'!P121</f>
        <v>0</v>
      </c>
      <c r="AV106" s="138">
        <f>'SO 4.2 - VON - práce zhot...'!J35</f>
        <v>0</v>
      </c>
      <c r="AW106" s="138">
        <f>'SO 4.2 - VON - práce zhot...'!J36</f>
        <v>0</v>
      </c>
      <c r="AX106" s="138">
        <f>'SO 4.2 - VON - práce zhot...'!J37</f>
        <v>0</v>
      </c>
      <c r="AY106" s="138">
        <f>'SO 4.2 - VON - práce zhot...'!J38</f>
        <v>0</v>
      </c>
      <c r="AZ106" s="138">
        <f>'SO 4.2 - VON - práce zhot...'!F35</f>
        <v>0</v>
      </c>
      <c r="BA106" s="138">
        <f>'SO 4.2 - VON - práce zhot...'!F36</f>
        <v>0</v>
      </c>
      <c r="BB106" s="138">
        <f>'SO 4.2 - VON - práce zhot...'!F37</f>
        <v>0</v>
      </c>
      <c r="BC106" s="138">
        <f>'SO 4.2 - VON - práce zhot...'!F38</f>
        <v>0</v>
      </c>
      <c r="BD106" s="140">
        <f>'SO 4.2 - VON - práce zhot...'!F39</f>
        <v>0</v>
      </c>
      <c r="BE106" s="4"/>
      <c r="BT106" s="141" t="s">
        <v>87</v>
      </c>
      <c r="BV106" s="141" t="s">
        <v>80</v>
      </c>
      <c r="BW106" s="141" t="s">
        <v>117</v>
      </c>
      <c r="BX106" s="141" t="s">
        <v>113</v>
      </c>
      <c r="CL106" s="141" t="s">
        <v>1</v>
      </c>
    </row>
    <row r="107" s="7" customFormat="1" ht="16.5" customHeight="1">
      <c r="A107" s="7"/>
      <c r="B107" s="119"/>
      <c r="C107" s="120"/>
      <c r="D107" s="121" t="s">
        <v>118</v>
      </c>
      <c r="E107" s="121"/>
      <c r="F107" s="121"/>
      <c r="G107" s="121"/>
      <c r="H107" s="121"/>
      <c r="I107" s="122"/>
      <c r="J107" s="121" t="s">
        <v>119</v>
      </c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3">
        <f>ROUND(SUM(AG108:AG109),2)</f>
        <v>0</v>
      </c>
      <c r="AH107" s="122"/>
      <c r="AI107" s="122"/>
      <c r="AJ107" s="122"/>
      <c r="AK107" s="122"/>
      <c r="AL107" s="122"/>
      <c r="AM107" s="122"/>
      <c r="AN107" s="124">
        <f>SUM(AG107,AT107)</f>
        <v>0</v>
      </c>
      <c r="AO107" s="122"/>
      <c r="AP107" s="122"/>
      <c r="AQ107" s="125" t="s">
        <v>84</v>
      </c>
      <c r="AR107" s="126"/>
      <c r="AS107" s="127">
        <f>ROUND(SUM(AS108:AS109),2)</f>
        <v>0</v>
      </c>
      <c r="AT107" s="128">
        <f>ROUND(SUM(AV107:AW107),2)</f>
        <v>0</v>
      </c>
      <c r="AU107" s="129">
        <f>ROUND(SUM(AU108:AU109),5)</f>
        <v>0</v>
      </c>
      <c r="AV107" s="128">
        <f>ROUND(AZ107*L29,2)</f>
        <v>0</v>
      </c>
      <c r="AW107" s="128">
        <f>ROUND(BA107*L30,2)</f>
        <v>0</v>
      </c>
      <c r="AX107" s="128">
        <f>ROUND(BB107*L29,2)</f>
        <v>0</v>
      </c>
      <c r="AY107" s="128">
        <f>ROUND(BC107*L30,2)</f>
        <v>0</v>
      </c>
      <c r="AZ107" s="128">
        <f>ROUND(SUM(AZ108:AZ109),2)</f>
        <v>0</v>
      </c>
      <c r="BA107" s="128">
        <f>ROUND(SUM(BA108:BA109),2)</f>
        <v>0</v>
      </c>
      <c r="BB107" s="128">
        <f>ROUND(SUM(BB108:BB109),2)</f>
        <v>0</v>
      </c>
      <c r="BC107" s="128">
        <f>ROUND(SUM(BC108:BC109),2)</f>
        <v>0</v>
      </c>
      <c r="BD107" s="130">
        <f>ROUND(SUM(BD108:BD109),2)</f>
        <v>0</v>
      </c>
      <c r="BE107" s="7"/>
      <c r="BS107" s="131" t="s">
        <v>77</v>
      </c>
      <c r="BT107" s="131" t="s">
        <v>85</v>
      </c>
      <c r="BU107" s="131" t="s">
        <v>79</v>
      </c>
      <c r="BV107" s="131" t="s">
        <v>80</v>
      </c>
      <c r="BW107" s="131" t="s">
        <v>120</v>
      </c>
      <c r="BX107" s="131" t="s">
        <v>5</v>
      </c>
      <c r="CL107" s="131" t="s">
        <v>1</v>
      </c>
      <c r="CM107" s="131" t="s">
        <v>87</v>
      </c>
    </row>
    <row r="108" s="4" customFormat="1" ht="16.5" customHeight="1">
      <c r="A108" s="132" t="s">
        <v>88</v>
      </c>
      <c r="B108" s="70"/>
      <c r="C108" s="133"/>
      <c r="D108" s="133"/>
      <c r="E108" s="134" t="s">
        <v>121</v>
      </c>
      <c r="F108" s="134"/>
      <c r="G108" s="134"/>
      <c r="H108" s="134"/>
      <c r="I108" s="134"/>
      <c r="J108" s="133"/>
      <c r="K108" s="134" t="s">
        <v>90</v>
      </c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5">
        <f>'SO 5.1 - železniční svršek'!J32</f>
        <v>0</v>
      </c>
      <c r="AH108" s="133"/>
      <c r="AI108" s="133"/>
      <c r="AJ108" s="133"/>
      <c r="AK108" s="133"/>
      <c r="AL108" s="133"/>
      <c r="AM108" s="133"/>
      <c r="AN108" s="135">
        <f>SUM(AG108,AT108)</f>
        <v>0</v>
      </c>
      <c r="AO108" s="133"/>
      <c r="AP108" s="133"/>
      <c r="AQ108" s="136" t="s">
        <v>91</v>
      </c>
      <c r="AR108" s="72"/>
      <c r="AS108" s="137">
        <v>0</v>
      </c>
      <c r="AT108" s="138">
        <f>ROUND(SUM(AV108:AW108),2)</f>
        <v>0</v>
      </c>
      <c r="AU108" s="139">
        <f>'SO 5.1 - železniční svršek'!P123</f>
        <v>0</v>
      </c>
      <c r="AV108" s="138">
        <f>'SO 5.1 - železniční svršek'!J35</f>
        <v>0</v>
      </c>
      <c r="AW108" s="138">
        <f>'SO 5.1 - železniční svršek'!J36</f>
        <v>0</v>
      </c>
      <c r="AX108" s="138">
        <f>'SO 5.1 - železniční svršek'!J37</f>
        <v>0</v>
      </c>
      <c r="AY108" s="138">
        <f>'SO 5.1 - železniční svršek'!J38</f>
        <v>0</v>
      </c>
      <c r="AZ108" s="138">
        <f>'SO 5.1 - železniční svršek'!F35</f>
        <v>0</v>
      </c>
      <c r="BA108" s="138">
        <f>'SO 5.1 - železniční svršek'!F36</f>
        <v>0</v>
      </c>
      <c r="BB108" s="138">
        <f>'SO 5.1 - železniční svršek'!F37</f>
        <v>0</v>
      </c>
      <c r="BC108" s="138">
        <f>'SO 5.1 - železniční svršek'!F38</f>
        <v>0</v>
      </c>
      <c r="BD108" s="140">
        <f>'SO 5.1 - železniční svršek'!F39</f>
        <v>0</v>
      </c>
      <c r="BE108" s="4"/>
      <c r="BT108" s="141" t="s">
        <v>87</v>
      </c>
      <c r="BV108" s="141" t="s">
        <v>80</v>
      </c>
      <c r="BW108" s="141" t="s">
        <v>122</v>
      </c>
      <c r="BX108" s="141" t="s">
        <v>120</v>
      </c>
      <c r="CL108" s="141" t="s">
        <v>1</v>
      </c>
    </row>
    <row r="109" s="4" customFormat="1" ht="16.5" customHeight="1">
      <c r="A109" s="132" t="s">
        <v>88</v>
      </c>
      <c r="B109" s="70"/>
      <c r="C109" s="133"/>
      <c r="D109" s="133"/>
      <c r="E109" s="134" t="s">
        <v>123</v>
      </c>
      <c r="F109" s="134"/>
      <c r="G109" s="134"/>
      <c r="H109" s="134"/>
      <c r="I109" s="134"/>
      <c r="J109" s="133"/>
      <c r="K109" s="134" t="s">
        <v>102</v>
      </c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5">
        <f>'SO 5.2 - VON - práce zhot...'!J32</f>
        <v>0</v>
      </c>
      <c r="AH109" s="133"/>
      <c r="AI109" s="133"/>
      <c r="AJ109" s="133"/>
      <c r="AK109" s="133"/>
      <c r="AL109" s="133"/>
      <c r="AM109" s="133"/>
      <c r="AN109" s="135">
        <f>SUM(AG109,AT109)</f>
        <v>0</v>
      </c>
      <c r="AO109" s="133"/>
      <c r="AP109" s="133"/>
      <c r="AQ109" s="136" t="s">
        <v>91</v>
      </c>
      <c r="AR109" s="72"/>
      <c r="AS109" s="137">
        <v>0</v>
      </c>
      <c r="AT109" s="138">
        <f>ROUND(SUM(AV109:AW109),2)</f>
        <v>0</v>
      </c>
      <c r="AU109" s="139">
        <f>'SO 5.2 - VON - práce zhot...'!P121</f>
        <v>0</v>
      </c>
      <c r="AV109" s="138">
        <f>'SO 5.2 - VON - práce zhot...'!J35</f>
        <v>0</v>
      </c>
      <c r="AW109" s="138">
        <f>'SO 5.2 - VON - práce zhot...'!J36</f>
        <v>0</v>
      </c>
      <c r="AX109" s="138">
        <f>'SO 5.2 - VON - práce zhot...'!J37</f>
        <v>0</v>
      </c>
      <c r="AY109" s="138">
        <f>'SO 5.2 - VON - práce zhot...'!J38</f>
        <v>0</v>
      </c>
      <c r="AZ109" s="138">
        <f>'SO 5.2 - VON - práce zhot...'!F35</f>
        <v>0</v>
      </c>
      <c r="BA109" s="138">
        <f>'SO 5.2 - VON - práce zhot...'!F36</f>
        <v>0</v>
      </c>
      <c r="BB109" s="138">
        <f>'SO 5.2 - VON - práce zhot...'!F37</f>
        <v>0</v>
      </c>
      <c r="BC109" s="138">
        <f>'SO 5.2 - VON - práce zhot...'!F38</f>
        <v>0</v>
      </c>
      <c r="BD109" s="140">
        <f>'SO 5.2 - VON - práce zhot...'!F39</f>
        <v>0</v>
      </c>
      <c r="BE109" s="4"/>
      <c r="BT109" s="141" t="s">
        <v>87</v>
      </c>
      <c r="BV109" s="141" t="s">
        <v>80</v>
      </c>
      <c r="BW109" s="141" t="s">
        <v>124</v>
      </c>
      <c r="BX109" s="141" t="s">
        <v>120</v>
      </c>
      <c r="CL109" s="141" t="s">
        <v>1</v>
      </c>
    </row>
    <row r="110" s="7" customFormat="1" ht="16.5" customHeight="1">
      <c r="A110" s="7"/>
      <c r="B110" s="119"/>
      <c r="C110" s="120"/>
      <c r="D110" s="121" t="s">
        <v>125</v>
      </c>
      <c r="E110" s="121"/>
      <c r="F110" s="121"/>
      <c r="G110" s="121"/>
      <c r="H110" s="121"/>
      <c r="I110" s="122"/>
      <c r="J110" s="121" t="s">
        <v>126</v>
      </c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3">
        <f>ROUND(SUM(AG111:AG112),2)</f>
        <v>0</v>
      </c>
      <c r="AH110" s="122"/>
      <c r="AI110" s="122"/>
      <c r="AJ110" s="122"/>
      <c r="AK110" s="122"/>
      <c r="AL110" s="122"/>
      <c r="AM110" s="122"/>
      <c r="AN110" s="124">
        <f>SUM(AG110,AT110)</f>
        <v>0</v>
      </c>
      <c r="AO110" s="122"/>
      <c r="AP110" s="122"/>
      <c r="AQ110" s="125" t="s">
        <v>84</v>
      </c>
      <c r="AR110" s="126"/>
      <c r="AS110" s="127">
        <f>ROUND(SUM(AS111:AS112),2)</f>
        <v>0</v>
      </c>
      <c r="AT110" s="128">
        <f>ROUND(SUM(AV110:AW110),2)</f>
        <v>0</v>
      </c>
      <c r="AU110" s="129">
        <f>ROUND(SUM(AU111:AU112),5)</f>
        <v>0</v>
      </c>
      <c r="AV110" s="128">
        <f>ROUND(AZ110*L29,2)</f>
        <v>0</v>
      </c>
      <c r="AW110" s="128">
        <f>ROUND(BA110*L30,2)</f>
        <v>0</v>
      </c>
      <c r="AX110" s="128">
        <f>ROUND(BB110*L29,2)</f>
        <v>0</v>
      </c>
      <c r="AY110" s="128">
        <f>ROUND(BC110*L30,2)</f>
        <v>0</v>
      </c>
      <c r="AZ110" s="128">
        <f>ROUND(SUM(AZ111:AZ112),2)</f>
        <v>0</v>
      </c>
      <c r="BA110" s="128">
        <f>ROUND(SUM(BA111:BA112),2)</f>
        <v>0</v>
      </c>
      <c r="BB110" s="128">
        <f>ROUND(SUM(BB111:BB112),2)</f>
        <v>0</v>
      </c>
      <c r="BC110" s="128">
        <f>ROUND(SUM(BC111:BC112),2)</f>
        <v>0</v>
      </c>
      <c r="BD110" s="130">
        <f>ROUND(SUM(BD111:BD112),2)</f>
        <v>0</v>
      </c>
      <c r="BE110" s="7"/>
      <c r="BS110" s="131" t="s">
        <v>77</v>
      </c>
      <c r="BT110" s="131" t="s">
        <v>85</v>
      </c>
      <c r="BU110" s="131" t="s">
        <v>79</v>
      </c>
      <c r="BV110" s="131" t="s">
        <v>80</v>
      </c>
      <c r="BW110" s="131" t="s">
        <v>127</v>
      </c>
      <c r="BX110" s="131" t="s">
        <v>5</v>
      </c>
      <c r="CL110" s="131" t="s">
        <v>1</v>
      </c>
      <c r="CM110" s="131" t="s">
        <v>87</v>
      </c>
    </row>
    <row r="111" s="4" customFormat="1" ht="16.5" customHeight="1">
      <c r="A111" s="132" t="s">
        <v>88</v>
      </c>
      <c r="B111" s="70"/>
      <c r="C111" s="133"/>
      <c r="D111" s="133"/>
      <c r="E111" s="134" t="s">
        <v>128</v>
      </c>
      <c r="F111" s="134"/>
      <c r="G111" s="134"/>
      <c r="H111" s="134"/>
      <c r="I111" s="134"/>
      <c r="J111" s="133"/>
      <c r="K111" s="134" t="s">
        <v>90</v>
      </c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5">
        <f>'SO 6.1 - železniční svršek'!J32</f>
        <v>0</v>
      </c>
      <c r="AH111" s="133"/>
      <c r="AI111" s="133"/>
      <c r="AJ111" s="133"/>
      <c r="AK111" s="133"/>
      <c r="AL111" s="133"/>
      <c r="AM111" s="133"/>
      <c r="AN111" s="135">
        <f>SUM(AG111,AT111)</f>
        <v>0</v>
      </c>
      <c r="AO111" s="133"/>
      <c r="AP111" s="133"/>
      <c r="AQ111" s="136" t="s">
        <v>91</v>
      </c>
      <c r="AR111" s="72"/>
      <c r="AS111" s="137">
        <v>0</v>
      </c>
      <c r="AT111" s="138">
        <f>ROUND(SUM(AV111:AW111),2)</f>
        <v>0</v>
      </c>
      <c r="AU111" s="139">
        <f>'SO 6.1 - železniční svršek'!P123</f>
        <v>0</v>
      </c>
      <c r="AV111" s="138">
        <f>'SO 6.1 - železniční svršek'!J35</f>
        <v>0</v>
      </c>
      <c r="AW111" s="138">
        <f>'SO 6.1 - železniční svršek'!J36</f>
        <v>0</v>
      </c>
      <c r="AX111" s="138">
        <f>'SO 6.1 - železniční svršek'!J37</f>
        <v>0</v>
      </c>
      <c r="AY111" s="138">
        <f>'SO 6.1 - železniční svršek'!J38</f>
        <v>0</v>
      </c>
      <c r="AZ111" s="138">
        <f>'SO 6.1 - železniční svršek'!F35</f>
        <v>0</v>
      </c>
      <c r="BA111" s="138">
        <f>'SO 6.1 - železniční svršek'!F36</f>
        <v>0</v>
      </c>
      <c r="BB111" s="138">
        <f>'SO 6.1 - železniční svršek'!F37</f>
        <v>0</v>
      </c>
      <c r="BC111" s="138">
        <f>'SO 6.1 - železniční svršek'!F38</f>
        <v>0</v>
      </c>
      <c r="BD111" s="140">
        <f>'SO 6.1 - železniční svršek'!F39</f>
        <v>0</v>
      </c>
      <c r="BE111" s="4"/>
      <c r="BT111" s="141" t="s">
        <v>87</v>
      </c>
      <c r="BV111" s="141" t="s">
        <v>80</v>
      </c>
      <c r="BW111" s="141" t="s">
        <v>129</v>
      </c>
      <c r="BX111" s="141" t="s">
        <v>127</v>
      </c>
      <c r="CL111" s="141" t="s">
        <v>1</v>
      </c>
    </row>
    <row r="112" s="4" customFormat="1" ht="16.5" customHeight="1">
      <c r="A112" s="132" t="s">
        <v>88</v>
      </c>
      <c r="B112" s="70"/>
      <c r="C112" s="133"/>
      <c r="D112" s="133"/>
      <c r="E112" s="134" t="s">
        <v>130</v>
      </c>
      <c r="F112" s="134"/>
      <c r="G112" s="134"/>
      <c r="H112" s="134"/>
      <c r="I112" s="134"/>
      <c r="J112" s="133"/>
      <c r="K112" s="134" t="s">
        <v>102</v>
      </c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5">
        <f>'SO 6.2 - VON - práce zhot...'!J32</f>
        <v>0</v>
      </c>
      <c r="AH112" s="133"/>
      <c r="AI112" s="133"/>
      <c r="AJ112" s="133"/>
      <c r="AK112" s="133"/>
      <c r="AL112" s="133"/>
      <c r="AM112" s="133"/>
      <c r="AN112" s="135">
        <f>SUM(AG112,AT112)</f>
        <v>0</v>
      </c>
      <c r="AO112" s="133"/>
      <c r="AP112" s="133"/>
      <c r="AQ112" s="136" t="s">
        <v>91</v>
      </c>
      <c r="AR112" s="72"/>
      <c r="AS112" s="137">
        <v>0</v>
      </c>
      <c r="AT112" s="138">
        <f>ROUND(SUM(AV112:AW112),2)</f>
        <v>0</v>
      </c>
      <c r="AU112" s="139">
        <f>'SO 6.2 - VON - práce zhot...'!P121</f>
        <v>0</v>
      </c>
      <c r="AV112" s="138">
        <f>'SO 6.2 - VON - práce zhot...'!J35</f>
        <v>0</v>
      </c>
      <c r="AW112" s="138">
        <f>'SO 6.2 - VON - práce zhot...'!J36</f>
        <v>0</v>
      </c>
      <c r="AX112" s="138">
        <f>'SO 6.2 - VON - práce zhot...'!J37</f>
        <v>0</v>
      </c>
      <c r="AY112" s="138">
        <f>'SO 6.2 - VON - práce zhot...'!J38</f>
        <v>0</v>
      </c>
      <c r="AZ112" s="138">
        <f>'SO 6.2 - VON - práce zhot...'!F35</f>
        <v>0</v>
      </c>
      <c r="BA112" s="138">
        <f>'SO 6.2 - VON - práce zhot...'!F36</f>
        <v>0</v>
      </c>
      <c r="BB112" s="138">
        <f>'SO 6.2 - VON - práce zhot...'!F37</f>
        <v>0</v>
      </c>
      <c r="BC112" s="138">
        <f>'SO 6.2 - VON - práce zhot...'!F38</f>
        <v>0</v>
      </c>
      <c r="BD112" s="140">
        <f>'SO 6.2 - VON - práce zhot...'!F39</f>
        <v>0</v>
      </c>
      <c r="BE112" s="4"/>
      <c r="BT112" s="141" t="s">
        <v>87</v>
      </c>
      <c r="BV112" s="141" t="s">
        <v>80</v>
      </c>
      <c r="BW112" s="141" t="s">
        <v>131</v>
      </c>
      <c r="BX112" s="141" t="s">
        <v>127</v>
      </c>
      <c r="CL112" s="141" t="s">
        <v>1</v>
      </c>
    </row>
    <row r="113" s="7" customFormat="1" ht="16.5" customHeight="1">
      <c r="A113" s="132" t="s">
        <v>88</v>
      </c>
      <c r="B113" s="119"/>
      <c r="C113" s="120"/>
      <c r="D113" s="121" t="s">
        <v>132</v>
      </c>
      <c r="E113" s="121"/>
      <c r="F113" s="121"/>
      <c r="G113" s="121"/>
      <c r="H113" s="121"/>
      <c r="I113" s="122"/>
      <c r="J113" s="121" t="s">
        <v>133</v>
      </c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4">
        <f>'SO 7 - Úprava a regulace TV'!J30</f>
        <v>0</v>
      </c>
      <c r="AH113" s="122"/>
      <c r="AI113" s="122"/>
      <c r="AJ113" s="122"/>
      <c r="AK113" s="122"/>
      <c r="AL113" s="122"/>
      <c r="AM113" s="122"/>
      <c r="AN113" s="124">
        <f>SUM(AG113,AT113)</f>
        <v>0</v>
      </c>
      <c r="AO113" s="122"/>
      <c r="AP113" s="122"/>
      <c r="AQ113" s="125" t="s">
        <v>84</v>
      </c>
      <c r="AR113" s="126"/>
      <c r="AS113" s="127">
        <v>0</v>
      </c>
      <c r="AT113" s="128">
        <f>ROUND(SUM(AV113:AW113),2)</f>
        <v>0</v>
      </c>
      <c r="AU113" s="129">
        <f>'SO 7 - Úprava a regulace TV'!P117</f>
        <v>0</v>
      </c>
      <c r="AV113" s="128">
        <f>'SO 7 - Úprava a regulace TV'!J33</f>
        <v>0</v>
      </c>
      <c r="AW113" s="128">
        <f>'SO 7 - Úprava a regulace TV'!J34</f>
        <v>0</v>
      </c>
      <c r="AX113" s="128">
        <f>'SO 7 - Úprava a regulace TV'!J35</f>
        <v>0</v>
      </c>
      <c r="AY113" s="128">
        <f>'SO 7 - Úprava a regulace TV'!J36</f>
        <v>0</v>
      </c>
      <c r="AZ113" s="128">
        <f>'SO 7 - Úprava a regulace TV'!F33</f>
        <v>0</v>
      </c>
      <c r="BA113" s="128">
        <f>'SO 7 - Úprava a regulace TV'!F34</f>
        <v>0</v>
      </c>
      <c r="BB113" s="128">
        <f>'SO 7 - Úprava a regulace TV'!F35</f>
        <v>0</v>
      </c>
      <c r="BC113" s="128">
        <f>'SO 7 - Úprava a regulace TV'!F36</f>
        <v>0</v>
      </c>
      <c r="BD113" s="130">
        <f>'SO 7 - Úprava a regulace TV'!F37</f>
        <v>0</v>
      </c>
      <c r="BE113" s="7"/>
      <c r="BT113" s="131" t="s">
        <v>85</v>
      </c>
      <c r="BV113" s="131" t="s">
        <v>80</v>
      </c>
      <c r="BW113" s="131" t="s">
        <v>134</v>
      </c>
      <c r="BX113" s="131" t="s">
        <v>5</v>
      </c>
      <c r="CL113" s="131" t="s">
        <v>1</v>
      </c>
      <c r="CM113" s="131" t="s">
        <v>87</v>
      </c>
    </row>
    <row r="114" s="7" customFormat="1" ht="24.75" customHeight="1">
      <c r="A114" s="132" t="s">
        <v>88</v>
      </c>
      <c r="B114" s="119"/>
      <c r="C114" s="120"/>
      <c r="D114" s="121" t="s">
        <v>135</v>
      </c>
      <c r="E114" s="121"/>
      <c r="F114" s="121"/>
      <c r="G114" s="121"/>
      <c r="H114" s="121"/>
      <c r="I114" s="122"/>
      <c r="J114" s="121" t="s">
        <v>136</v>
      </c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4">
        <f>'SO 8 - Výměna podkladnic ...'!J30</f>
        <v>0</v>
      </c>
      <c r="AH114" s="122"/>
      <c r="AI114" s="122"/>
      <c r="AJ114" s="122"/>
      <c r="AK114" s="122"/>
      <c r="AL114" s="122"/>
      <c r="AM114" s="122"/>
      <c r="AN114" s="124">
        <f>SUM(AG114,AT114)</f>
        <v>0</v>
      </c>
      <c r="AO114" s="122"/>
      <c r="AP114" s="122"/>
      <c r="AQ114" s="125" t="s">
        <v>84</v>
      </c>
      <c r="AR114" s="126"/>
      <c r="AS114" s="127">
        <v>0</v>
      </c>
      <c r="AT114" s="128">
        <f>ROUND(SUM(AV114:AW114),2)</f>
        <v>0</v>
      </c>
      <c r="AU114" s="129">
        <f>'SO 8 - Výměna podkladnic ...'!P119</f>
        <v>0</v>
      </c>
      <c r="AV114" s="128">
        <f>'SO 8 - Výměna podkladnic ...'!J33</f>
        <v>0</v>
      </c>
      <c r="AW114" s="128">
        <f>'SO 8 - Výměna podkladnic ...'!J34</f>
        <v>0</v>
      </c>
      <c r="AX114" s="128">
        <f>'SO 8 - Výměna podkladnic ...'!J35</f>
        <v>0</v>
      </c>
      <c r="AY114" s="128">
        <f>'SO 8 - Výměna podkladnic ...'!J36</f>
        <v>0</v>
      </c>
      <c r="AZ114" s="128">
        <f>'SO 8 - Výměna podkladnic ...'!F33</f>
        <v>0</v>
      </c>
      <c r="BA114" s="128">
        <f>'SO 8 - Výměna podkladnic ...'!F34</f>
        <v>0</v>
      </c>
      <c r="BB114" s="128">
        <f>'SO 8 - Výměna podkladnic ...'!F35</f>
        <v>0</v>
      </c>
      <c r="BC114" s="128">
        <f>'SO 8 - Výměna podkladnic ...'!F36</f>
        <v>0</v>
      </c>
      <c r="BD114" s="130">
        <f>'SO 8 - Výměna podkladnic ...'!F37</f>
        <v>0</v>
      </c>
      <c r="BE114" s="7"/>
      <c r="BT114" s="131" t="s">
        <v>85</v>
      </c>
      <c r="BV114" s="131" t="s">
        <v>80</v>
      </c>
      <c r="BW114" s="131" t="s">
        <v>137</v>
      </c>
      <c r="BX114" s="131" t="s">
        <v>5</v>
      </c>
      <c r="CL114" s="131" t="s">
        <v>1</v>
      </c>
      <c r="CM114" s="131" t="s">
        <v>87</v>
      </c>
    </row>
    <row r="115" s="7" customFormat="1" ht="16.5" customHeight="1">
      <c r="A115" s="132" t="s">
        <v>88</v>
      </c>
      <c r="B115" s="119"/>
      <c r="C115" s="120"/>
      <c r="D115" s="121" t="s">
        <v>138</v>
      </c>
      <c r="E115" s="121"/>
      <c r="F115" s="121"/>
      <c r="G115" s="121"/>
      <c r="H115" s="121"/>
      <c r="I115" s="122"/>
      <c r="J115" s="121" t="s">
        <v>139</v>
      </c>
      <c r="K115" s="121"/>
      <c r="L115" s="121"/>
      <c r="M115" s="121"/>
      <c r="N115" s="121"/>
      <c r="O115" s="121"/>
      <c r="P115" s="121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4">
        <f>'SO 9 - Oprava propustku v...'!J30</f>
        <v>0</v>
      </c>
      <c r="AH115" s="122"/>
      <c r="AI115" s="122"/>
      <c r="AJ115" s="122"/>
      <c r="AK115" s="122"/>
      <c r="AL115" s="122"/>
      <c r="AM115" s="122"/>
      <c r="AN115" s="124">
        <f>SUM(AG115,AT115)</f>
        <v>0</v>
      </c>
      <c r="AO115" s="122"/>
      <c r="AP115" s="122"/>
      <c r="AQ115" s="125" t="s">
        <v>84</v>
      </c>
      <c r="AR115" s="126"/>
      <c r="AS115" s="127">
        <v>0</v>
      </c>
      <c r="AT115" s="128">
        <f>ROUND(SUM(AV115:AW115),2)</f>
        <v>0</v>
      </c>
      <c r="AU115" s="129">
        <f>'SO 9 - Oprava propustku v...'!P126</f>
        <v>0</v>
      </c>
      <c r="AV115" s="128">
        <f>'SO 9 - Oprava propustku v...'!J33</f>
        <v>0</v>
      </c>
      <c r="AW115" s="128">
        <f>'SO 9 - Oprava propustku v...'!J34</f>
        <v>0</v>
      </c>
      <c r="AX115" s="128">
        <f>'SO 9 - Oprava propustku v...'!J35</f>
        <v>0</v>
      </c>
      <c r="AY115" s="128">
        <f>'SO 9 - Oprava propustku v...'!J36</f>
        <v>0</v>
      </c>
      <c r="AZ115" s="128">
        <f>'SO 9 - Oprava propustku v...'!F33</f>
        <v>0</v>
      </c>
      <c r="BA115" s="128">
        <f>'SO 9 - Oprava propustku v...'!F34</f>
        <v>0</v>
      </c>
      <c r="BB115" s="128">
        <f>'SO 9 - Oprava propustku v...'!F35</f>
        <v>0</v>
      </c>
      <c r="BC115" s="128">
        <f>'SO 9 - Oprava propustku v...'!F36</f>
        <v>0</v>
      </c>
      <c r="BD115" s="130">
        <f>'SO 9 - Oprava propustku v...'!F37</f>
        <v>0</v>
      </c>
      <c r="BE115" s="7"/>
      <c r="BT115" s="131" t="s">
        <v>85</v>
      </c>
      <c r="BV115" s="131" t="s">
        <v>80</v>
      </c>
      <c r="BW115" s="131" t="s">
        <v>140</v>
      </c>
      <c r="BX115" s="131" t="s">
        <v>5</v>
      </c>
      <c r="CL115" s="131" t="s">
        <v>1</v>
      </c>
      <c r="CM115" s="131" t="s">
        <v>87</v>
      </c>
    </row>
    <row r="116" s="7" customFormat="1" ht="16.5" customHeight="1">
      <c r="A116" s="132" t="s">
        <v>88</v>
      </c>
      <c r="B116" s="119"/>
      <c r="C116" s="120"/>
      <c r="D116" s="121" t="s">
        <v>141</v>
      </c>
      <c r="E116" s="121"/>
      <c r="F116" s="121"/>
      <c r="G116" s="121"/>
      <c r="H116" s="121"/>
      <c r="I116" s="122"/>
      <c r="J116" s="121" t="s">
        <v>142</v>
      </c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4">
        <f>'SO 10 - Následná úprava GPK'!J30</f>
        <v>0</v>
      </c>
      <c r="AH116" s="122"/>
      <c r="AI116" s="122"/>
      <c r="AJ116" s="122"/>
      <c r="AK116" s="122"/>
      <c r="AL116" s="122"/>
      <c r="AM116" s="122"/>
      <c r="AN116" s="124">
        <f>SUM(AG116,AT116)</f>
        <v>0</v>
      </c>
      <c r="AO116" s="122"/>
      <c r="AP116" s="122"/>
      <c r="AQ116" s="125" t="s">
        <v>84</v>
      </c>
      <c r="AR116" s="126"/>
      <c r="AS116" s="127">
        <v>0</v>
      </c>
      <c r="AT116" s="128">
        <f>ROUND(SUM(AV116:AW116),2)</f>
        <v>0</v>
      </c>
      <c r="AU116" s="129">
        <f>'SO 10 - Následná úprava GPK'!P119</f>
        <v>0</v>
      </c>
      <c r="AV116" s="128">
        <f>'SO 10 - Následná úprava GPK'!J33</f>
        <v>0</v>
      </c>
      <c r="AW116" s="128">
        <f>'SO 10 - Následná úprava GPK'!J34</f>
        <v>0</v>
      </c>
      <c r="AX116" s="128">
        <f>'SO 10 - Následná úprava GPK'!J35</f>
        <v>0</v>
      </c>
      <c r="AY116" s="128">
        <f>'SO 10 - Následná úprava GPK'!J36</f>
        <v>0</v>
      </c>
      <c r="AZ116" s="128">
        <f>'SO 10 - Následná úprava GPK'!F33</f>
        <v>0</v>
      </c>
      <c r="BA116" s="128">
        <f>'SO 10 - Následná úprava GPK'!F34</f>
        <v>0</v>
      </c>
      <c r="BB116" s="128">
        <f>'SO 10 - Následná úprava GPK'!F35</f>
        <v>0</v>
      </c>
      <c r="BC116" s="128">
        <f>'SO 10 - Následná úprava GPK'!F36</f>
        <v>0</v>
      </c>
      <c r="BD116" s="130">
        <f>'SO 10 - Následná úprava GPK'!F37</f>
        <v>0</v>
      </c>
      <c r="BE116" s="7"/>
      <c r="BT116" s="131" t="s">
        <v>85</v>
      </c>
      <c r="BV116" s="131" t="s">
        <v>80</v>
      </c>
      <c r="BW116" s="131" t="s">
        <v>143</v>
      </c>
      <c r="BX116" s="131" t="s">
        <v>5</v>
      </c>
      <c r="CL116" s="131" t="s">
        <v>1</v>
      </c>
      <c r="CM116" s="131" t="s">
        <v>87</v>
      </c>
    </row>
    <row r="117" s="7" customFormat="1" ht="16.5" customHeight="1">
      <c r="A117" s="132" t="s">
        <v>88</v>
      </c>
      <c r="B117" s="119"/>
      <c r="C117" s="120"/>
      <c r="D117" s="121" t="s">
        <v>144</v>
      </c>
      <c r="E117" s="121"/>
      <c r="F117" s="121"/>
      <c r="G117" s="121"/>
      <c r="H117" s="121"/>
      <c r="I117" s="122"/>
      <c r="J117" s="121" t="s">
        <v>145</v>
      </c>
      <c r="K117" s="121"/>
      <c r="L117" s="121"/>
      <c r="M117" s="121"/>
      <c r="N117" s="121"/>
      <c r="O117" s="121"/>
      <c r="P117" s="121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F117" s="121"/>
      <c r="AG117" s="124">
        <f>'VON - Vedlejší a ostatní ...'!J30</f>
        <v>0</v>
      </c>
      <c r="AH117" s="122"/>
      <c r="AI117" s="122"/>
      <c r="AJ117" s="122"/>
      <c r="AK117" s="122"/>
      <c r="AL117" s="122"/>
      <c r="AM117" s="122"/>
      <c r="AN117" s="124">
        <f>SUM(AG117,AT117)</f>
        <v>0</v>
      </c>
      <c r="AO117" s="122"/>
      <c r="AP117" s="122"/>
      <c r="AQ117" s="125" t="s">
        <v>84</v>
      </c>
      <c r="AR117" s="126"/>
      <c r="AS117" s="142">
        <v>0</v>
      </c>
      <c r="AT117" s="143">
        <f>ROUND(SUM(AV117:AW117),2)</f>
        <v>0</v>
      </c>
      <c r="AU117" s="144">
        <f>'VON - Vedlejší a ostatní ...'!P117</f>
        <v>0</v>
      </c>
      <c r="AV117" s="143">
        <f>'VON - Vedlejší a ostatní ...'!J33</f>
        <v>0</v>
      </c>
      <c r="AW117" s="143">
        <f>'VON - Vedlejší a ostatní ...'!J34</f>
        <v>0</v>
      </c>
      <c r="AX117" s="143">
        <f>'VON - Vedlejší a ostatní ...'!J35</f>
        <v>0</v>
      </c>
      <c r="AY117" s="143">
        <f>'VON - Vedlejší a ostatní ...'!J36</f>
        <v>0</v>
      </c>
      <c r="AZ117" s="143">
        <f>'VON - Vedlejší a ostatní ...'!F33</f>
        <v>0</v>
      </c>
      <c r="BA117" s="143">
        <f>'VON - Vedlejší a ostatní ...'!F34</f>
        <v>0</v>
      </c>
      <c r="BB117" s="143">
        <f>'VON - Vedlejší a ostatní ...'!F35</f>
        <v>0</v>
      </c>
      <c r="BC117" s="143">
        <f>'VON - Vedlejší a ostatní ...'!F36</f>
        <v>0</v>
      </c>
      <c r="BD117" s="145">
        <f>'VON - Vedlejší a ostatní ...'!F37</f>
        <v>0</v>
      </c>
      <c r="BE117" s="7"/>
      <c r="BT117" s="131" t="s">
        <v>85</v>
      </c>
      <c r="BV117" s="131" t="s">
        <v>80</v>
      </c>
      <c r="BW117" s="131" t="s">
        <v>146</v>
      </c>
      <c r="BX117" s="131" t="s">
        <v>5</v>
      </c>
      <c r="CL117" s="131" t="s">
        <v>1</v>
      </c>
      <c r="CM117" s="131" t="s">
        <v>87</v>
      </c>
    </row>
    <row r="118" s="2" customFormat="1" ht="30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4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44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</row>
  </sheetData>
  <sheetProtection sheet="1" formatColumns="0" formatRows="0" objects="1" scenarios="1" spinCount="100000" saltValue="wxUsUSJfF5xzxZCMj3ge5cXKvbJO1yXdAuKYcrx9/rB8npsNYLySW9yn8gnPhMst/SLKDftUF6x0d3vxV55PIQ==" hashValue="MEIX/6JFFqXzsuDxEKTP0u6O3hJlvlyNTK5pp7VlrijloG0IkjA7jk0H+a3pm00mzUUMy1TRp4zCVhrS7Dqo4g==" algorithmName="SHA-512" password="CC35"/>
  <mergeCells count="130"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  <mergeCell ref="K97:AF97"/>
    <mergeCell ref="K100:AF100"/>
    <mergeCell ref="K102:AF102"/>
    <mergeCell ref="K99:AF99"/>
    <mergeCell ref="K103:AF103"/>
    <mergeCell ref="K96:AF96"/>
    <mergeCell ref="L85:AJ85"/>
    <mergeCell ref="E105:I105"/>
    <mergeCell ref="K105:AF105"/>
    <mergeCell ref="E106:I106"/>
    <mergeCell ref="K106:AF106"/>
    <mergeCell ref="D107:H107"/>
    <mergeCell ref="J107:AF107"/>
    <mergeCell ref="E108:I108"/>
    <mergeCell ref="K108:AF108"/>
    <mergeCell ref="E109:I109"/>
    <mergeCell ref="K109:AF109"/>
    <mergeCell ref="D110:H110"/>
    <mergeCell ref="J110:AF110"/>
    <mergeCell ref="E111:I111"/>
    <mergeCell ref="K111:AF111"/>
    <mergeCell ref="E112:I112"/>
    <mergeCell ref="K112:AF112"/>
    <mergeCell ref="D113:H113"/>
    <mergeCell ref="J113:AF113"/>
    <mergeCell ref="D114:H114"/>
    <mergeCell ref="J114:AF114"/>
    <mergeCell ref="D115:H115"/>
    <mergeCell ref="J115:AF115"/>
    <mergeCell ref="D116:H116"/>
    <mergeCell ref="J116:AF116"/>
    <mergeCell ref="D117:H117"/>
    <mergeCell ref="J117:AF11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M87:AN87"/>
    <mergeCell ref="AR2:BE2"/>
    <mergeCell ref="AS89:AT91"/>
    <mergeCell ref="AM89:AP89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N101:AP101"/>
    <mergeCell ref="AG101:AM101"/>
    <mergeCell ref="AG102:AM102"/>
    <mergeCell ref="AN102:AP102"/>
    <mergeCell ref="AG100:AM100"/>
    <mergeCell ref="AG94:AM94"/>
    <mergeCell ref="AN94:AP94"/>
    <mergeCell ref="AN103:AP103"/>
    <mergeCell ref="AG103:AM103"/>
    <mergeCell ref="AG104:AM104"/>
    <mergeCell ref="AN104:AP104"/>
    <mergeCell ref="AG105:AM105"/>
    <mergeCell ref="AN105:AP105"/>
    <mergeCell ref="AG106:AM106"/>
    <mergeCell ref="AN106:AP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G111:AM111"/>
    <mergeCell ref="AN111:AP111"/>
    <mergeCell ref="AG112:AM112"/>
    <mergeCell ref="AN112:AP112"/>
    <mergeCell ref="AN113:AP113"/>
    <mergeCell ref="AG113:AM113"/>
    <mergeCell ref="AN114:AP114"/>
    <mergeCell ref="AG114:AM114"/>
    <mergeCell ref="AG115:AM115"/>
    <mergeCell ref="AN115:AP115"/>
    <mergeCell ref="AG116:AM116"/>
    <mergeCell ref="AN116:AP116"/>
    <mergeCell ref="AN117:AP117"/>
    <mergeCell ref="AG117:AM117"/>
  </mergeCells>
  <hyperlinks>
    <hyperlink ref="A96" location="'SO 1.1 - železniční svršek'!C2" display="/"/>
    <hyperlink ref="A97" location="'SO 1.2 - materiál zadavat...'!C2" display="/"/>
    <hyperlink ref="A99" location="'SO 2.1 - železniční svršek'!C2" display="/"/>
    <hyperlink ref="A100" location="'SO 2.2 - VON - práce zhot...'!C2" display="/"/>
    <hyperlink ref="A102" location="'SO 3.1 - železniční svršek'!C2" display="/"/>
    <hyperlink ref="A103" location="'SO 3.2 - VON - práce zhot...'!C2" display="/"/>
    <hyperlink ref="A105" location="'SO 4.1 - železniční svršek'!C2" display="/"/>
    <hyperlink ref="A106" location="'SO 4.2 - VON - práce zhot...'!C2" display="/"/>
    <hyperlink ref="A108" location="'SO 5.1 - železniční svršek'!C2" display="/"/>
    <hyperlink ref="A109" location="'SO 5.2 - VON - práce zhot...'!C2" display="/"/>
    <hyperlink ref="A111" location="'SO 6.1 - železniční svršek'!C2" display="/"/>
    <hyperlink ref="A112" location="'SO 6.2 - VON - práce zhot...'!C2" display="/"/>
    <hyperlink ref="A113" location="'SO 7 - Úprava a regulace TV'!C2" display="/"/>
    <hyperlink ref="A114" location="'SO 8 - Výměna podkladnic ...'!C2" display="/"/>
    <hyperlink ref="A115" location="'SO 9 - Oprava propustku v...'!C2" display="/"/>
    <hyperlink ref="A116" location="'SO 10 - Následná úprava GPK'!C2" display="/"/>
    <hyperlink ref="A11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941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942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ROUND((SUM(BE123:BE239)),  2)</f>
        <v>0</v>
      </c>
      <c r="G35" s="38"/>
      <c r="H35" s="38"/>
      <c r="I35" s="164">
        <v>0.20999999999999999</v>
      </c>
      <c r="J35" s="163">
        <f>ROUND(((SUM(BE123:BE239))*I35),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ROUND((SUM(BF123:BF239)),  2)</f>
        <v>0</v>
      </c>
      <c r="G36" s="38"/>
      <c r="H36" s="38"/>
      <c r="I36" s="164">
        <v>0.12</v>
      </c>
      <c r="J36" s="163">
        <f>ROUND(((SUM(BF123:BF239))*I36),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ROUND((SUM(BG123:BG239)),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ROUND((SUM(BH123:BH239)),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ROUND((SUM(BI123:BI239)),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941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5.1 - železniční svršek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 úseku Jílovice - Borovany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9" customFormat="1" ht="24.96" customHeight="1">
      <c r="A99" s="9"/>
      <c r="B99" s="188"/>
      <c r="C99" s="189"/>
      <c r="D99" s="190" t="s">
        <v>157</v>
      </c>
      <c r="E99" s="191"/>
      <c r="F99" s="191"/>
      <c r="G99" s="191"/>
      <c r="H99" s="191"/>
      <c r="I99" s="191"/>
      <c r="J99" s="192">
        <f>J148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158</v>
      </c>
      <c r="E100" s="196"/>
      <c r="F100" s="196"/>
      <c r="G100" s="196"/>
      <c r="H100" s="196"/>
      <c r="I100" s="196"/>
      <c r="J100" s="197">
        <f>J149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159</v>
      </c>
      <c r="E101" s="191"/>
      <c r="F101" s="191"/>
      <c r="G101" s="191"/>
      <c r="H101" s="191"/>
      <c r="I101" s="191"/>
      <c r="J101" s="192">
        <f>J178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160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Cyklická obnova trati v úseku Jílovice - Borovany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148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941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150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 5.1 - železniční svršek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trať dle JŘ č.199 v úseku Jílovice - Borovany</v>
      </c>
      <c r="G117" s="40"/>
      <c r="H117" s="40"/>
      <c r="I117" s="32" t="s">
        <v>22</v>
      </c>
      <c r="J117" s="79" t="str">
        <f>IF(J14="","",J14)</f>
        <v>22. 7. 2024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 s.o.,OŘ Plzeň, ST České Budějovice</v>
      </c>
      <c r="G119" s="40"/>
      <c r="H119" s="40"/>
      <c r="I119" s="32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32" t="s">
        <v>35</v>
      </c>
      <c r="J120" s="36" t="str">
        <f>E26</f>
        <v>Ing. Zdeněk Znamenaný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161</v>
      </c>
      <c r="D122" s="202" t="s">
        <v>63</v>
      </c>
      <c r="E122" s="202" t="s">
        <v>59</v>
      </c>
      <c r="F122" s="202" t="s">
        <v>60</v>
      </c>
      <c r="G122" s="202" t="s">
        <v>162</v>
      </c>
      <c r="H122" s="202" t="s">
        <v>163</v>
      </c>
      <c r="I122" s="202" t="s">
        <v>164</v>
      </c>
      <c r="J122" s="202" t="s">
        <v>154</v>
      </c>
      <c r="K122" s="203" t="s">
        <v>165</v>
      </c>
      <c r="L122" s="204"/>
      <c r="M122" s="100" t="s">
        <v>1</v>
      </c>
      <c r="N122" s="101" t="s">
        <v>42</v>
      </c>
      <c r="O122" s="101" t="s">
        <v>166</v>
      </c>
      <c r="P122" s="101" t="s">
        <v>167</v>
      </c>
      <c r="Q122" s="101" t="s">
        <v>168</v>
      </c>
      <c r="R122" s="101" t="s">
        <v>169</v>
      </c>
      <c r="S122" s="101" t="s">
        <v>170</v>
      </c>
      <c r="T122" s="102" t="s">
        <v>171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172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P124+SUM(P125:P148)+P178</f>
        <v>0</v>
      </c>
      <c r="Q123" s="104"/>
      <c r="R123" s="207">
        <f>R124+SUM(R125:R148)+R178</f>
        <v>11.037745999999999</v>
      </c>
      <c r="S123" s="104"/>
      <c r="T123" s="208">
        <f>T124+SUM(T125:T148)+T178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156</v>
      </c>
      <c r="BK123" s="209">
        <f>BK124+SUM(BK125:BK148)+BK178</f>
        <v>0</v>
      </c>
    </row>
    <row r="124" s="2" customFormat="1" ht="16.5" customHeight="1">
      <c r="A124" s="38"/>
      <c r="B124" s="39"/>
      <c r="C124" s="210" t="s">
        <v>85</v>
      </c>
      <c r="D124" s="210" t="s">
        <v>173</v>
      </c>
      <c r="E124" s="211" t="s">
        <v>800</v>
      </c>
      <c r="F124" s="212" t="s">
        <v>801</v>
      </c>
      <c r="G124" s="213" t="s">
        <v>176</v>
      </c>
      <c r="H124" s="214">
        <v>6</v>
      </c>
      <c r="I124" s="215"/>
      <c r="J124" s="216">
        <f>ROUND(I124*H124,2)</f>
        <v>0</v>
      </c>
      <c r="K124" s="212" t="s">
        <v>177</v>
      </c>
      <c r="L124" s="217"/>
      <c r="M124" s="218" t="s">
        <v>1</v>
      </c>
      <c r="N124" s="219" t="s">
        <v>43</v>
      </c>
      <c r="O124" s="91"/>
      <c r="P124" s="220">
        <f>O124*H124</f>
        <v>0</v>
      </c>
      <c r="Q124" s="220">
        <v>1</v>
      </c>
      <c r="R124" s="220">
        <f>Q124*H124</f>
        <v>6</v>
      </c>
      <c r="S124" s="220">
        <v>0</v>
      </c>
      <c r="T124" s="22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2" t="s">
        <v>178</v>
      </c>
      <c r="AT124" s="222" t="s">
        <v>173</v>
      </c>
      <c r="AU124" s="222" t="s">
        <v>78</v>
      </c>
      <c r="AY124" s="17" t="s">
        <v>179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7" t="s">
        <v>85</v>
      </c>
      <c r="BK124" s="223">
        <f>ROUND(I124*H124,2)</f>
        <v>0</v>
      </c>
      <c r="BL124" s="17" t="s">
        <v>180</v>
      </c>
      <c r="BM124" s="222" t="s">
        <v>943</v>
      </c>
    </row>
    <row r="125" s="2" customFormat="1">
      <c r="A125" s="38"/>
      <c r="B125" s="39"/>
      <c r="C125" s="40"/>
      <c r="D125" s="224" t="s">
        <v>182</v>
      </c>
      <c r="E125" s="40"/>
      <c r="F125" s="225" t="s">
        <v>801</v>
      </c>
      <c r="G125" s="40"/>
      <c r="H125" s="40"/>
      <c r="I125" s="226"/>
      <c r="J125" s="40"/>
      <c r="K125" s="40"/>
      <c r="L125" s="44"/>
      <c r="M125" s="227"/>
      <c r="N125" s="22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182</v>
      </c>
      <c r="AU125" s="17" t="s">
        <v>78</v>
      </c>
    </row>
    <row r="126" s="2" customFormat="1">
      <c r="A126" s="38"/>
      <c r="B126" s="39"/>
      <c r="C126" s="40"/>
      <c r="D126" s="224" t="s">
        <v>183</v>
      </c>
      <c r="E126" s="40"/>
      <c r="F126" s="229" t="s">
        <v>944</v>
      </c>
      <c r="G126" s="40"/>
      <c r="H126" s="40"/>
      <c r="I126" s="226"/>
      <c r="J126" s="40"/>
      <c r="K126" s="40"/>
      <c r="L126" s="44"/>
      <c r="M126" s="227"/>
      <c r="N126" s="22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183</v>
      </c>
      <c r="AU126" s="17" t="s">
        <v>78</v>
      </c>
    </row>
    <row r="127" s="12" customFormat="1">
      <c r="A127" s="12"/>
      <c r="B127" s="230"/>
      <c r="C127" s="231"/>
      <c r="D127" s="224" t="s">
        <v>185</v>
      </c>
      <c r="E127" s="232" t="s">
        <v>1</v>
      </c>
      <c r="F127" s="233" t="s">
        <v>945</v>
      </c>
      <c r="G127" s="231"/>
      <c r="H127" s="234">
        <v>6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0" t="s">
        <v>185</v>
      </c>
      <c r="AU127" s="240" t="s">
        <v>78</v>
      </c>
      <c r="AV127" s="12" t="s">
        <v>87</v>
      </c>
      <c r="AW127" s="12" t="s">
        <v>34</v>
      </c>
      <c r="AX127" s="12" t="s">
        <v>85</v>
      </c>
      <c r="AY127" s="240" t="s">
        <v>179</v>
      </c>
    </row>
    <row r="128" s="2" customFormat="1" ht="24.15" customHeight="1">
      <c r="A128" s="38"/>
      <c r="B128" s="39"/>
      <c r="C128" s="210" t="s">
        <v>87</v>
      </c>
      <c r="D128" s="210" t="s">
        <v>173</v>
      </c>
      <c r="E128" s="211" t="s">
        <v>691</v>
      </c>
      <c r="F128" s="212" t="s">
        <v>692</v>
      </c>
      <c r="G128" s="213" t="s">
        <v>176</v>
      </c>
      <c r="H128" s="214">
        <v>34.853000000000002</v>
      </c>
      <c r="I128" s="215"/>
      <c r="J128" s="216">
        <f>ROUND(I128*H128,2)</f>
        <v>0</v>
      </c>
      <c r="K128" s="212" t="s">
        <v>177</v>
      </c>
      <c r="L128" s="217"/>
      <c r="M128" s="218" t="s">
        <v>1</v>
      </c>
      <c r="N128" s="219" t="s">
        <v>43</v>
      </c>
      <c r="O128" s="91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2" t="s">
        <v>178</v>
      </c>
      <c r="AT128" s="222" t="s">
        <v>173</v>
      </c>
      <c r="AU128" s="222" t="s">
        <v>78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85</v>
      </c>
      <c r="BK128" s="223">
        <f>ROUND(I128*H128,2)</f>
        <v>0</v>
      </c>
      <c r="BL128" s="17" t="s">
        <v>180</v>
      </c>
      <c r="BM128" s="222" t="s">
        <v>946</v>
      </c>
    </row>
    <row r="129" s="2" customFormat="1">
      <c r="A129" s="38"/>
      <c r="B129" s="39"/>
      <c r="C129" s="40"/>
      <c r="D129" s="224" t="s">
        <v>182</v>
      </c>
      <c r="E129" s="40"/>
      <c r="F129" s="225" t="s">
        <v>692</v>
      </c>
      <c r="G129" s="40"/>
      <c r="H129" s="40"/>
      <c r="I129" s="226"/>
      <c r="J129" s="40"/>
      <c r="K129" s="40"/>
      <c r="L129" s="44"/>
      <c r="M129" s="227"/>
      <c r="N129" s="22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182</v>
      </c>
      <c r="AU129" s="17" t="s">
        <v>78</v>
      </c>
    </row>
    <row r="130" s="12" customFormat="1">
      <c r="A130" s="12"/>
      <c r="B130" s="230"/>
      <c r="C130" s="231"/>
      <c r="D130" s="224" t="s">
        <v>185</v>
      </c>
      <c r="E130" s="232" t="s">
        <v>1</v>
      </c>
      <c r="F130" s="233" t="s">
        <v>947</v>
      </c>
      <c r="G130" s="231"/>
      <c r="H130" s="234">
        <v>34.853000000000002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0" t="s">
        <v>185</v>
      </c>
      <c r="AU130" s="240" t="s">
        <v>78</v>
      </c>
      <c r="AV130" s="12" t="s">
        <v>87</v>
      </c>
      <c r="AW130" s="12" t="s">
        <v>34</v>
      </c>
      <c r="AX130" s="12" t="s">
        <v>85</v>
      </c>
      <c r="AY130" s="240" t="s">
        <v>179</v>
      </c>
    </row>
    <row r="131" s="2" customFormat="1" ht="24.15" customHeight="1">
      <c r="A131" s="38"/>
      <c r="B131" s="39"/>
      <c r="C131" s="210" t="s">
        <v>192</v>
      </c>
      <c r="D131" s="210" t="s">
        <v>173</v>
      </c>
      <c r="E131" s="211" t="s">
        <v>695</v>
      </c>
      <c r="F131" s="212" t="s">
        <v>696</v>
      </c>
      <c r="G131" s="213" t="s">
        <v>176</v>
      </c>
      <c r="H131" s="214">
        <v>34.853000000000002</v>
      </c>
      <c r="I131" s="215"/>
      <c r="J131" s="216">
        <f>ROUND(I131*H131,2)</f>
        <v>0</v>
      </c>
      <c r="K131" s="212" t="s">
        <v>177</v>
      </c>
      <c r="L131" s="217"/>
      <c r="M131" s="218" t="s">
        <v>1</v>
      </c>
      <c r="N131" s="219" t="s">
        <v>43</v>
      </c>
      <c r="O131" s="91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2" t="s">
        <v>178</v>
      </c>
      <c r="AT131" s="222" t="s">
        <v>173</v>
      </c>
      <c r="AU131" s="222" t="s">
        <v>78</v>
      </c>
      <c r="AY131" s="17" t="s">
        <v>179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85</v>
      </c>
      <c r="BK131" s="223">
        <f>ROUND(I131*H131,2)</f>
        <v>0</v>
      </c>
      <c r="BL131" s="17" t="s">
        <v>180</v>
      </c>
      <c r="BM131" s="222" t="s">
        <v>948</v>
      </c>
    </row>
    <row r="132" s="2" customFormat="1">
      <c r="A132" s="38"/>
      <c r="B132" s="39"/>
      <c r="C132" s="40"/>
      <c r="D132" s="224" t="s">
        <v>182</v>
      </c>
      <c r="E132" s="40"/>
      <c r="F132" s="225" t="s">
        <v>696</v>
      </c>
      <c r="G132" s="40"/>
      <c r="H132" s="40"/>
      <c r="I132" s="226"/>
      <c r="J132" s="40"/>
      <c r="K132" s="40"/>
      <c r="L132" s="44"/>
      <c r="M132" s="227"/>
      <c r="N132" s="22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182</v>
      </c>
      <c r="AU132" s="17" t="s">
        <v>78</v>
      </c>
    </row>
    <row r="133" s="12" customFormat="1">
      <c r="A133" s="12"/>
      <c r="B133" s="230"/>
      <c r="C133" s="231"/>
      <c r="D133" s="224" t="s">
        <v>185</v>
      </c>
      <c r="E133" s="232" t="s">
        <v>1</v>
      </c>
      <c r="F133" s="233" t="s">
        <v>947</v>
      </c>
      <c r="G133" s="231"/>
      <c r="H133" s="234">
        <v>34.853000000000002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0" t="s">
        <v>185</v>
      </c>
      <c r="AU133" s="240" t="s">
        <v>78</v>
      </c>
      <c r="AV133" s="12" t="s">
        <v>87</v>
      </c>
      <c r="AW133" s="12" t="s">
        <v>34</v>
      </c>
      <c r="AX133" s="12" t="s">
        <v>85</v>
      </c>
      <c r="AY133" s="240" t="s">
        <v>179</v>
      </c>
    </row>
    <row r="134" s="2" customFormat="1" ht="16.5" customHeight="1">
      <c r="A134" s="38"/>
      <c r="B134" s="39"/>
      <c r="C134" s="210" t="s">
        <v>180</v>
      </c>
      <c r="D134" s="210" t="s">
        <v>173</v>
      </c>
      <c r="E134" s="211" t="s">
        <v>698</v>
      </c>
      <c r="F134" s="212" t="s">
        <v>699</v>
      </c>
      <c r="G134" s="213" t="s">
        <v>700</v>
      </c>
      <c r="H134" s="214">
        <v>12</v>
      </c>
      <c r="I134" s="215"/>
      <c r="J134" s="216">
        <f>ROUND(I134*H134,2)</f>
        <v>0</v>
      </c>
      <c r="K134" s="212" t="s">
        <v>177</v>
      </c>
      <c r="L134" s="217"/>
      <c r="M134" s="218" t="s">
        <v>1</v>
      </c>
      <c r="N134" s="219" t="s">
        <v>43</v>
      </c>
      <c r="O134" s="91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2" t="s">
        <v>178</v>
      </c>
      <c r="AT134" s="222" t="s">
        <v>173</v>
      </c>
      <c r="AU134" s="222" t="s">
        <v>78</v>
      </c>
      <c r="AY134" s="17" t="s">
        <v>179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85</v>
      </c>
      <c r="BK134" s="223">
        <f>ROUND(I134*H134,2)</f>
        <v>0</v>
      </c>
      <c r="BL134" s="17" t="s">
        <v>180</v>
      </c>
      <c r="BM134" s="222" t="s">
        <v>949</v>
      </c>
    </row>
    <row r="135" s="2" customFormat="1">
      <c r="A135" s="38"/>
      <c r="B135" s="39"/>
      <c r="C135" s="40"/>
      <c r="D135" s="224" t="s">
        <v>182</v>
      </c>
      <c r="E135" s="40"/>
      <c r="F135" s="225" t="s">
        <v>699</v>
      </c>
      <c r="G135" s="40"/>
      <c r="H135" s="40"/>
      <c r="I135" s="226"/>
      <c r="J135" s="40"/>
      <c r="K135" s="40"/>
      <c r="L135" s="44"/>
      <c r="M135" s="227"/>
      <c r="N135" s="22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182</v>
      </c>
      <c r="AU135" s="17" t="s">
        <v>78</v>
      </c>
    </row>
    <row r="136" s="12" customFormat="1">
      <c r="A136" s="12"/>
      <c r="B136" s="230"/>
      <c r="C136" s="231"/>
      <c r="D136" s="224" t="s">
        <v>185</v>
      </c>
      <c r="E136" s="232" t="s">
        <v>1</v>
      </c>
      <c r="F136" s="233" t="s">
        <v>702</v>
      </c>
      <c r="G136" s="231"/>
      <c r="H136" s="234">
        <v>12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0" t="s">
        <v>185</v>
      </c>
      <c r="AU136" s="240" t="s">
        <v>78</v>
      </c>
      <c r="AV136" s="12" t="s">
        <v>87</v>
      </c>
      <c r="AW136" s="12" t="s">
        <v>34</v>
      </c>
      <c r="AX136" s="12" t="s">
        <v>85</v>
      </c>
      <c r="AY136" s="240" t="s">
        <v>179</v>
      </c>
    </row>
    <row r="137" s="2" customFormat="1" ht="49.05" customHeight="1">
      <c r="A137" s="38"/>
      <c r="B137" s="39"/>
      <c r="C137" s="210" t="s">
        <v>203</v>
      </c>
      <c r="D137" s="210" t="s">
        <v>173</v>
      </c>
      <c r="E137" s="211" t="s">
        <v>810</v>
      </c>
      <c r="F137" s="212" t="s">
        <v>811</v>
      </c>
      <c r="G137" s="213" t="s">
        <v>195</v>
      </c>
      <c r="H137" s="214">
        <v>7.2000000000000002</v>
      </c>
      <c r="I137" s="215"/>
      <c r="J137" s="216">
        <f>ROUND(I137*H137,2)</f>
        <v>0</v>
      </c>
      <c r="K137" s="212" t="s">
        <v>177</v>
      </c>
      <c r="L137" s="217"/>
      <c r="M137" s="218" t="s">
        <v>1</v>
      </c>
      <c r="N137" s="219" t="s">
        <v>43</v>
      </c>
      <c r="O137" s="91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2" t="s">
        <v>178</v>
      </c>
      <c r="AT137" s="222" t="s">
        <v>173</v>
      </c>
      <c r="AU137" s="222" t="s">
        <v>78</v>
      </c>
      <c r="AY137" s="17" t="s">
        <v>179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85</v>
      </c>
      <c r="BK137" s="223">
        <f>ROUND(I137*H137,2)</f>
        <v>0</v>
      </c>
      <c r="BL137" s="17" t="s">
        <v>180</v>
      </c>
      <c r="BM137" s="222" t="s">
        <v>950</v>
      </c>
    </row>
    <row r="138" s="2" customFormat="1">
      <c r="A138" s="38"/>
      <c r="B138" s="39"/>
      <c r="C138" s="40"/>
      <c r="D138" s="224" t="s">
        <v>182</v>
      </c>
      <c r="E138" s="40"/>
      <c r="F138" s="225" t="s">
        <v>811</v>
      </c>
      <c r="G138" s="40"/>
      <c r="H138" s="40"/>
      <c r="I138" s="226"/>
      <c r="J138" s="40"/>
      <c r="K138" s="40"/>
      <c r="L138" s="44"/>
      <c r="M138" s="227"/>
      <c r="N138" s="22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182</v>
      </c>
      <c r="AU138" s="17" t="s">
        <v>78</v>
      </c>
    </row>
    <row r="139" s="12" customFormat="1">
      <c r="A139" s="12"/>
      <c r="B139" s="230"/>
      <c r="C139" s="231"/>
      <c r="D139" s="224" t="s">
        <v>185</v>
      </c>
      <c r="E139" s="232" t="s">
        <v>1</v>
      </c>
      <c r="F139" s="233" t="s">
        <v>813</v>
      </c>
      <c r="G139" s="231"/>
      <c r="H139" s="234">
        <v>7.2000000000000002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0" t="s">
        <v>185</v>
      </c>
      <c r="AU139" s="240" t="s">
        <v>78</v>
      </c>
      <c r="AV139" s="12" t="s">
        <v>87</v>
      </c>
      <c r="AW139" s="12" t="s">
        <v>34</v>
      </c>
      <c r="AX139" s="12" t="s">
        <v>85</v>
      </c>
      <c r="AY139" s="240" t="s">
        <v>179</v>
      </c>
    </row>
    <row r="140" s="2" customFormat="1" ht="24.15" customHeight="1">
      <c r="A140" s="38"/>
      <c r="B140" s="39"/>
      <c r="C140" s="210" t="s">
        <v>207</v>
      </c>
      <c r="D140" s="210" t="s">
        <v>173</v>
      </c>
      <c r="E140" s="211" t="s">
        <v>250</v>
      </c>
      <c r="F140" s="212" t="s">
        <v>251</v>
      </c>
      <c r="G140" s="213" t="s">
        <v>252</v>
      </c>
      <c r="H140" s="214">
        <v>2.0739999999999998</v>
      </c>
      <c r="I140" s="215"/>
      <c r="J140" s="216">
        <f>ROUND(I140*H140,2)</f>
        <v>0</v>
      </c>
      <c r="K140" s="212" t="s">
        <v>177</v>
      </c>
      <c r="L140" s="217"/>
      <c r="M140" s="218" t="s">
        <v>1</v>
      </c>
      <c r="N140" s="219" t="s">
        <v>43</v>
      </c>
      <c r="O140" s="91"/>
      <c r="P140" s="220">
        <f>O140*H140</f>
        <v>0</v>
      </c>
      <c r="Q140" s="220">
        <v>2.4289999999999998</v>
      </c>
      <c r="R140" s="220">
        <f>Q140*H140</f>
        <v>5.0377459999999994</v>
      </c>
      <c r="S140" s="220">
        <v>0</v>
      </c>
      <c r="T140" s="22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2" t="s">
        <v>178</v>
      </c>
      <c r="AT140" s="222" t="s">
        <v>173</v>
      </c>
      <c r="AU140" s="222" t="s">
        <v>78</v>
      </c>
      <c r="AY140" s="17" t="s">
        <v>179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7" t="s">
        <v>85</v>
      </c>
      <c r="BK140" s="223">
        <f>ROUND(I140*H140,2)</f>
        <v>0</v>
      </c>
      <c r="BL140" s="17" t="s">
        <v>180</v>
      </c>
      <c r="BM140" s="222" t="s">
        <v>951</v>
      </c>
    </row>
    <row r="141" s="2" customFormat="1">
      <c r="A141" s="38"/>
      <c r="B141" s="39"/>
      <c r="C141" s="40"/>
      <c r="D141" s="224" t="s">
        <v>182</v>
      </c>
      <c r="E141" s="40"/>
      <c r="F141" s="225" t="s">
        <v>251</v>
      </c>
      <c r="G141" s="40"/>
      <c r="H141" s="40"/>
      <c r="I141" s="226"/>
      <c r="J141" s="40"/>
      <c r="K141" s="40"/>
      <c r="L141" s="44"/>
      <c r="M141" s="227"/>
      <c r="N141" s="22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182</v>
      </c>
      <c r="AU141" s="17" t="s">
        <v>78</v>
      </c>
    </row>
    <row r="142" s="2" customFormat="1">
      <c r="A142" s="38"/>
      <c r="B142" s="39"/>
      <c r="C142" s="40"/>
      <c r="D142" s="224" t="s">
        <v>183</v>
      </c>
      <c r="E142" s="40"/>
      <c r="F142" s="229" t="s">
        <v>704</v>
      </c>
      <c r="G142" s="40"/>
      <c r="H142" s="40"/>
      <c r="I142" s="226"/>
      <c r="J142" s="40"/>
      <c r="K142" s="40"/>
      <c r="L142" s="44"/>
      <c r="M142" s="227"/>
      <c r="N142" s="22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183</v>
      </c>
      <c r="AU142" s="17" t="s">
        <v>78</v>
      </c>
    </row>
    <row r="143" s="12" customFormat="1">
      <c r="A143" s="12"/>
      <c r="B143" s="230"/>
      <c r="C143" s="231"/>
      <c r="D143" s="224" t="s">
        <v>185</v>
      </c>
      <c r="E143" s="232" t="s">
        <v>1</v>
      </c>
      <c r="F143" s="233" t="s">
        <v>705</v>
      </c>
      <c r="G143" s="231"/>
      <c r="H143" s="234">
        <v>2.0739999999999998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0" t="s">
        <v>185</v>
      </c>
      <c r="AU143" s="240" t="s">
        <v>78</v>
      </c>
      <c r="AV143" s="12" t="s">
        <v>87</v>
      </c>
      <c r="AW143" s="12" t="s">
        <v>34</v>
      </c>
      <c r="AX143" s="12" t="s">
        <v>85</v>
      </c>
      <c r="AY143" s="240" t="s">
        <v>179</v>
      </c>
    </row>
    <row r="144" s="2" customFormat="1" ht="24.15" customHeight="1">
      <c r="A144" s="38"/>
      <c r="B144" s="39"/>
      <c r="C144" s="210" t="s">
        <v>357</v>
      </c>
      <c r="D144" s="210" t="s">
        <v>173</v>
      </c>
      <c r="E144" s="211" t="s">
        <v>952</v>
      </c>
      <c r="F144" s="212" t="s">
        <v>953</v>
      </c>
      <c r="G144" s="213" t="s">
        <v>252</v>
      </c>
      <c r="H144" s="214">
        <v>18.059999999999999</v>
      </c>
      <c r="I144" s="215"/>
      <c r="J144" s="216">
        <f>ROUND(I144*H144,2)</f>
        <v>0</v>
      </c>
      <c r="K144" s="212" t="s">
        <v>1</v>
      </c>
      <c r="L144" s="217"/>
      <c r="M144" s="218" t="s">
        <v>1</v>
      </c>
      <c r="N144" s="219" t="s">
        <v>43</v>
      </c>
      <c r="O144" s="91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2" t="s">
        <v>178</v>
      </c>
      <c r="AT144" s="222" t="s">
        <v>173</v>
      </c>
      <c r="AU144" s="222" t="s">
        <v>78</v>
      </c>
      <c r="AY144" s="17" t="s">
        <v>179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85</v>
      </c>
      <c r="BK144" s="223">
        <f>ROUND(I144*H144,2)</f>
        <v>0</v>
      </c>
      <c r="BL144" s="17" t="s">
        <v>180</v>
      </c>
      <c r="BM144" s="222" t="s">
        <v>954</v>
      </c>
    </row>
    <row r="145" s="2" customFormat="1">
      <c r="A145" s="38"/>
      <c r="B145" s="39"/>
      <c r="C145" s="40"/>
      <c r="D145" s="224" t="s">
        <v>182</v>
      </c>
      <c r="E145" s="40"/>
      <c r="F145" s="225" t="s">
        <v>953</v>
      </c>
      <c r="G145" s="40"/>
      <c r="H145" s="40"/>
      <c r="I145" s="226"/>
      <c r="J145" s="40"/>
      <c r="K145" s="40"/>
      <c r="L145" s="44"/>
      <c r="M145" s="227"/>
      <c r="N145" s="22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182</v>
      </c>
      <c r="AU145" s="17" t="s">
        <v>78</v>
      </c>
    </row>
    <row r="146" s="2" customFormat="1">
      <c r="A146" s="38"/>
      <c r="B146" s="39"/>
      <c r="C146" s="40"/>
      <c r="D146" s="224" t="s">
        <v>183</v>
      </c>
      <c r="E146" s="40"/>
      <c r="F146" s="229" t="s">
        <v>955</v>
      </c>
      <c r="G146" s="40"/>
      <c r="H146" s="40"/>
      <c r="I146" s="226"/>
      <c r="J146" s="40"/>
      <c r="K146" s="40"/>
      <c r="L146" s="44"/>
      <c r="M146" s="227"/>
      <c r="N146" s="22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183</v>
      </c>
      <c r="AU146" s="17" t="s">
        <v>78</v>
      </c>
    </row>
    <row r="147" s="12" customFormat="1">
      <c r="A147" s="12"/>
      <c r="B147" s="230"/>
      <c r="C147" s="231"/>
      <c r="D147" s="224" t="s">
        <v>185</v>
      </c>
      <c r="E147" s="232" t="s">
        <v>1</v>
      </c>
      <c r="F147" s="233" t="s">
        <v>956</v>
      </c>
      <c r="G147" s="231"/>
      <c r="H147" s="234">
        <v>18.059999999999999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0" t="s">
        <v>185</v>
      </c>
      <c r="AU147" s="240" t="s">
        <v>78</v>
      </c>
      <c r="AV147" s="12" t="s">
        <v>87</v>
      </c>
      <c r="AW147" s="12" t="s">
        <v>34</v>
      </c>
      <c r="AX147" s="12" t="s">
        <v>85</v>
      </c>
      <c r="AY147" s="240" t="s">
        <v>179</v>
      </c>
    </row>
    <row r="148" s="13" customFormat="1" ht="25.92" customHeight="1">
      <c r="A148" s="13"/>
      <c r="B148" s="241"/>
      <c r="C148" s="242"/>
      <c r="D148" s="243" t="s">
        <v>77</v>
      </c>
      <c r="E148" s="244" t="s">
        <v>266</v>
      </c>
      <c r="F148" s="244" t="s">
        <v>267</v>
      </c>
      <c r="G148" s="242"/>
      <c r="H148" s="242"/>
      <c r="I148" s="245"/>
      <c r="J148" s="246">
        <f>BK148</f>
        <v>0</v>
      </c>
      <c r="K148" s="242"/>
      <c r="L148" s="247"/>
      <c r="M148" s="248"/>
      <c r="N148" s="249"/>
      <c r="O148" s="249"/>
      <c r="P148" s="250">
        <f>P149</f>
        <v>0</v>
      </c>
      <c r="Q148" s="249"/>
      <c r="R148" s="250">
        <f>R149</f>
        <v>0</v>
      </c>
      <c r="S148" s="249"/>
      <c r="T148" s="251">
        <f>T149</f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252" t="s">
        <v>85</v>
      </c>
      <c r="AT148" s="253" t="s">
        <v>77</v>
      </c>
      <c r="AU148" s="253" t="s">
        <v>78</v>
      </c>
      <c r="AY148" s="252" t="s">
        <v>179</v>
      </c>
      <c r="BK148" s="254">
        <f>BK149</f>
        <v>0</v>
      </c>
    </row>
    <row r="149" s="13" customFormat="1" ht="22.8" customHeight="1">
      <c r="A149" s="13"/>
      <c r="B149" s="241"/>
      <c r="C149" s="242"/>
      <c r="D149" s="243" t="s">
        <v>77</v>
      </c>
      <c r="E149" s="255" t="s">
        <v>203</v>
      </c>
      <c r="F149" s="255" t="s">
        <v>268</v>
      </c>
      <c r="G149" s="242"/>
      <c r="H149" s="242"/>
      <c r="I149" s="245"/>
      <c r="J149" s="256">
        <f>BK149</f>
        <v>0</v>
      </c>
      <c r="K149" s="242"/>
      <c r="L149" s="247"/>
      <c r="M149" s="248"/>
      <c r="N149" s="249"/>
      <c r="O149" s="249"/>
      <c r="P149" s="250">
        <f>SUM(P150:P177)</f>
        <v>0</v>
      </c>
      <c r="Q149" s="249"/>
      <c r="R149" s="250">
        <f>SUM(R150:R177)</f>
        <v>0</v>
      </c>
      <c r="S149" s="249"/>
      <c r="T149" s="251">
        <f>SUM(T150:T177)</f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252" t="s">
        <v>85</v>
      </c>
      <c r="AT149" s="253" t="s">
        <v>77</v>
      </c>
      <c r="AU149" s="253" t="s">
        <v>85</v>
      </c>
      <c r="AY149" s="252" t="s">
        <v>179</v>
      </c>
      <c r="BK149" s="254">
        <f>SUM(BK150:BK177)</f>
        <v>0</v>
      </c>
    </row>
    <row r="150" s="2" customFormat="1" ht="24.15" customHeight="1">
      <c r="A150" s="38"/>
      <c r="B150" s="39"/>
      <c r="C150" s="257" t="s">
        <v>299</v>
      </c>
      <c r="D150" s="257" t="s">
        <v>270</v>
      </c>
      <c r="E150" s="258" t="s">
        <v>720</v>
      </c>
      <c r="F150" s="259" t="s">
        <v>721</v>
      </c>
      <c r="G150" s="260" t="s">
        <v>200</v>
      </c>
      <c r="H150" s="261">
        <v>2</v>
      </c>
      <c r="I150" s="262"/>
      <c r="J150" s="263">
        <f>ROUND(I150*H150,2)</f>
        <v>0</v>
      </c>
      <c r="K150" s="259" t="s">
        <v>177</v>
      </c>
      <c r="L150" s="44"/>
      <c r="M150" s="264" t="s">
        <v>1</v>
      </c>
      <c r="N150" s="265" t="s">
        <v>43</v>
      </c>
      <c r="O150" s="91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2" t="s">
        <v>180</v>
      </c>
      <c r="AT150" s="222" t="s">
        <v>270</v>
      </c>
      <c r="AU150" s="222" t="s">
        <v>87</v>
      </c>
      <c r="AY150" s="17" t="s">
        <v>179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85</v>
      </c>
      <c r="BK150" s="223">
        <f>ROUND(I150*H150,2)</f>
        <v>0</v>
      </c>
      <c r="BL150" s="17" t="s">
        <v>180</v>
      </c>
      <c r="BM150" s="222" t="s">
        <v>957</v>
      </c>
    </row>
    <row r="151" s="2" customFormat="1">
      <c r="A151" s="38"/>
      <c r="B151" s="39"/>
      <c r="C151" s="40"/>
      <c r="D151" s="224" t="s">
        <v>182</v>
      </c>
      <c r="E151" s="40"/>
      <c r="F151" s="225" t="s">
        <v>723</v>
      </c>
      <c r="G151" s="40"/>
      <c r="H151" s="40"/>
      <c r="I151" s="226"/>
      <c r="J151" s="40"/>
      <c r="K151" s="40"/>
      <c r="L151" s="44"/>
      <c r="M151" s="227"/>
      <c r="N151" s="22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182</v>
      </c>
      <c r="AU151" s="17" t="s">
        <v>87</v>
      </c>
    </row>
    <row r="152" s="12" customFormat="1">
      <c r="A152" s="12"/>
      <c r="B152" s="230"/>
      <c r="C152" s="231"/>
      <c r="D152" s="224" t="s">
        <v>185</v>
      </c>
      <c r="E152" s="232" t="s">
        <v>1</v>
      </c>
      <c r="F152" s="233" t="s">
        <v>216</v>
      </c>
      <c r="G152" s="231"/>
      <c r="H152" s="234">
        <v>2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0" t="s">
        <v>185</v>
      </c>
      <c r="AU152" s="240" t="s">
        <v>87</v>
      </c>
      <c r="AV152" s="12" t="s">
        <v>87</v>
      </c>
      <c r="AW152" s="12" t="s">
        <v>34</v>
      </c>
      <c r="AX152" s="12" t="s">
        <v>85</v>
      </c>
      <c r="AY152" s="240" t="s">
        <v>179</v>
      </c>
    </row>
    <row r="153" s="2" customFormat="1" ht="24.15" customHeight="1">
      <c r="A153" s="38"/>
      <c r="B153" s="39"/>
      <c r="C153" s="257" t="s">
        <v>246</v>
      </c>
      <c r="D153" s="257" t="s">
        <v>270</v>
      </c>
      <c r="E153" s="258" t="s">
        <v>724</v>
      </c>
      <c r="F153" s="259" t="s">
        <v>725</v>
      </c>
      <c r="G153" s="260" t="s">
        <v>200</v>
      </c>
      <c r="H153" s="261">
        <v>2</v>
      </c>
      <c r="I153" s="262"/>
      <c r="J153" s="263">
        <f>ROUND(I153*H153,2)</f>
        <v>0</v>
      </c>
      <c r="K153" s="259" t="s">
        <v>177</v>
      </c>
      <c r="L153" s="44"/>
      <c r="M153" s="264" t="s">
        <v>1</v>
      </c>
      <c r="N153" s="265" t="s">
        <v>43</v>
      </c>
      <c r="O153" s="91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2" t="s">
        <v>180</v>
      </c>
      <c r="AT153" s="222" t="s">
        <v>270</v>
      </c>
      <c r="AU153" s="222" t="s">
        <v>87</v>
      </c>
      <c r="AY153" s="17" t="s">
        <v>179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85</v>
      </c>
      <c r="BK153" s="223">
        <f>ROUND(I153*H153,2)</f>
        <v>0</v>
      </c>
      <c r="BL153" s="17" t="s">
        <v>180</v>
      </c>
      <c r="BM153" s="222" t="s">
        <v>958</v>
      </c>
    </row>
    <row r="154" s="2" customFormat="1">
      <c r="A154" s="38"/>
      <c r="B154" s="39"/>
      <c r="C154" s="40"/>
      <c r="D154" s="224" t="s">
        <v>182</v>
      </c>
      <c r="E154" s="40"/>
      <c r="F154" s="225" t="s">
        <v>727</v>
      </c>
      <c r="G154" s="40"/>
      <c r="H154" s="40"/>
      <c r="I154" s="226"/>
      <c r="J154" s="40"/>
      <c r="K154" s="40"/>
      <c r="L154" s="44"/>
      <c r="M154" s="227"/>
      <c r="N154" s="22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182</v>
      </c>
      <c r="AU154" s="17" t="s">
        <v>87</v>
      </c>
    </row>
    <row r="155" s="12" customFormat="1">
      <c r="A155" s="12"/>
      <c r="B155" s="230"/>
      <c r="C155" s="231"/>
      <c r="D155" s="224" t="s">
        <v>185</v>
      </c>
      <c r="E155" s="232" t="s">
        <v>1</v>
      </c>
      <c r="F155" s="233" t="s">
        <v>216</v>
      </c>
      <c r="G155" s="231"/>
      <c r="H155" s="234">
        <v>2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0" t="s">
        <v>185</v>
      </c>
      <c r="AU155" s="240" t="s">
        <v>87</v>
      </c>
      <c r="AV155" s="12" t="s">
        <v>87</v>
      </c>
      <c r="AW155" s="12" t="s">
        <v>34</v>
      </c>
      <c r="AX155" s="12" t="s">
        <v>85</v>
      </c>
      <c r="AY155" s="240" t="s">
        <v>179</v>
      </c>
    </row>
    <row r="156" s="2" customFormat="1" ht="24.15" customHeight="1">
      <c r="A156" s="38"/>
      <c r="B156" s="39"/>
      <c r="C156" s="257" t="s">
        <v>7</v>
      </c>
      <c r="D156" s="257" t="s">
        <v>270</v>
      </c>
      <c r="E156" s="258" t="s">
        <v>728</v>
      </c>
      <c r="F156" s="259" t="s">
        <v>729</v>
      </c>
      <c r="G156" s="260" t="s">
        <v>195</v>
      </c>
      <c r="H156" s="261">
        <v>6.5999999999999996</v>
      </c>
      <c r="I156" s="262"/>
      <c r="J156" s="263">
        <f>ROUND(I156*H156,2)</f>
        <v>0</v>
      </c>
      <c r="K156" s="259" t="s">
        <v>177</v>
      </c>
      <c r="L156" s="44"/>
      <c r="M156" s="264" t="s">
        <v>1</v>
      </c>
      <c r="N156" s="265" t="s">
        <v>43</v>
      </c>
      <c r="O156" s="91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2" t="s">
        <v>180</v>
      </c>
      <c r="AT156" s="222" t="s">
        <v>270</v>
      </c>
      <c r="AU156" s="222" t="s">
        <v>87</v>
      </c>
      <c r="AY156" s="17" t="s">
        <v>179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85</v>
      </c>
      <c r="BK156" s="223">
        <f>ROUND(I156*H156,2)</f>
        <v>0</v>
      </c>
      <c r="BL156" s="17" t="s">
        <v>180</v>
      </c>
      <c r="BM156" s="222" t="s">
        <v>959</v>
      </c>
    </row>
    <row r="157" s="2" customFormat="1">
      <c r="A157" s="38"/>
      <c r="B157" s="39"/>
      <c r="C157" s="40"/>
      <c r="D157" s="224" t="s">
        <v>182</v>
      </c>
      <c r="E157" s="40"/>
      <c r="F157" s="225" t="s">
        <v>731</v>
      </c>
      <c r="G157" s="40"/>
      <c r="H157" s="40"/>
      <c r="I157" s="226"/>
      <c r="J157" s="40"/>
      <c r="K157" s="40"/>
      <c r="L157" s="44"/>
      <c r="M157" s="227"/>
      <c r="N157" s="22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182</v>
      </c>
      <c r="AU157" s="17" t="s">
        <v>87</v>
      </c>
    </row>
    <row r="158" s="12" customFormat="1">
      <c r="A158" s="12"/>
      <c r="B158" s="230"/>
      <c r="C158" s="231"/>
      <c r="D158" s="224" t="s">
        <v>185</v>
      </c>
      <c r="E158" s="232" t="s">
        <v>1</v>
      </c>
      <c r="F158" s="233" t="s">
        <v>960</v>
      </c>
      <c r="G158" s="231"/>
      <c r="H158" s="234">
        <v>6.5999999999999996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0" t="s">
        <v>185</v>
      </c>
      <c r="AU158" s="240" t="s">
        <v>87</v>
      </c>
      <c r="AV158" s="12" t="s">
        <v>87</v>
      </c>
      <c r="AW158" s="12" t="s">
        <v>34</v>
      </c>
      <c r="AX158" s="12" t="s">
        <v>85</v>
      </c>
      <c r="AY158" s="240" t="s">
        <v>179</v>
      </c>
    </row>
    <row r="159" s="2" customFormat="1" ht="37.8" customHeight="1">
      <c r="A159" s="38"/>
      <c r="B159" s="39"/>
      <c r="C159" s="257" t="s">
        <v>178</v>
      </c>
      <c r="D159" s="257" t="s">
        <v>270</v>
      </c>
      <c r="E159" s="258" t="s">
        <v>734</v>
      </c>
      <c r="F159" s="259" t="s">
        <v>735</v>
      </c>
      <c r="G159" s="260" t="s">
        <v>195</v>
      </c>
      <c r="H159" s="261">
        <v>7.2000000000000002</v>
      </c>
      <c r="I159" s="262"/>
      <c r="J159" s="263">
        <f>ROUND(I159*H159,2)</f>
        <v>0</v>
      </c>
      <c r="K159" s="259" t="s">
        <v>177</v>
      </c>
      <c r="L159" s="44"/>
      <c r="M159" s="264" t="s">
        <v>1</v>
      </c>
      <c r="N159" s="265" t="s">
        <v>43</v>
      </c>
      <c r="O159" s="91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2" t="s">
        <v>180</v>
      </c>
      <c r="AT159" s="222" t="s">
        <v>270</v>
      </c>
      <c r="AU159" s="222" t="s">
        <v>87</v>
      </c>
      <c r="AY159" s="17" t="s">
        <v>179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7" t="s">
        <v>85</v>
      </c>
      <c r="BK159" s="223">
        <f>ROUND(I159*H159,2)</f>
        <v>0</v>
      </c>
      <c r="BL159" s="17" t="s">
        <v>180</v>
      </c>
      <c r="BM159" s="222" t="s">
        <v>961</v>
      </c>
    </row>
    <row r="160" s="2" customFormat="1">
      <c r="A160" s="38"/>
      <c r="B160" s="39"/>
      <c r="C160" s="40"/>
      <c r="D160" s="224" t="s">
        <v>182</v>
      </c>
      <c r="E160" s="40"/>
      <c r="F160" s="225" t="s">
        <v>737</v>
      </c>
      <c r="G160" s="40"/>
      <c r="H160" s="40"/>
      <c r="I160" s="226"/>
      <c r="J160" s="40"/>
      <c r="K160" s="40"/>
      <c r="L160" s="44"/>
      <c r="M160" s="227"/>
      <c r="N160" s="228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182</v>
      </c>
      <c r="AU160" s="17" t="s">
        <v>87</v>
      </c>
    </row>
    <row r="161" s="12" customFormat="1">
      <c r="A161" s="12"/>
      <c r="B161" s="230"/>
      <c r="C161" s="231"/>
      <c r="D161" s="224" t="s">
        <v>185</v>
      </c>
      <c r="E161" s="232" t="s">
        <v>1</v>
      </c>
      <c r="F161" s="233" t="s">
        <v>813</v>
      </c>
      <c r="G161" s="231"/>
      <c r="H161" s="234">
        <v>7.2000000000000002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0" t="s">
        <v>185</v>
      </c>
      <c r="AU161" s="240" t="s">
        <v>87</v>
      </c>
      <c r="AV161" s="12" t="s">
        <v>87</v>
      </c>
      <c r="AW161" s="12" t="s">
        <v>34</v>
      </c>
      <c r="AX161" s="12" t="s">
        <v>85</v>
      </c>
      <c r="AY161" s="240" t="s">
        <v>179</v>
      </c>
    </row>
    <row r="162" s="2" customFormat="1" ht="21.75" customHeight="1">
      <c r="A162" s="38"/>
      <c r="B162" s="39"/>
      <c r="C162" s="257" t="s">
        <v>338</v>
      </c>
      <c r="D162" s="257" t="s">
        <v>270</v>
      </c>
      <c r="E162" s="258" t="s">
        <v>740</v>
      </c>
      <c r="F162" s="259" t="s">
        <v>741</v>
      </c>
      <c r="G162" s="260" t="s">
        <v>195</v>
      </c>
      <c r="H162" s="261">
        <v>12</v>
      </c>
      <c r="I162" s="262"/>
      <c r="J162" s="263">
        <f>ROUND(I162*H162,2)</f>
        <v>0</v>
      </c>
      <c r="K162" s="259" t="s">
        <v>177</v>
      </c>
      <c r="L162" s="44"/>
      <c r="M162" s="264" t="s">
        <v>1</v>
      </c>
      <c r="N162" s="265" t="s">
        <v>43</v>
      </c>
      <c r="O162" s="91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2" t="s">
        <v>180</v>
      </c>
      <c r="AT162" s="222" t="s">
        <v>270</v>
      </c>
      <c r="AU162" s="222" t="s">
        <v>87</v>
      </c>
      <c r="AY162" s="17" t="s">
        <v>179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85</v>
      </c>
      <c r="BK162" s="223">
        <f>ROUND(I162*H162,2)</f>
        <v>0</v>
      </c>
      <c r="BL162" s="17" t="s">
        <v>180</v>
      </c>
      <c r="BM162" s="222" t="s">
        <v>962</v>
      </c>
    </row>
    <row r="163" s="2" customFormat="1">
      <c r="A163" s="38"/>
      <c r="B163" s="39"/>
      <c r="C163" s="40"/>
      <c r="D163" s="224" t="s">
        <v>182</v>
      </c>
      <c r="E163" s="40"/>
      <c r="F163" s="225" t="s">
        <v>743</v>
      </c>
      <c r="G163" s="40"/>
      <c r="H163" s="40"/>
      <c r="I163" s="226"/>
      <c r="J163" s="40"/>
      <c r="K163" s="40"/>
      <c r="L163" s="44"/>
      <c r="M163" s="227"/>
      <c r="N163" s="228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182</v>
      </c>
      <c r="AU163" s="17" t="s">
        <v>87</v>
      </c>
    </row>
    <row r="164" s="12" customFormat="1">
      <c r="A164" s="12"/>
      <c r="B164" s="230"/>
      <c r="C164" s="231"/>
      <c r="D164" s="224" t="s">
        <v>185</v>
      </c>
      <c r="E164" s="232" t="s">
        <v>1</v>
      </c>
      <c r="F164" s="233" t="s">
        <v>963</v>
      </c>
      <c r="G164" s="231"/>
      <c r="H164" s="234">
        <v>12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0" t="s">
        <v>185</v>
      </c>
      <c r="AU164" s="240" t="s">
        <v>87</v>
      </c>
      <c r="AV164" s="12" t="s">
        <v>87</v>
      </c>
      <c r="AW164" s="12" t="s">
        <v>34</v>
      </c>
      <c r="AX164" s="12" t="s">
        <v>85</v>
      </c>
      <c r="AY164" s="240" t="s">
        <v>179</v>
      </c>
    </row>
    <row r="165" s="2" customFormat="1" ht="24.15" customHeight="1">
      <c r="A165" s="38"/>
      <c r="B165" s="39"/>
      <c r="C165" s="257" t="s">
        <v>346</v>
      </c>
      <c r="D165" s="257" t="s">
        <v>270</v>
      </c>
      <c r="E165" s="258" t="s">
        <v>746</v>
      </c>
      <c r="F165" s="259" t="s">
        <v>747</v>
      </c>
      <c r="G165" s="260" t="s">
        <v>418</v>
      </c>
      <c r="H165" s="261">
        <v>158.63999999999999</v>
      </c>
      <c r="I165" s="262"/>
      <c r="J165" s="263">
        <f>ROUND(I165*H165,2)</f>
        <v>0</v>
      </c>
      <c r="K165" s="259" t="s">
        <v>177</v>
      </c>
      <c r="L165" s="44"/>
      <c r="M165" s="264" t="s">
        <v>1</v>
      </c>
      <c r="N165" s="265" t="s">
        <v>43</v>
      </c>
      <c r="O165" s="91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2" t="s">
        <v>180</v>
      </c>
      <c r="AT165" s="222" t="s">
        <v>270</v>
      </c>
      <c r="AU165" s="222" t="s">
        <v>87</v>
      </c>
      <c r="AY165" s="17" t="s">
        <v>179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7" t="s">
        <v>85</v>
      </c>
      <c r="BK165" s="223">
        <f>ROUND(I165*H165,2)</f>
        <v>0</v>
      </c>
      <c r="BL165" s="17" t="s">
        <v>180</v>
      </c>
      <c r="BM165" s="222" t="s">
        <v>964</v>
      </c>
    </row>
    <row r="166" s="2" customFormat="1">
      <c r="A166" s="38"/>
      <c r="B166" s="39"/>
      <c r="C166" s="40"/>
      <c r="D166" s="224" t="s">
        <v>182</v>
      </c>
      <c r="E166" s="40"/>
      <c r="F166" s="225" t="s">
        <v>749</v>
      </c>
      <c r="G166" s="40"/>
      <c r="H166" s="40"/>
      <c r="I166" s="226"/>
      <c r="J166" s="40"/>
      <c r="K166" s="40"/>
      <c r="L166" s="44"/>
      <c r="M166" s="227"/>
      <c r="N166" s="228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182</v>
      </c>
      <c r="AU166" s="17" t="s">
        <v>87</v>
      </c>
    </row>
    <row r="167" s="12" customFormat="1">
      <c r="A167" s="12"/>
      <c r="B167" s="230"/>
      <c r="C167" s="231"/>
      <c r="D167" s="224" t="s">
        <v>185</v>
      </c>
      <c r="E167" s="232" t="s">
        <v>1</v>
      </c>
      <c r="F167" s="233" t="s">
        <v>965</v>
      </c>
      <c r="G167" s="231"/>
      <c r="H167" s="234">
        <v>158.63999999999999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0" t="s">
        <v>185</v>
      </c>
      <c r="AU167" s="240" t="s">
        <v>87</v>
      </c>
      <c r="AV167" s="12" t="s">
        <v>87</v>
      </c>
      <c r="AW167" s="12" t="s">
        <v>34</v>
      </c>
      <c r="AX167" s="12" t="s">
        <v>85</v>
      </c>
      <c r="AY167" s="240" t="s">
        <v>179</v>
      </c>
    </row>
    <row r="168" s="2" customFormat="1" ht="37.8" customHeight="1">
      <c r="A168" s="38"/>
      <c r="B168" s="39"/>
      <c r="C168" s="257" t="s">
        <v>352</v>
      </c>
      <c r="D168" s="257" t="s">
        <v>270</v>
      </c>
      <c r="E168" s="258" t="s">
        <v>966</v>
      </c>
      <c r="F168" s="259" t="s">
        <v>967</v>
      </c>
      <c r="G168" s="260" t="s">
        <v>418</v>
      </c>
      <c r="H168" s="261">
        <v>137.75999999999999</v>
      </c>
      <c r="I168" s="262"/>
      <c r="J168" s="263">
        <f>ROUND(I168*H168,2)</f>
        <v>0</v>
      </c>
      <c r="K168" s="259" t="s">
        <v>177</v>
      </c>
      <c r="L168" s="44"/>
      <c r="M168" s="264" t="s">
        <v>1</v>
      </c>
      <c r="N168" s="265" t="s">
        <v>43</v>
      </c>
      <c r="O168" s="91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2" t="s">
        <v>180</v>
      </c>
      <c r="AT168" s="222" t="s">
        <v>270</v>
      </c>
      <c r="AU168" s="222" t="s">
        <v>87</v>
      </c>
      <c r="AY168" s="17" t="s">
        <v>179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85</v>
      </c>
      <c r="BK168" s="223">
        <f>ROUND(I168*H168,2)</f>
        <v>0</v>
      </c>
      <c r="BL168" s="17" t="s">
        <v>180</v>
      </c>
      <c r="BM168" s="222" t="s">
        <v>968</v>
      </c>
    </row>
    <row r="169" s="2" customFormat="1">
      <c r="A169" s="38"/>
      <c r="B169" s="39"/>
      <c r="C169" s="40"/>
      <c r="D169" s="224" t="s">
        <v>182</v>
      </c>
      <c r="E169" s="40"/>
      <c r="F169" s="225" t="s">
        <v>969</v>
      </c>
      <c r="G169" s="40"/>
      <c r="H169" s="40"/>
      <c r="I169" s="226"/>
      <c r="J169" s="40"/>
      <c r="K169" s="40"/>
      <c r="L169" s="44"/>
      <c r="M169" s="227"/>
      <c r="N169" s="22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182</v>
      </c>
      <c r="AU169" s="17" t="s">
        <v>87</v>
      </c>
    </row>
    <row r="170" s="12" customFormat="1">
      <c r="A170" s="12"/>
      <c r="B170" s="230"/>
      <c r="C170" s="231"/>
      <c r="D170" s="224" t="s">
        <v>185</v>
      </c>
      <c r="E170" s="232" t="s">
        <v>1</v>
      </c>
      <c r="F170" s="233" t="s">
        <v>970</v>
      </c>
      <c r="G170" s="231"/>
      <c r="H170" s="234">
        <v>137.75999999999999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0" t="s">
        <v>185</v>
      </c>
      <c r="AU170" s="240" t="s">
        <v>87</v>
      </c>
      <c r="AV170" s="12" t="s">
        <v>87</v>
      </c>
      <c r="AW170" s="12" t="s">
        <v>34</v>
      </c>
      <c r="AX170" s="12" t="s">
        <v>85</v>
      </c>
      <c r="AY170" s="240" t="s">
        <v>179</v>
      </c>
    </row>
    <row r="171" s="2" customFormat="1" ht="24.15" customHeight="1">
      <c r="A171" s="38"/>
      <c r="B171" s="39"/>
      <c r="C171" s="257" t="s">
        <v>364</v>
      </c>
      <c r="D171" s="257" t="s">
        <v>270</v>
      </c>
      <c r="E171" s="258" t="s">
        <v>971</v>
      </c>
      <c r="F171" s="259" t="s">
        <v>972</v>
      </c>
      <c r="G171" s="260" t="s">
        <v>418</v>
      </c>
      <c r="H171" s="261">
        <v>60.200000000000003</v>
      </c>
      <c r="I171" s="262"/>
      <c r="J171" s="263">
        <f>ROUND(I171*H171,2)</f>
        <v>0</v>
      </c>
      <c r="K171" s="259" t="s">
        <v>177</v>
      </c>
      <c r="L171" s="44"/>
      <c r="M171" s="264" t="s">
        <v>1</v>
      </c>
      <c r="N171" s="265" t="s">
        <v>43</v>
      </c>
      <c r="O171" s="91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2" t="s">
        <v>180</v>
      </c>
      <c r="AT171" s="222" t="s">
        <v>270</v>
      </c>
      <c r="AU171" s="222" t="s">
        <v>87</v>
      </c>
      <c r="AY171" s="17" t="s">
        <v>179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7" t="s">
        <v>85</v>
      </c>
      <c r="BK171" s="223">
        <f>ROUND(I171*H171,2)</f>
        <v>0</v>
      </c>
      <c r="BL171" s="17" t="s">
        <v>180</v>
      </c>
      <c r="BM171" s="222" t="s">
        <v>973</v>
      </c>
    </row>
    <row r="172" s="2" customFormat="1">
      <c r="A172" s="38"/>
      <c r="B172" s="39"/>
      <c r="C172" s="40"/>
      <c r="D172" s="224" t="s">
        <v>182</v>
      </c>
      <c r="E172" s="40"/>
      <c r="F172" s="225" t="s">
        <v>974</v>
      </c>
      <c r="G172" s="40"/>
      <c r="H172" s="40"/>
      <c r="I172" s="226"/>
      <c r="J172" s="40"/>
      <c r="K172" s="40"/>
      <c r="L172" s="44"/>
      <c r="M172" s="227"/>
      <c r="N172" s="228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182</v>
      </c>
      <c r="AU172" s="17" t="s">
        <v>87</v>
      </c>
    </row>
    <row r="173" s="12" customFormat="1">
      <c r="A173" s="12"/>
      <c r="B173" s="230"/>
      <c r="C173" s="231"/>
      <c r="D173" s="224" t="s">
        <v>185</v>
      </c>
      <c r="E173" s="232" t="s">
        <v>1</v>
      </c>
      <c r="F173" s="233" t="s">
        <v>975</v>
      </c>
      <c r="G173" s="231"/>
      <c r="H173" s="234">
        <v>60.200000000000003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0" t="s">
        <v>185</v>
      </c>
      <c r="AU173" s="240" t="s">
        <v>87</v>
      </c>
      <c r="AV173" s="12" t="s">
        <v>87</v>
      </c>
      <c r="AW173" s="12" t="s">
        <v>34</v>
      </c>
      <c r="AX173" s="12" t="s">
        <v>85</v>
      </c>
      <c r="AY173" s="240" t="s">
        <v>179</v>
      </c>
    </row>
    <row r="174" s="2" customFormat="1" ht="24.15" customHeight="1">
      <c r="A174" s="38"/>
      <c r="B174" s="39"/>
      <c r="C174" s="257" t="s">
        <v>733</v>
      </c>
      <c r="D174" s="257" t="s">
        <v>270</v>
      </c>
      <c r="E174" s="258" t="s">
        <v>845</v>
      </c>
      <c r="F174" s="259" t="s">
        <v>846</v>
      </c>
      <c r="G174" s="260" t="s">
        <v>252</v>
      </c>
      <c r="H174" s="261">
        <v>10</v>
      </c>
      <c r="I174" s="262"/>
      <c r="J174" s="263">
        <f>ROUND(I174*H174,2)</f>
        <v>0</v>
      </c>
      <c r="K174" s="259" t="s">
        <v>177</v>
      </c>
      <c r="L174" s="44"/>
      <c r="M174" s="264" t="s">
        <v>1</v>
      </c>
      <c r="N174" s="265" t="s">
        <v>43</v>
      </c>
      <c r="O174" s="91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2" t="s">
        <v>180</v>
      </c>
      <c r="AT174" s="222" t="s">
        <v>270</v>
      </c>
      <c r="AU174" s="222" t="s">
        <v>87</v>
      </c>
      <c r="AY174" s="17" t="s">
        <v>179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7" t="s">
        <v>85</v>
      </c>
      <c r="BK174" s="223">
        <f>ROUND(I174*H174,2)</f>
        <v>0</v>
      </c>
      <c r="BL174" s="17" t="s">
        <v>180</v>
      </c>
      <c r="BM174" s="222" t="s">
        <v>976</v>
      </c>
    </row>
    <row r="175" s="2" customFormat="1">
      <c r="A175" s="38"/>
      <c r="B175" s="39"/>
      <c r="C175" s="40"/>
      <c r="D175" s="224" t="s">
        <v>182</v>
      </c>
      <c r="E175" s="40"/>
      <c r="F175" s="225" t="s">
        <v>848</v>
      </c>
      <c r="G175" s="40"/>
      <c r="H175" s="40"/>
      <c r="I175" s="226"/>
      <c r="J175" s="40"/>
      <c r="K175" s="40"/>
      <c r="L175" s="44"/>
      <c r="M175" s="227"/>
      <c r="N175" s="228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182</v>
      </c>
      <c r="AU175" s="17" t="s">
        <v>87</v>
      </c>
    </row>
    <row r="176" s="2" customFormat="1">
      <c r="A176" s="38"/>
      <c r="B176" s="39"/>
      <c r="C176" s="40"/>
      <c r="D176" s="224" t="s">
        <v>183</v>
      </c>
      <c r="E176" s="40"/>
      <c r="F176" s="229" t="s">
        <v>849</v>
      </c>
      <c r="G176" s="40"/>
      <c r="H176" s="40"/>
      <c r="I176" s="226"/>
      <c r="J176" s="40"/>
      <c r="K176" s="40"/>
      <c r="L176" s="44"/>
      <c r="M176" s="227"/>
      <c r="N176" s="22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183</v>
      </c>
      <c r="AU176" s="17" t="s">
        <v>87</v>
      </c>
    </row>
    <row r="177" s="12" customFormat="1">
      <c r="A177" s="12"/>
      <c r="B177" s="230"/>
      <c r="C177" s="231"/>
      <c r="D177" s="224" t="s">
        <v>185</v>
      </c>
      <c r="E177" s="232" t="s">
        <v>1</v>
      </c>
      <c r="F177" s="233" t="s">
        <v>719</v>
      </c>
      <c r="G177" s="231"/>
      <c r="H177" s="234">
        <v>10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0" t="s">
        <v>185</v>
      </c>
      <c r="AU177" s="240" t="s">
        <v>87</v>
      </c>
      <c r="AV177" s="12" t="s">
        <v>87</v>
      </c>
      <c r="AW177" s="12" t="s">
        <v>34</v>
      </c>
      <c r="AX177" s="12" t="s">
        <v>85</v>
      </c>
      <c r="AY177" s="240" t="s">
        <v>179</v>
      </c>
    </row>
    <row r="178" s="13" customFormat="1" ht="25.92" customHeight="1">
      <c r="A178" s="13"/>
      <c r="B178" s="241"/>
      <c r="C178" s="242"/>
      <c r="D178" s="243" t="s">
        <v>77</v>
      </c>
      <c r="E178" s="244" t="s">
        <v>475</v>
      </c>
      <c r="F178" s="244" t="s">
        <v>476</v>
      </c>
      <c r="G178" s="242"/>
      <c r="H178" s="242"/>
      <c r="I178" s="245"/>
      <c r="J178" s="246">
        <f>BK178</f>
        <v>0</v>
      </c>
      <c r="K178" s="242"/>
      <c r="L178" s="247"/>
      <c r="M178" s="248"/>
      <c r="N178" s="249"/>
      <c r="O178" s="249"/>
      <c r="P178" s="250">
        <f>SUM(P179:P239)</f>
        <v>0</v>
      </c>
      <c r="Q178" s="249"/>
      <c r="R178" s="250">
        <f>SUM(R179:R239)</f>
        <v>0</v>
      </c>
      <c r="S178" s="249"/>
      <c r="T178" s="251">
        <f>SUM(T179:T239)</f>
        <v>0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252" t="s">
        <v>180</v>
      </c>
      <c r="AT178" s="253" t="s">
        <v>77</v>
      </c>
      <c r="AU178" s="253" t="s">
        <v>78</v>
      </c>
      <c r="AY178" s="252" t="s">
        <v>179</v>
      </c>
      <c r="BK178" s="254">
        <f>SUM(BK179:BK239)</f>
        <v>0</v>
      </c>
    </row>
    <row r="179" s="2" customFormat="1" ht="37.8" customHeight="1">
      <c r="A179" s="38"/>
      <c r="B179" s="39"/>
      <c r="C179" s="257" t="s">
        <v>739</v>
      </c>
      <c r="D179" s="257" t="s">
        <v>270</v>
      </c>
      <c r="E179" s="258" t="s">
        <v>499</v>
      </c>
      <c r="F179" s="259" t="s">
        <v>500</v>
      </c>
      <c r="G179" s="260" t="s">
        <v>176</v>
      </c>
      <c r="H179" s="261">
        <v>6</v>
      </c>
      <c r="I179" s="262"/>
      <c r="J179" s="263">
        <f>ROUND(I179*H179,2)</f>
        <v>0</v>
      </c>
      <c r="K179" s="259" t="s">
        <v>177</v>
      </c>
      <c r="L179" s="44"/>
      <c r="M179" s="264" t="s">
        <v>1</v>
      </c>
      <c r="N179" s="265" t="s">
        <v>43</v>
      </c>
      <c r="O179" s="91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2" t="s">
        <v>480</v>
      </c>
      <c r="AT179" s="222" t="s">
        <v>270</v>
      </c>
      <c r="AU179" s="222" t="s">
        <v>85</v>
      </c>
      <c r="AY179" s="17" t="s">
        <v>179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7" t="s">
        <v>85</v>
      </c>
      <c r="BK179" s="223">
        <f>ROUND(I179*H179,2)</f>
        <v>0</v>
      </c>
      <c r="BL179" s="17" t="s">
        <v>480</v>
      </c>
      <c r="BM179" s="222" t="s">
        <v>977</v>
      </c>
    </row>
    <row r="180" s="2" customFormat="1">
      <c r="A180" s="38"/>
      <c r="B180" s="39"/>
      <c r="C180" s="40"/>
      <c r="D180" s="224" t="s">
        <v>182</v>
      </c>
      <c r="E180" s="40"/>
      <c r="F180" s="225" t="s">
        <v>502</v>
      </c>
      <c r="G180" s="40"/>
      <c r="H180" s="40"/>
      <c r="I180" s="226"/>
      <c r="J180" s="40"/>
      <c r="K180" s="40"/>
      <c r="L180" s="44"/>
      <c r="M180" s="227"/>
      <c r="N180" s="22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182</v>
      </c>
      <c r="AU180" s="17" t="s">
        <v>85</v>
      </c>
    </row>
    <row r="181" s="2" customFormat="1">
      <c r="A181" s="38"/>
      <c r="B181" s="39"/>
      <c r="C181" s="40"/>
      <c r="D181" s="224" t="s">
        <v>183</v>
      </c>
      <c r="E181" s="40"/>
      <c r="F181" s="229" t="s">
        <v>978</v>
      </c>
      <c r="G181" s="40"/>
      <c r="H181" s="40"/>
      <c r="I181" s="226"/>
      <c r="J181" s="40"/>
      <c r="K181" s="40"/>
      <c r="L181" s="44"/>
      <c r="M181" s="227"/>
      <c r="N181" s="228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183</v>
      </c>
      <c r="AU181" s="17" t="s">
        <v>85</v>
      </c>
    </row>
    <row r="182" s="12" customFormat="1">
      <c r="A182" s="12"/>
      <c r="B182" s="230"/>
      <c r="C182" s="231"/>
      <c r="D182" s="224" t="s">
        <v>185</v>
      </c>
      <c r="E182" s="232" t="s">
        <v>1</v>
      </c>
      <c r="F182" s="233" t="s">
        <v>945</v>
      </c>
      <c r="G182" s="231"/>
      <c r="H182" s="234">
        <v>6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0" t="s">
        <v>185</v>
      </c>
      <c r="AU182" s="240" t="s">
        <v>85</v>
      </c>
      <c r="AV182" s="12" t="s">
        <v>87</v>
      </c>
      <c r="AW182" s="12" t="s">
        <v>34</v>
      </c>
      <c r="AX182" s="12" t="s">
        <v>85</v>
      </c>
      <c r="AY182" s="240" t="s">
        <v>179</v>
      </c>
    </row>
    <row r="183" s="2" customFormat="1" ht="37.8" customHeight="1">
      <c r="A183" s="38"/>
      <c r="B183" s="39"/>
      <c r="C183" s="257" t="s">
        <v>745</v>
      </c>
      <c r="D183" s="257" t="s">
        <v>270</v>
      </c>
      <c r="E183" s="258" t="s">
        <v>499</v>
      </c>
      <c r="F183" s="259" t="s">
        <v>500</v>
      </c>
      <c r="G183" s="260" t="s">
        <v>176</v>
      </c>
      <c r="H183" s="261">
        <v>69.706999999999994</v>
      </c>
      <c r="I183" s="262"/>
      <c r="J183" s="263">
        <f>ROUND(I183*H183,2)</f>
        <v>0</v>
      </c>
      <c r="K183" s="259" t="s">
        <v>177</v>
      </c>
      <c r="L183" s="44"/>
      <c r="M183" s="264" t="s">
        <v>1</v>
      </c>
      <c r="N183" s="265" t="s">
        <v>43</v>
      </c>
      <c r="O183" s="91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2" t="s">
        <v>480</v>
      </c>
      <c r="AT183" s="222" t="s">
        <v>270</v>
      </c>
      <c r="AU183" s="222" t="s">
        <v>85</v>
      </c>
      <c r="AY183" s="17" t="s">
        <v>179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85</v>
      </c>
      <c r="BK183" s="223">
        <f>ROUND(I183*H183,2)</f>
        <v>0</v>
      </c>
      <c r="BL183" s="17" t="s">
        <v>480</v>
      </c>
      <c r="BM183" s="222" t="s">
        <v>979</v>
      </c>
    </row>
    <row r="184" s="2" customFormat="1">
      <c r="A184" s="38"/>
      <c r="B184" s="39"/>
      <c r="C184" s="40"/>
      <c r="D184" s="224" t="s">
        <v>182</v>
      </c>
      <c r="E184" s="40"/>
      <c r="F184" s="225" t="s">
        <v>502</v>
      </c>
      <c r="G184" s="40"/>
      <c r="H184" s="40"/>
      <c r="I184" s="226"/>
      <c r="J184" s="40"/>
      <c r="K184" s="40"/>
      <c r="L184" s="44"/>
      <c r="M184" s="227"/>
      <c r="N184" s="228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182</v>
      </c>
      <c r="AU184" s="17" t="s">
        <v>85</v>
      </c>
    </row>
    <row r="185" s="2" customFormat="1">
      <c r="A185" s="38"/>
      <c r="B185" s="39"/>
      <c r="C185" s="40"/>
      <c r="D185" s="224" t="s">
        <v>183</v>
      </c>
      <c r="E185" s="40"/>
      <c r="F185" s="229" t="s">
        <v>752</v>
      </c>
      <c r="G185" s="40"/>
      <c r="H185" s="40"/>
      <c r="I185" s="226"/>
      <c r="J185" s="40"/>
      <c r="K185" s="40"/>
      <c r="L185" s="44"/>
      <c r="M185" s="227"/>
      <c r="N185" s="22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183</v>
      </c>
      <c r="AU185" s="17" t="s">
        <v>85</v>
      </c>
    </row>
    <row r="186" s="12" customFormat="1">
      <c r="A186" s="12"/>
      <c r="B186" s="230"/>
      <c r="C186" s="231"/>
      <c r="D186" s="224" t="s">
        <v>185</v>
      </c>
      <c r="E186" s="232" t="s">
        <v>1</v>
      </c>
      <c r="F186" s="233" t="s">
        <v>980</v>
      </c>
      <c r="G186" s="231"/>
      <c r="H186" s="234">
        <v>69.706999999999994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0" t="s">
        <v>185</v>
      </c>
      <c r="AU186" s="240" t="s">
        <v>85</v>
      </c>
      <c r="AV186" s="12" t="s">
        <v>87</v>
      </c>
      <c r="AW186" s="12" t="s">
        <v>34</v>
      </c>
      <c r="AX186" s="12" t="s">
        <v>85</v>
      </c>
      <c r="AY186" s="240" t="s">
        <v>179</v>
      </c>
    </row>
    <row r="187" s="2" customFormat="1" ht="37.8" customHeight="1">
      <c r="A187" s="38"/>
      <c r="B187" s="39"/>
      <c r="C187" s="257" t="s">
        <v>8</v>
      </c>
      <c r="D187" s="257" t="s">
        <v>270</v>
      </c>
      <c r="E187" s="258" t="s">
        <v>499</v>
      </c>
      <c r="F187" s="259" t="s">
        <v>500</v>
      </c>
      <c r="G187" s="260" t="s">
        <v>176</v>
      </c>
      <c r="H187" s="261">
        <v>50.735999999999997</v>
      </c>
      <c r="I187" s="262"/>
      <c r="J187" s="263">
        <f>ROUND(I187*H187,2)</f>
        <v>0</v>
      </c>
      <c r="K187" s="259" t="s">
        <v>177</v>
      </c>
      <c r="L187" s="44"/>
      <c r="M187" s="264" t="s">
        <v>1</v>
      </c>
      <c r="N187" s="265" t="s">
        <v>43</v>
      </c>
      <c r="O187" s="91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2" t="s">
        <v>480</v>
      </c>
      <c r="AT187" s="222" t="s">
        <v>270</v>
      </c>
      <c r="AU187" s="222" t="s">
        <v>85</v>
      </c>
      <c r="AY187" s="17" t="s">
        <v>179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85</v>
      </c>
      <c r="BK187" s="223">
        <f>ROUND(I187*H187,2)</f>
        <v>0</v>
      </c>
      <c r="BL187" s="17" t="s">
        <v>480</v>
      </c>
      <c r="BM187" s="222" t="s">
        <v>981</v>
      </c>
    </row>
    <row r="188" s="2" customFormat="1">
      <c r="A188" s="38"/>
      <c r="B188" s="39"/>
      <c r="C188" s="40"/>
      <c r="D188" s="224" t="s">
        <v>182</v>
      </c>
      <c r="E188" s="40"/>
      <c r="F188" s="225" t="s">
        <v>502</v>
      </c>
      <c r="G188" s="40"/>
      <c r="H188" s="40"/>
      <c r="I188" s="226"/>
      <c r="J188" s="40"/>
      <c r="K188" s="40"/>
      <c r="L188" s="44"/>
      <c r="M188" s="227"/>
      <c r="N188" s="228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182</v>
      </c>
      <c r="AU188" s="17" t="s">
        <v>85</v>
      </c>
    </row>
    <row r="189" s="2" customFormat="1">
      <c r="A189" s="38"/>
      <c r="B189" s="39"/>
      <c r="C189" s="40"/>
      <c r="D189" s="224" t="s">
        <v>183</v>
      </c>
      <c r="E189" s="40"/>
      <c r="F189" s="229" t="s">
        <v>982</v>
      </c>
      <c r="G189" s="40"/>
      <c r="H189" s="40"/>
      <c r="I189" s="226"/>
      <c r="J189" s="40"/>
      <c r="K189" s="40"/>
      <c r="L189" s="44"/>
      <c r="M189" s="227"/>
      <c r="N189" s="22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183</v>
      </c>
      <c r="AU189" s="17" t="s">
        <v>85</v>
      </c>
    </row>
    <row r="190" s="12" customFormat="1">
      <c r="A190" s="12"/>
      <c r="B190" s="230"/>
      <c r="C190" s="231"/>
      <c r="D190" s="224" t="s">
        <v>185</v>
      </c>
      <c r="E190" s="232" t="s">
        <v>1</v>
      </c>
      <c r="F190" s="233" t="s">
        <v>756</v>
      </c>
      <c r="G190" s="231"/>
      <c r="H190" s="234">
        <v>5.2249999999999996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0" t="s">
        <v>185</v>
      </c>
      <c r="AU190" s="240" t="s">
        <v>85</v>
      </c>
      <c r="AV190" s="12" t="s">
        <v>87</v>
      </c>
      <c r="AW190" s="12" t="s">
        <v>34</v>
      </c>
      <c r="AX190" s="12" t="s">
        <v>78</v>
      </c>
      <c r="AY190" s="240" t="s">
        <v>179</v>
      </c>
    </row>
    <row r="191" s="12" customFormat="1">
      <c r="A191" s="12"/>
      <c r="B191" s="230"/>
      <c r="C191" s="231"/>
      <c r="D191" s="224" t="s">
        <v>185</v>
      </c>
      <c r="E191" s="232" t="s">
        <v>1</v>
      </c>
      <c r="F191" s="233" t="s">
        <v>983</v>
      </c>
      <c r="G191" s="231"/>
      <c r="H191" s="234">
        <v>45.511000000000003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0" t="s">
        <v>185</v>
      </c>
      <c r="AU191" s="240" t="s">
        <v>85</v>
      </c>
      <c r="AV191" s="12" t="s">
        <v>87</v>
      </c>
      <c r="AW191" s="12" t="s">
        <v>34</v>
      </c>
      <c r="AX191" s="12" t="s">
        <v>78</v>
      </c>
      <c r="AY191" s="240" t="s">
        <v>179</v>
      </c>
    </row>
    <row r="192" s="14" customFormat="1">
      <c r="A192" s="14"/>
      <c r="B192" s="266"/>
      <c r="C192" s="267"/>
      <c r="D192" s="224" t="s">
        <v>185</v>
      </c>
      <c r="E192" s="268" t="s">
        <v>1</v>
      </c>
      <c r="F192" s="269" t="s">
        <v>291</v>
      </c>
      <c r="G192" s="267"/>
      <c r="H192" s="270">
        <v>50.736000000000004</v>
      </c>
      <c r="I192" s="271"/>
      <c r="J192" s="267"/>
      <c r="K192" s="267"/>
      <c r="L192" s="272"/>
      <c r="M192" s="273"/>
      <c r="N192" s="274"/>
      <c r="O192" s="274"/>
      <c r="P192" s="274"/>
      <c r="Q192" s="274"/>
      <c r="R192" s="274"/>
      <c r="S192" s="274"/>
      <c r="T192" s="27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6" t="s">
        <v>185</v>
      </c>
      <c r="AU192" s="276" t="s">
        <v>85</v>
      </c>
      <c r="AV192" s="14" t="s">
        <v>180</v>
      </c>
      <c r="AW192" s="14" t="s">
        <v>34</v>
      </c>
      <c r="AX192" s="14" t="s">
        <v>85</v>
      </c>
      <c r="AY192" s="276" t="s">
        <v>179</v>
      </c>
    </row>
    <row r="193" s="2" customFormat="1" ht="37.8" customHeight="1">
      <c r="A193" s="38"/>
      <c r="B193" s="39"/>
      <c r="C193" s="257" t="s">
        <v>830</v>
      </c>
      <c r="D193" s="257" t="s">
        <v>270</v>
      </c>
      <c r="E193" s="258" t="s">
        <v>513</v>
      </c>
      <c r="F193" s="259" t="s">
        <v>514</v>
      </c>
      <c r="G193" s="260" t="s">
        <v>176</v>
      </c>
      <c r="H193" s="261">
        <v>12</v>
      </c>
      <c r="I193" s="262"/>
      <c r="J193" s="263">
        <f>ROUND(I193*H193,2)</f>
        <v>0</v>
      </c>
      <c r="K193" s="259" t="s">
        <v>177</v>
      </c>
      <c r="L193" s="44"/>
      <c r="M193" s="264" t="s">
        <v>1</v>
      </c>
      <c r="N193" s="265" t="s">
        <v>43</v>
      </c>
      <c r="O193" s="91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2" t="s">
        <v>480</v>
      </c>
      <c r="AT193" s="222" t="s">
        <v>270</v>
      </c>
      <c r="AU193" s="222" t="s">
        <v>85</v>
      </c>
      <c r="AY193" s="17" t="s">
        <v>179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85</v>
      </c>
      <c r="BK193" s="223">
        <f>ROUND(I193*H193,2)</f>
        <v>0</v>
      </c>
      <c r="BL193" s="17" t="s">
        <v>480</v>
      </c>
      <c r="BM193" s="222" t="s">
        <v>984</v>
      </c>
    </row>
    <row r="194" s="2" customFormat="1">
      <c r="A194" s="38"/>
      <c r="B194" s="39"/>
      <c r="C194" s="40"/>
      <c r="D194" s="224" t="s">
        <v>182</v>
      </c>
      <c r="E194" s="40"/>
      <c r="F194" s="225" t="s">
        <v>516</v>
      </c>
      <c r="G194" s="40"/>
      <c r="H194" s="40"/>
      <c r="I194" s="226"/>
      <c r="J194" s="40"/>
      <c r="K194" s="40"/>
      <c r="L194" s="44"/>
      <c r="M194" s="227"/>
      <c r="N194" s="22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182</v>
      </c>
      <c r="AU194" s="17" t="s">
        <v>85</v>
      </c>
    </row>
    <row r="195" s="2" customFormat="1">
      <c r="A195" s="38"/>
      <c r="B195" s="39"/>
      <c r="C195" s="40"/>
      <c r="D195" s="224" t="s">
        <v>183</v>
      </c>
      <c r="E195" s="40"/>
      <c r="F195" s="229" t="s">
        <v>985</v>
      </c>
      <c r="G195" s="40"/>
      <c r="H195" s="40"/>
      <c r="I195" s="226"/>
      <c r="J195" s="40"/>
      <c r="K195" s="40"/>
      <c r="L195" s="44"/>
      <c r="M195" s="227"/>
      <c r="N195" s="228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183</v>
      </c>
      <c r="AU195" s="17" t="s">
        <v>85</v>
      </c>
    </row>
    <row r="196" s="12" customFormat="1">
      <c r="A196" s="12"/>
      <c r="B196" s="230"/>
      <c r="C196" s="231"/>
      <c r="D196" s="224" t="s">
        <v>185</v>
      </c>
      <c r="E196" s="232" t="s">
        <v>1</v>
      </c>
      <c r="F196" s="233" t="s">
        <v>986</v>
      </c>
      <c r="G196" s="231"/>
      <c r="H196" s="234">
        <v>12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0" t="s">
        <v>185</v>
      </c>
      <c r="AU196" s="240" t="s">
        <v>85</v>
      </c>
      <c r="AV196" s="12" t="s">
        <v>87</v>
      </c>
      <c r="AW196" s="12" t="s">
        <v>34</v>
      </c>
      <c r="AX196" s="12" t="s">
        <v>85</v>
      </c>
      <c r="AY196" s="240" t="s">
        <v>179</v>
      </c>
    </row>
    <row r="197" s="2" customFormat="1" ht="37.8" customHeight="1">
      <c r="A197" s="38"/>
      <c r="B197" s="39"/>
      <c r="C197" s="257" t="s">
        <v>255</v>
      </c>
      <c r="D197" s="257" t="s">
        <v>270</v>
      </c>
      <c r="E197" s="258" t="s">
        <v>513</v>
      </c>
      <c r="F197" s="259" t="s">
        <v>514</v>
      </c>
      <c r="G197" s="260" t="s">
        <v>176</v>
      </c>
      <c r="H197" s="261">
        <v>69.706999999999994</v>
      </c>
      <c r="I197" s="262"/>
      <c r="J197" s="263">
        <f>ROUND(I197*H197,2)</f>
        <v>0</v>
      </c>
      <c r="K197" s="259" t="s">
        <v>177</v>
      </c>
      <c r="L197" s="44"/>
      <c r="M197" s="264" t="s">
        <v>1</v>
      </c>
      <c r="N197" s="265" t="s">
        <v>43</v>
      </c>
      <c r="O197" s="91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2" t="s">
        <v>480</v>
      </c>
      <c r="AT197" s="222" t="s">
        <v>270</v>
      </c>
      <c r="AU197" s="222" t="s">
        <v>85</v>
      </c>
      <c r="AY197" s="17" t="s">
        <v>179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85</v>
      </c>
      <c r="BK197" s="223">
        <f>ROUND(I197*H197,2)</f>
        <v>0</v>
      </c>
      <c r="BL197" s="17" t="s">
        <v>480</v>
      </c>
      <c r="BM197" s="222" t="s">
        <v>987</v>
      </c>
    </row>
    <row r="198" s="2" customFormat="1">
      <c r="A198" s="38"/>
      <c r="B198" s="39"/>
      <c r="C198" s="40"/>
      <c r="D198" s="224" t="s">
        <v>182</v>
      </c>
      <c r="E198" s="40"/>
      <c r="F198" s="225" t="s">
        <v>516</v>
      </c>
      <c r="G198" s="40"/>
      <c r="H198" s="40"/>
      <c r="I198" s="226"/>
      <c r="J198" s="40"/>
      <c r="K198" s="40"/>
      <c r="L198" s="44"/>
      <c r="M198" s="227"/>
      <c r="N198" s="22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182</v>
      </c>
      <c r="AU198" s="17" t="s">
        <v>85</v>
      </c>
    </row>
    <row r="199" s="2" customFormat="1">
      <c r="A199" s="38"/>
      <c r="B199" s="39"/>
      <c r="C199" s="40"/>
      <c r="D199" s="224" t="s">
        <v>183</v>
      </c>
      <c r="E199" s="40"/>
      <c r="F199" s="229" t="s">
        <v>752</v>
      </c>
      <c r="G199" s="40"/>
      <c r="H199" s="40"/>
      <c r="I199" s="226"/>
      <c r="J199" s="40"/>
      <c r="K199" s="40"/>
      <c r="L199" s="44"/>
      <c r="M199" s="227"/>
      <c r="N199" s="22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183</v>
      </c>
      <c r="AU199" s="17" t="s">
        <v>85</v>
      </c>
    </row>
    <row r="200" s="12" customFormat="1">
      <c r="A200" s="12"/>
      <c r="B200" s="230"/>
      <c r="C200" s="231"/>
      <c r="D200" s="224" t="s">
        <v>185</v>
      </c>
      <c r="E200" s="232" t="s">
        <v>1</v>
      </c>
      <c r="F200" s="233" t="s">
        <v>980</v>
      </c>
      <c r="G200" s="231"/>
      <c r="H200" s="234">
        <v>69.706999999999994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0" t="s">
        <v>185</v>
      </c>
      <c r="AU200" s="240" t="s">
        <v>85</v>
      </c>
      <c r="AV200" s="12" t="s">
        <v>87</v>
      </c>
      <c r="AW200" s="12" t="s">
        <v>34</v>
      </c>
      <c r="AX200" s="12" t="s">
        <v>85</v>
      </c>
      <c r="AY200" s="240" t="s">
        <v>179</v>
      </c>
    </row>
    <row r="201" s="2" customFormat="1" ht="37.8" customHeight="1">
      <c r="A201" s="38"/>
      <c r="B201" s="39"/>
      <c r="C201" s="257" t="s">
        <v>261</v>
      </c>
      <c r="D201" s="257" t="s">
        <v>270</v>
      </c>
      <c r="E201" s="258" t="s">
        <v>513</v>
      </c>
      <c r="F201" s="259" t="s">
        <v>514</v>
      </c>
      <c r="G201" s="260" t="s">
        <v>176</v>
      </c>
      <c r="H201" s="261">
        <v>101.473</v>
      </c>
      <c r="I201" s="262"/>
      <c r="J201" s="263">
        <f>ROUND(I201*H201,2)</f>
        <v>0</v>
      </c>
      <c r="K201" s="259" t="s">
        <v>177</v>
      </c>
      <c r="L201" s="44"/>
      <c r="M201" s="264" t="s">
        <v>1</v>
      </c>
      <c r="N201" s="265" t="s">
        <v>43</v>
      </c>
      <c r="O201" s="91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2" t="s">
        <v>480</v>
      </c>
      <c r="AT201" s="222" t="s">
        <v>270</v>
      </c>
      <c r="AU201" s="222" t="s">
        <v>85</v>
      </c>
      <c r="AY201" s="17" t="s">
        <v>179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7" t="s">
        <v>85</v>
      </c>
      <c r="BK201" s="223">
        <f>ROUND(I201*H201,2)</f>
        <v>0</v>
      </c>
      <c r="BL201" s="17" t="s">
        <v>480</v>
      </c>
      <c r="BM201" s="222" t="s">
        <v>988</v>
      </c>
    </row>
    <row r="202" s="2" customFormat="1">
      <c r="A202" s="38"/>
      <c r="B202" s="39"/>
      <c r="C202" s="40"/>
      <c r="D202" s="224" t="s">
        <v>182</v>
      </c>
      <c r="E202" s="40"/>
      <c r="F202" s="225" t="s">
        <v>516</v>
      </c>
      <c r="G202" s="40"/>
      <c r="H202" s="40"/>
      <c r="I202" s="226"/>
      <c r="J202" s="40"/>
      <c r="K202" s="40"/>
      <c r="L202" s="44"/>
      <c r="M202" s="227"/>
      <c r="N202" s="228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182</v>
      </c>
      <c r="AU202" s="17" t="s">
        <v>85</v>
      </c>
    </row>
    <row r="203" s="2" customFormat="1">
      <c r="A203" s="38"/>
      <c r="B203" s="39"/>
      <c r="C203" s="40"/>
      <c r="D203" s="224" t="s">
        <v>183</v>
      </c>
      <c r="E203" s="40"/>
      <c r="F203" s="229" t="s">
        <v>982</v>
      </c>
      <c r="G203" s="40"/>
      <c r="H203" s="40"/>
      <c r="I203" s="226"/>
      <c r="J203" s="40"/>
      <c r="K203" s="40"/>
      <c r="L203" s="44"/>
      <c r="M203" s="227"/>
      <c r="N203" s="228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183</v>
      </c>
      <c r="AU203" s="17" t="s">
        <v>85</v>
      </c>
    </row>
    <row r="204" s="12" customFormat="1">
      <c r="A204" s="12"/>
      <c r="B204" s="230"/>
      <c r="C204" s="231"/>
      <c r="D204" s="224" t="s">
        <v>185</v>
      </c>
      <c r="E204" s="232" t="s">
        <v>1</v>
      </c>
      <c r="F204" s="233" t="s">
        <v>760</v>
      </c>
      <c r="G204" s="231"/>
      <c r="H204" s="234">
        <v>10.451000000000001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0" t="s">
        <v>185</v>
      </c>
      <c r="AU204" s="240" t="s">
        <v>85</v>
      </c>
      <c r="AV204" s="12" t="s">
        <v>87</v>
      </c>
      <c r="AW204" s="12" t="s">
        <v>34</v>
      </c>
      <c r="AX204" s="12" t="s">
        <v>78</v>
      </c>
      <c r="AY204" s="240" t="s">
        <v>179</v>
      </c>
    </row>
    <row r="205" s="12" customFormat="1">
      <c r="A205" s="12"/>
      <c r="B205" s="230"/>
      <c r="C205" s="231"/>
      <c r="D205" s="224" t="s">
        <v>185</v>
      </c>
      <c r="E205" s="232" t="s">
        <v>1</v>
      </c>
      <c r="F205" s="233" t="s">
        <v>989</v>
      </c>
      <c r="G205" s="231"/>
      <c r="H205" s="234">
        <v>91.022000000000006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40" t="s">
        <v>185</v>
      </c>
      <c r="AU205" s="240" t="s">
        <v>85</v>
      </c>
      <c r="AV205" s="12" t="s">
        <v>87</v>
      </c>
      <c r="AW205" s="12" t="s">
        <v>34</v>
      </c>
      <c r="AX205" s="12" t="s">
        <v>78</v>
      </c>
      <c r="AY205" s="240" t="s">
        <v>179</v>
      </c>
    </row>
    <row r="206" s="14" customFormat="1">
      <c r="A206" s="14"/>
      <c r="B206" s="266"/>
      <c r="C206" s="267"/>
      <c r="D206" s="224" t="s">
        <v>185</v>
      </c>
      <c r="E206" s="268" t="s">
        <v>1</v>
      </c>
      <c r="F206" s="269" t="s">
        <v>291</v>
      </c>
      <c r="G206" s="267"/>
      <c r="H206" s="270">
        <v>101.47300000000001</v>
      </c>
      <c r="I206" s="271"/>
      <c r="J206" s="267"/>
      <c r="K206" s="267"/>
      <c r="L206" s="272"/>
      <c r="M206" s="273"/>
      <c r="N206" s="274"/>
      <c r="O206" s="274"/>
      <c r="P206" s="274"/>
      <c r="Q206" s="274"/>
      <c r="R206" s="274"/>
      <c r="S206" s="274"/>
      <c r="T206" s="27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6" t="s">
        <v>185</v>
      </c>
      <c r="AU206" s="276" t="s">
        <v>85</v>
      </c>
      <c r="AV206" s="14" t="s">
        <v>180</v>
      </c>
      <c r="AW206" s="14" t="s">
        <v>34</v>
      </c>
      <c r="AX206" s="14" t="s">
        <v>85</v>
      </c>
      <c r="AY206" s="276" t="s">
        <v>179</v>
      </c>
    </row>
    <row r="207" s="2" customFormat="1" ht="49.05" customHeight="1">
      <c r="A207" s="38"/>
      <c r="B207" s="39"/>
      <c r="C207" s="257" t="s">
        <v>306</v>
      </c>
      <c r="D207" s="257" t="s">
        <v>270</v>
      </c>
      <c r="E207" s="258" t="s">
        <v>525</v>
      </c>
      <c r="F207" s="259" t="s">
        <v>526</v>
      </c>
      <c r="G207" s="260" t="s">
        <v>176</v>
      </c>
      <c r="H207" s="261">
        <v>2.0899999999999999</v>
      </c>
      <c r="I207" s="262"/>
      <c r="J207" s="263">
        <f>ROUND(I207*H207,2)</f>
        <v>0</v>
      </c>
      <c r="K207" s="259" t="s">
        <v>177</v>
      </c>
      <c r="L207" s="44"/>
      <c r="M207" s="264" t="s">
        <v>1</v>
      </c>
      <c r="N207" s="265" t="s">
        <v>43</v>
      </c>
      <c r="O207" s="91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2" t="s">
        <v>480</v>
      </c>
      <c r="AT207" s="222" t="s">
        <v>270</v>
      </c>
      <c r="AU207" s="222" t="s">
        <v>85</v>
      </c>
      <c r="AY207" s="17" t="s">
        <v>179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85</v>
      </c>
      <c r="BK207" s="223">
        <f>ROUND(I207*H207,2)</f>
        <v>0</v>
      </c>
      <c r="BL207" s="17" t="s">
        <v>480</v>
      </c>
      <c r="BM207" s="222" t="s">
        <v>990</v>
      </c>
    </row>
    <row r="208" s="2" customFormat="1">
      <c r="A208" s="38"/>
      <c r="B208" s="39"/>
      <c r="C208" s="40"/>
      <c r="D208" s="224" t="s">
        <v>182</v>
      </c>
      <c r="E208" s="40"/>
      <c r="F208" s="225" t="s">
        <v>528</v>
      </c>
      <c r="G208" s="40"/>
      <c r="H208" s="40"/>
      <c r="I208" s="226"/>
      <c r="J208" s="40"/>
      <c r="K208" s="40"/>
      <c r="L208" s="44"/>
      <c r="M208" s="227"/>
      <c r="N208" s="228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182</v>
      </c>
      <c r="AU208" s="17" t="s">
        <v>85</v>
      </c>
    </row>
    <row r="209" s="2" customFormat="1">
      <c r="A209" s="38"/>
      <c r="B209" s="39"/>
      <c r="C209" s="40"/>
      <c r="D209" s="224" t="s">
        <v>183</v>
      </c>
      <c r="E209" s="40"/>
      <c r="F209" s="229" t="s">
        <v>991</v>
      </c>
      <c r="G209" s="40"/>
      <c r="H209" s="40"/>
      <c r="I209" s="226"/>
      <c r="J209" s="40"/>
      <c r="K209" s="40"/>
      <c r="L209" s="44"/>
      <c r="M209" s="227"/>
      <c r="N209" s="228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183</v>
      </c>
      <c r="AU209" s="17" t="s">
        <v>85</v>
      </c>
    </row>
    <row r="210" s="12" customFormat="1">
      <c r="A210" s="12"/>
      <c r="B210" s="230"/>
      <c r="C210" s="231"/>
      <c r="D210" s="224" t="s">
        <v>185</v>
      </c>
      <c r="E210" s="232" t="s">
        <v>1</v>
      </c>
      <c r="F210" s="233" t="s">
        <v>992</v>
      </c>
      <c r="G210" s="231"/>
      <c r="H210" s="234">
        <v>2.0899999999999999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40" t="s">
        <v>185</v>
      </c>
      <c r="AU210" s="240" t="s">
        <v>85</v>
      </c>
      <c r="AV210" s="12" t="s">
        <v>87</v>
      </c>
      <c r="AW210" s="12" t="s">
        <v>34</v>
      </c>
      <c r="AX210" s="12" t="s">
        <v>85</v>
      </c>
      <c r="AY210" s="240" t="s">
        <v>179</v>
      </c>
    </row>
    <row r="211" s="2" customFormat="1" ht="49.05" customHeight="1">
      <c r="A211" s="38"/>
      <c r="B211" s="39"/>
      <c r="C211" s="257" t="s">
        <v>277</v>
      </c>
      <c r="D211" s="257" t="s">
        <v>270</v>
      </c>
      <c r="E211" s="258" t="s">
        <v>525</v>
      </c>
      <c r="F211" s="259" t="s">
        <v>526</v>
      </c>
      <c r="G211" s="260" t="s">
        <v>176</v>
      </c>
      <c r="H211" s="261">
        <v>80.272000000000006</v>
      </c>
      <c r="I211" s="262"/>
      <c r="J211" s="263">
        <f>ROUND(I211*H211,2)</f>
        <v>0</v>
      </c>
      <c r="K211" s="259" t="s">
        <v>177</v>
      </c>
      <c r="L211" s="44"/>
      <c r="M211" s="264" t="s">
        <v>1</v>
      </c>
      <c r="N211" s="265" t="s">
        <v>43</v>
      </c>
      <c r="O211" s="91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2" t="s">
        <v>480</v>
      </c>
      <c r="AT211" s="222" t="s">
        <v>270</v>
      </c>
      <c r="AU211" s="222" t="s">
        <v>85</v>
      </c>
      <c r="AY211" s="17" t="s">
        <v>179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7" t="s">
        <v>85</v>
      </c>
      <c r="BK211" s="223">
        <f>ROUND(I211*H211,2)</f>
        <v>0</v>
      </c>
      <c r="BL211" s="17" t="s">
        <v>480</v>
      </c>
      <c r="BM211" s="222" t="s">
        <v>993</v>
      </c>
    </row>
    <row r="212" s="2" customFormat="1">
      <c r="A212" s="38"/>
      <c r="B212" s="39"/>
      <c r="C212" s="40"/>
      <c r="D212" s="224" t="s">
        <v>182</v>
      </c>
      <c r="E212" s="40"/>
      <c r="F212" s="225" t="s">
        <v>528</v>
      </c>
      <c r="G212" s="40"/>
      <c r="H212" s="40"/>
      <c r="I212" s="226"/>
      <c r="J212" s="40"/>
      <c r="K212" s="40"/>
      <c r="L212" s="44"/>
      <c r="M212" s="227"/>
      <c r="N212" s="228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182</v>
      </c>
      <c r="AU212" s="17" t="s">
        <v>85</v>
      </c>
    </row>
    <row r="213" s="2" customFormat="1">
      <c r="A213" s="38"/>
      <c r="B213" s="39"/>
      <c r="C213" s="40"/>
      <c r="D213" s="224" t="s">
        <v>183</v>
      </c>
      <c r="E213" s="40"/>
      <c r="F213" s="229" t="s">
        <v>994</v>
      </c>
      <c r="G213" s="40"/>
      <c r="H213" s="40"/>
      <c r="I213" s="226"/>
      <c r="J213" s="40"/>
      <c r="K213" s="40"/>
      <c r="L213" s="44"/>
      <c r="M213" s="227"/>
      <c r="N213" s="228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183</v>
      </c>
      <c r="AU213" s="17" t="s">
        <v>85</v>
      </c>
    </row>
    <row r="214" s="12" customFormat="1">
      <c r="A214" s="12"/>
      <c r="B214" s="230"/>
      <c r="C214" s="231"/>
      <c r="D214" s="224" t="s">
        <v>185</v>
      </c>
      <c r="E214" s="232" t="s">
        <v>1</v>
      </c>
      <c r="F214" s="233" t="s">
        <v>995</v>
      </c>
      <c r="G214" s="231"/>
      <c r="H214" s="234">
        <v>80.272000000000006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40" t="s">
        <v>185</v>
      </c>
      <c r="AU214" s="240" t="s">
        <v>85</v>
      </c>
      <c r="AV214" s="12" t="s">
        <v>87</v>
      </c>
      <c r="AW214" s="12" t="s">
        <v>34</v>
      </c>
      <c r="AX214" s="12" t="s">
        <v>85</v>
      </c>
      <c r="AY214" s="240" t="s">
        <v>179</v>
      </c>
    </row>
    <row r="215" s="2" customFormat="1" ht="55.5" customHeight="1">
      <c r="A215" s="38"/>
      <c r="B215" s="39"/>
      <c r="C215" s="257" t="s">
        <v>292</v>
      </c>
      <c r="D215" s="257" t="s">
        <v>270</v>
      </c>
      <c r="E215" s="258" t="s">
        <v>572</v>
      </c>
      <c r="F215" s="259" t="s">
        <v>573</v>
      </c>
      <c r="G215" s="260" t="s">
        <v>176</v>
      </c>
      <c r="H215" s="261">
        <v>4.1799999999999997</v>
      </c>
      <c r="I215" s="262"/>
      <c r="J215" s="263">
        <f>ROUND(I215*H215,2)</f>
        <v>0</v>
      </c>
      <c r="K215" s="259" t="s">
        <v>177</v>
      </c>
      <c r="L215" s="44"/>
      <c r="M215" s="264" t="s">
        <v>1</v>
      </c>
      <c r="N215" s="265" t="s">
        <v>43</v>
      </c>
      <c r="O215" s="91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2" t="s">
        <v>480</v>
      </c>
      <c r="AT215" s="222" t="s">
        <v>270</v>
      </c>
      <c r="AU215" s="222" t="s">
        <v>85</v>
      </c>
      <c r="AY215" s="17" t="s">
        <v>179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7" t="s">
        <v>85</v>
      </c>
      <c r="BK215" s="223">
        <f>ROUND(I215*H215,2)</f>
        <v>0</v>
      </c>
      <c r="BL215" s="17" t="s">
        <v>480</v>
      </c>
      <c r="BM215" s="222" t="s">
        <v>996</v>
      </c>
    </row>
    <row r="216" s="2" customFormat="1">
      <c r="A216" s="38"/>
      <c r="B216" s="39"/>
      <c r="C216" s="40"/>
      <c r="D216" s="224" t="s">
        <v>182</v>
      </c>
      <c r="E216" s="40"/>
      <c r="F216" s="225" t="s">
        <v>575</v>
      </c>
      <c r="G216" s="40"/>
      <c r="H216" s="40"/>
      <c r="I216" s="226"/>
      <c r="J216" s="40"/>
      <c r="K216" s="40"/>
      <c r="L216" s="44"/>
      <c r="M216" s="227"/>
      <c r="N216" s="228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182</v>
      </c>
      <c r="AU216" s="17" t="s">
        <v>85</v>
      </c>
    </row>
    <row r="217" s="2" customFormat="1">
      <c r="A217" s="38"/>
      <c r="B217" s="39"/>
      <c r="C217" s="40"/>
      <c r="D217" s="224" t="s">
        <v>183</v>
      </c>
      <c r="E217" s="40"/>
      <c r="F217" s="229" t="s">
        <v>991</v>
      </c>
      <c r="G217" s="40"/>
      <c r="H217" s="40"/>
      <c r="I217" s="226"/>
      <c r="J217" s="40"/>
      <c r="K217" s="40"/>
      <c r="L217" s="44"/>
      <c r="M217" s="227"/>
      <c r="N217" s="228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183</v>
      </c>
      <c r="AU217" s="17" t="s">
        <v>85</v>
      </c>
    </row>
    <row r="218" s="12" customFormat="1">
      <c r="A218" s="12"/>
      <c r="B218" s="230"/>
      <c r="C218" s="231"/>
      <c r="D218" s="224" t="s">
        <v>185</v>
      </c>
      <c r="E218" s="232" t="s">
        <v>1</v>
      </c>
      <c r="F218" s="233" t="s">
        <v>997</v>
      </c>
      <c r="G218" s="231"/>
      <c r="H218" s="234">
        <v>4.1799999999999997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0" t="s">
        <v>185</v>
      </c>
      <c r="AU218" s="240" t="s">
        <v>85</v>
      </c>
      <c r="AV218" s="12" t="s">
        <v>87</v>
      </c>
      <c r="AW218" s="12" t="s">
        <v>34</v>
      </c>
      <c r="AX218" s="12" t="s">
        <v>85</v>
      </c>
      <c r="AY218" s="240" t="s">
        <v>179</v>
      </c>
    </row>
    <row r="219" s="2" customFormat="1" ht="55.5" customHeight="1">
      <c r="A219" s="38"/>
      <c r="B219" s="39"/>
      <c r="C219" s="257" t="s">
        <v>325</v>
      </c>
      <c r="D219" s="257" t="s">
        <v>270</v>
      </c>
      <c r="E219" s="258" t="s">
        <v>572</v>
      </c>
      <c r="F219" s="259" t="s">
        <v>573</v>
      </c>
      <c r="G219" s="260" t="s">
        <v>176</v>
      </c>
      <c r="H219" s="261">
        <v>561.90300000000002</v>
      </c>
      <c r="I219" s="262"/>
      <c r="J219" s="263">
        <f>ROUND(I219*H219,2)</f>
        <v>0</v>
      </c>
      <c r="K219" s="259" t="s">
        <v>177</v>
      </c>
      <c r="L219" s="44"/>
      <c r="M219" s="264" t="s">
        <v>1</v>
      </c>
      <c r="N219" s="265" t="s">
        <v>43</v>
      </c>
      <c r="O219" s="91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2" t="s">
        <v>480</v>
      </c>
      <c r="AT219" s="222" t="s">
        <v>270</v>
      </c>
      <c r="AU219" s="222" t="s">
        <v>85</v>
      </c>
      <c r="AY219" s="17" t="s">
        <v>179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85</v>
      </c>
      <c r="BK219" s="223">
        <f>ROUND(I219*H219,2)</f>
        <v>0</v>
      </c>
      <c r="BL219" s="17" t="s">
        <v>480</v>
      </c>
      <c r="BM219" s="222" t="s">
        <v>998</v>
      </c>
    </row>
    <row r="220" s="2" customFormat="1">
      <c r="A220" s="38"/>
      <c r="B220" s="39"/>
      <c r="C220" s="40"/>
      <c r="D220" s="224" t="s">
        <v>182</v>
      </c>
      <c r="E220" s="40"/>
      <c r="F220" s="225" t="s">
        <v>575</v>
      </c>
      <c r="G220" s="40"/>
      <c r="H220" s="40"/>
      <c r="I220" s="226"/>
      <c r="J220" s="40"/>
      <c r="K220" s="40"/>
      <c r="L220" s="44"/>
      <c r="M220" s="227"/>
      <c r="N220" s="228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182</v>
      </c>
      <c r="AU220" s="17" t="s">
        <v>85</v>
      </c>
    </row>
    <row r="221" s="2" customFormat="1">
      <c r="A221" s="38"/>
      <c r="B221" s="39"/>
      <c r="C221" s="40"/>
      <c r="D221" s="224" t="s">
        <v>183</v>
      </c>
      <c r="E221" s="40"/>
      <c r="F221" s="229" t="s">
        <v>994</v>
      </c>
      <c r="G221" s="40"/>
      <c r="H221" s="40"/>
      <c r="I221" s="226"/>
      <c r="J221" s="40"/>
      <c r="K221" s="40"/>
      <c r="L221" s="44"/>
      <c r="M221" s="227"/>
      <c r="N221" s="228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183</v>
      </c>
      <c r="AU221" s="17" t="s">
        <v>85</v>
      </c>
    </row>
    <row r="222" s="12" customFormat="1">
      <c r="A222" s="12"/>
      <c r="B222" s="230"/>
      <c r="C222" s="231"/>
      <c r="D222" s="224" t="s">
        <v>185</v>
      </c>
      <c r="E222" s="232" t="s">
        <v>1</v>
      </c>
      <c r="F222" s="233" t="s">
        <v>999</v>
      </c>
      <c r="G222" s="231"/>
      <c r="H222" s="234">
        <v>561.90300000000002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40" t="s">
        <v>185</v>
      </c>
      <c r="AU222" s="240" t="s">
        <v>85</v>
      </c>
      <c r="AV222" s="12" t="s">
        <v>87</v>
      </c>
      <c r="AW222" s="12" t="s">
        <v>34</v>
      </c>
      <c r="AX222" s="12" t="s">
        <v>85</v>
      </c>
      <c r="AY222" s="240" t="s">
        <v>179</v>
      </c>
    </row>
    <row r="223" s="2" customFormat="1" ht="24.15" customHeight="1">
      <c r="A223" s="38"/>
      <c r="B223" s="39"/>
      <c r="C223" s="257" t="s">
        <v>269</v>
      </c>
      <c r="D223" s="257" t="s">
        <v>270</v>
      </c>
      <c r="E223" s="258" t="s">
        <v>613</v>
      </c>
      <c r="F223" s="259" t="s">
        <v>614</v>
      </c>
      <c r="G223" s="260" t="s">
        <v>176</v>
      </c>
      <c r="H223" s="261">
        <v>2.0899999999999999</v>
      </c>
      <c r="I223" s="262"/>
      <c r="J223" s="263">
        <f>ROUND(I223*H223,2)</f>
        <v>0</v>
      </c>
      <c r="K223" s="259" t="s">
        <v>177</v>
      </c>
      <c r="L223" s="44"/>
      <c r="M223" s="264" t="s">
        <v>1</v>
      </c>
      <c r="N223" s="265" t="s">
        <v>43</v>
      </c>
      <c r="O223" s="91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2" t="s">
        <v>480</v>
      </c>
      <c r="AT223" s="222" t="s">
        <v>270</v>
      </c>
      <c r="AU223" s="222" t="s">
        <v>85</v>
      </c>
      <c r="AY223" s="17" t="s">
        <v>179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7" t="s">
        <v>85</v>
      </c>
      <c r="BK223" s="223">
        <f>ROUND(I223*H223,2)</f>
        <v>0</v>
      </c>
      <c r="BL223" s="17" t="s">
        <v>480</v>
      </c>
      <c r="BM223" s="222" t="s">
        <v>1000</v>
      </c>
    </row>
    <row r="224" s="2" customFormat="1">
      <c r="A224" s="38"/>
      <c r="B224" s="39"/>
      <c r="C224" s="40"/>
      <c r="D224" s="224" t="s">
        <v>182</v>
      </c>
      <c r="E224" s="40"/>
      <c r="F224" s="225" t="s">
        <v>616</v>
      </c>
      <c r="G224" s="40"/>
      <c r="H224" s="40"/>
      <c r="I224" s="226"/>
      <c r="J224" s="40"/>
      <c r="K224" s="40"/>
      <c r="L224" s="44"/>
      <c r="M224" s="227"/>
      <c r="N224" s="228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182</v>
      </c>
      <c r="AU224" s="17" t="s">
        <v>85</v>
      </c>
    </row>
    <row r="225" s="2" customFormat="1">
      <c r="A225" s="38"/>
      <c r="B225" s="39"/>
      <c r="C225" s="40"/>
      <c r="D225" s="224" t="s">
        <v>183</v>
      </c>
      <c r="E225" s="40"/>
      <c r="F225" s="229" t="s">
        <v>1001</v>
      </c>
      <c r="G225" s="40"/>
      <c r="H225" s="40"/>
      <c r="I225" s="226"/>
      <c r="J225" s="40"/>
      <c r="K225" s="40"/>
      <c r="L225" s="44"/>
      <c r="M225" s="227"/>
      <c r="N225" s="228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183</v>
      </c>
      <c r="AU225" s="17" t="s">
        <v>85</v>
      </c>
    </row>
    <row r="226" s="12" customFormat="1">
      <c r="A226" s="12"/>
      <c r="B226" s="230"/>
      <c r="C226" s="231"/>
      <c r="D226" s="224" t="s">
        <v>185</v>
      </c>
      <c r="E226" s="232" t="s">
        <v>1</v>
      </c>
      <c r="F226" s="233" t="s">
        <v>992</v>
      </c>
      <c r="G226" s="231"/>
      <c r="H226" s="234">
        <v>2.0899999999999999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40" t="s">
        <v>185</v>
      </c>
      <c r="AU226" s="240" t="s">
        <v>85</v>
      </c>
      <c r="AV226" s="12" t="s">
        <v>87</v>
      </c>
      <c r="AW226" s="12" t="s">
        <v>34</v>
      </c>
      <c r="AX226" s="12" t="s">
        <v>85</v>
      </c>
      <c r="AY226" s="240" t="s">
        <v>179</v>
      </c>
    </row>
    <row r="227" s="2" customFormat="1" ht="24.15" customHeight="1">
      <c r="A227" s="38"/>
      <c r="B227" s="39"/>
      <c r="C227" s="257" t="s">
        <v>404</v>
      </c>
      <c r="D227" s="257" t="s">
        <v>270</v>
      </c>
      <c r="E227" s="258" t="s">
        <v>613</v>
      </c>
      <c r="F227" s="259" t="s">
        <v>614</v>
      </c>
      <c r="G227" s="260" t="s">
        <v>176</v>
      </c>
      <c r="H227" s="261">
        <v>80.272000000000006</v>
      </c>
      <c r="I227" s="262"/>
      <c r="J227" s="263">
        <f>ROUND(I227*H227,2)</f>
        <v>0</v>
      </c>
      <c r="K227" s="259" t="s">
        <v>177</v>
      </c>
      <c r="L227" s="44"/>
      <c r="M227" s="264" t="s">
        <v>1</v>
      </c>
      <c r="N227" s="265" t="s">
        <v>43</v>
      </c>
      <c r="O227" s="91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2" t="s">
        <v>480</v>
      </c>
      <c r="AT227" s="222" t="s">
        <v>270</v>
      </c>
      <c r="AU227" s="222" t="s">
        <v>85</v>
      </c>
      <c r="AY227" s="17" t="s">
        <v>179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7" t="s">
        <v>85</v>
      </c>
      <c r="BK227" s="223">
        <f>ROUND(I227*H227,2)</f>
        <v>0</v>
      </c>
      <c r="BL227" s="17" t="s">
        <v>480</v>
      </c>
      <c r="BM227" s="222" t="s">
        <v>1002</v>
      </c>
    </row>
    <row r="228" s="2" customFormat="1">
      <c r="A228" s="38"/>
      <c r="B228" s="39"/>
      <c r="C228" s="40"/>
      <c r="D228" s="224" t="s">
        <v>182</v>
      </c>
      <c r="E228" s="40"/>
      <c r="F228" s="225" t="s">
        <v>616</v>
      </c>
      <c r="G228" s="40"/>
      <c r="H228" s="40"/>
      <c r="I228" s="226"/>
      <c r="J228" s="40"/>
      <c r="K228" s="40"/>
      <c r="L228" s="44"/>
      <c r="M228" s="227"/>
      <c r="N228" s="228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182</v>
      </c>
      <c r="AU228" s="17" t="s">
        <v>85</v>
      </c>
    </row>
    <row r="229" s="2" customFormat="1">
      <c r="A229" s="38"/>
      <c r="B229" s="39"/>
      <c r="C229" s="40"/>
      <c r="D229" s="224" t="s">
        <v>183</v>
      </c>
      <c r="E229" s="40"/>
      <c r="F229" s="229" t="s">
        <v>774</v>
      </c>
      <c r="G229" s="40"/>
      <c r="H229" s="40"/>
      <c r="I229" s="226"/>
      <c r="J229" s="40"/>
      <c r="K229" s="40"/>
      <c r="L229" s="44"/>
      <c r="M229" s="227"/>
      <c r="N229" s="228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183</v>
      </c>
      <c r="AU229" s="17" t="s">
        <v>85</v>
      </c>
    </row>
    <row r="230" s="12" customFormat="1">
      <c r="A230" s="12"/>
      <c r="B230" s="230"/>
      <c r="C230" s="231"/>
      <c r="D230" s="224" t="s">
        <v>185</v>
      </c>
      <c r="E230" s="232" t="s">
        <v>1</v>
      </c>
      <c r="F230" s="233" t="s">
        <v>995</v>
      </c>
      <c r="G230" s="231"/>
      <c r="H230" s="234">
        <v>80.272000000000006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40" t="s">
        <v>185</v>
      </c>
      <c r="AU230" s="240" t="s">
        <v>85</v>
      </c>
      <c r="AV230" s="12" t="s">
        <v>87</v>
      </c>
      <c r="AW230" s="12" t="s">
        <v>34</v>
      </c>
      <c r="AX230" s="12" t="s">
        <v>85</v>
      </c>
      <c r="AY230" s="240" t="s">
        <v>179</v>
      </c>
    </row>
    <row r="231" s="2" customFormat="1" ht="24.15" customHeight="1">
      <c r="A231" s="38"/>
      <c r="B231" s="39"/>
      <c r="C231" s="257" t="s">
        <v>333</v>
      </c>
      <c r="D231" s="257" t="s">
        <v>270</v>
      </c>
      <c r="E231" s="258" t="s">
        <v>644</v>
      </c>
      <c r="F231" s="259" t="s">
        <v>645</v>
      </c>
      <c r="G231" s="260" t="s">
        <v>200</v>
      </c>
      <c r="H231" s="261">
        <v>3</v>
      </c>
      <c r="I231" s="262"/>
      <c r="J231" s="263">
        <f>ROUND(I231*H231,2)</f>
        <v>0</v>
      </c>
      <c r="K231" s="259" t="s">
        <v>177</v>
      </c>
      <c r="L231" s="44"/>
      <c r="M231" s="264" t="s">
        <v>1</v>
      </c>
      <c r="N231" s="265" t="s">
        <v>43</v>
      </c>
      <c r="O231" s="91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2" t="s">
        <v>480</v>
      </c>
      <c r="AT231" s="222" t="s">
        <v>270</v>
      </c>
      <c r="AU231" s="222" t="s">
        <v>85</v>
      </c>
      <c r="AY231" s="17" t="s">
        <v>179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7" t="s">
        <v>85</v>
      </c>
      <c r="BK231" s="223">
        <f>ROUND(I231*H231,2)</f>
        <v>0</v>
      </c>
      <c r="BL231" s="17" t="s">
        <v>480</v>
      </c>
      <c r="BM231" s="222" t="s">
        <v>1003</v>
      </c>
    </row>
    <row r="232" s="2" customFormat="1">
      <c r="A232" s="38"/>
      <c r="B232" s="39"/>
      <c r="C232" s="40"/>
      <c r="D232" s="224" t="s">
        <v>182</v>
      </c>
      <c r="E232" s="40"/>
      <c r="F232" s="225" t="s">
        <v>647</v>
      </c>
      <c r="G232" s="40"/>
      <c r="H232" s="40"/>
      <c r="I232" s="226"/>
      <c r="J232" s="40"/>
      <c r="K232" s="40"/>
      <c r="L232" s="44"/>
      <c r="M232" s="227"/>
      <c r="N232" s="228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182</v>
      </c>
      <c r="AU232" s="17" t="s">
        <v>85</v>
      </c>
    </row>
    <row r="233" s="12" customFormat="1">
      <c r="A233" s="12"/>
      <c r="B233" s="230"/>
      <c r="C233" s="231"/>
      <c r="D233" s="224" t="s">
        <v>185</v>
      </c>
      <c r="E233" s="232" t="s">
        <v>1</v>
      </c>
      <c r="F233" s="233" t="s">
        <v>776</v>
      </c>
      <c r="G233" s="231"/>
      <c r="H233" s="234">
        <v>3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40" t="s">
        <v>185</v>
      </c>
      <c r="AU233" s="240" t="s">
        <v>85</v>
      </c>
      <c r="AV233" s="12" t="s">
        <v>87</v>
      </c>
      <c r="AW233" s="12" t="s">
        <v>34</v>
      </c>
      <c r="AX233" s="12" t="s">
        <v>85</v>
      </c>
      <c r="AY233" s="240" t="s">
        <v>179</v>
      </c>
    </row>
    <row r="234" s="2" customFormat="1" ht="33" customHeight="1">
      <c r="A234" s="38"/>
      <c r="B234" s="39"/>
      <c r="C234" s="257" t="s">
        <v>283</v>
      </c>
      <c r="D234" s="257" t="s">
        <v>270</v>
      </c>
      <c r="E234" s="258" t="s">
        <v>869</v>
      </c>
      <c r="F234" s="259" t="s">
        <v>870</v>
      </c>
      <c r="G234" s="260" t="s">
        <v>200</v>
      </c>
      <c r="H234" s="261">
        <v>1</v>
      </c>
      <c r="I234" s="262"/>
      <c r="J234" s="263">
        <f>ROUND(I234*H234,2)</f>
        <v>0</v>
      </c>
      <c r="K234" s="259" t="s">
        <v>177</v>
      </c>
      <c r="L234" s="44"/>
      <c r="M234" s="264" t="s">
        <v>1</v>
      </c>
      <c r="N234" s="265" t="s">
        <v>43</v>
      </c>
      <c r="O234" s="91"/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2" t="s">
        <v>480</v>
      </c>
      <c r="AT234" s="222" t="s">
        <v>270</v>
      </c>
      <c r="AU234" s="222" t="s">
        <v>85</v>
      </c>
      <c r="AY234" s="17" t="s">
        <v>179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7" t="s">
        <v>85</v>
      </c>
      <c r="BK234" s="223">
        <f>ROUND(I234*H234,2)</f>
        <v>0</v>
      </c>
      <c r="BL234" s="17" t="s">
        <v>480</v>
      </c>
      <c r="BM234" s="222" t="s">
        <v>1004</v>
      </c>
    </row>
    <row r="235" s="2" customFormat="1">
      <c r="A235" s="38"/>
      <c r="B235" s="39"/>
      <c r="C235" s="40"/>
      <c r="D235" s="224" t="s">
        <v>182</v>
      </c>
      <c r="E235" s="40"/>
      <c r="F235" s="225" t="s">
        <v>872</v>
      </c>
      <c r="G235" s="40"/>
      <c r="H235" s="40"/>
      <c r="I235" s="226"/>
      <c r="J235" s="40"/>
      <c r="K235" s="40"/>
      <c r="L235" s="44"/>
      <c r="M235" s="227"/>
      <c r="N235" s="228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182</v>
      </c>
      <c r="AU235" s="17" t="s">
        <v>85</v>
      </c>
    </row>
    <row r="236" s="12" customFormat="1">
      <c r="A236" s="12"/>
      <c r="B236" s="230"/>
      <c r="C236" s="231"/>
      <c r="D236" s="224" t="s">
        <v>185</v>
      </c>
      <c r="E236" s="232" t="s">
        <v>1</v>
      </c>
      <c r="F236" s="233" t="s">
        <v>239</v>
      </c>
      <c r="G236" s="231"/>
      <c r="H236" s="234">
        <v>1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40" t="s">
        <v>185</v>
      </c>
      <c r="AU236" s="240" t="s">
        <v>85</v>
      </c>
      <c r="AV236" s="12" t="s">
        <v>87</v>
      </c>
      <c r="AW236" s="12" t="s">
        <v>34</v>
      </c>
      <c r="AX236" s="12" t="s">
        <v>85</v>
      </c>
      <c r="AY236" s="240" t="s">
        <v>179</v>
      </c>
    </row>
    <row r="237" s="2" customFormat="1" ht="24.15" customHeight="1">
      <c r="A237" s="38"/>
      <c r="B237" s="39"/>
      <c r="C237" s="257" t="s">
        <v>392</v>
      </c>
      <c r="D237" s="257" t="s">
        <v>270</v>
      </c>
      <c r="E237" s="258" t="s">
        <v>777</v>
      </c>
      <c r="F237" s="259" t="s">
        <v>778</v>
      </c>
      <c r="G237" s="260" t="s">
        <v>176</v>
      </c>
      <c r="H237" s="261">
        <v>80.272000000000006</v>
      </c>
      <c r="I237" s="262"/>
      <c r="J237" s="263">
        <f>ROUND(I237*H237,2)</f>
        <v>0</v>
      </c>
      <c r="K237" s="259" t="s">
        <v>177</v>
      </c>
      <c r="L237" s="44"/>
      <c r="M237" s="264" t="s">
        <v>1</v>
      </c>
      <c r="N237" s="265" t="s">
        <v>43</v>
      </c>
      <c r="O237" s="91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2" t="s">
        <v>480</v>
      </c>
      <c r="AT237" s="222" t="s">
        <v>270</v>
      </c>
      <c r="AU237" s="222" t="s">
        <v>85</v>
      </c>
      <c r="AY237" s="17" t="s">
        <v>179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7" t="s">
        <v>85</v>
      </c>
      <c r="BK237" s="223">
        <f>ROUND(I237*H237,2)</f>
        <v>0</v>
      </c>
      <c r="BL237" s="17" t="s">
        <v>480</v>
      </c>
      <c r="BM237" s="222" t="s">
        <v>1005</v>
      </c>
    </row>
    <row r="238" s="2" customFormat="1">
      <c r="A238" s="38"/>
      <c r="B238" s="39"/>
      <c r="C238" s="40"/>
      <c r="D238" s="224" t="s">
        <v>182</v>
      </c>
      <c r="E238" s="40"/>
      <c r="F238" s="225" t="s">
        <v>780</v>
      </c>
      <c r="G238" s="40"/>
      <c r="H238" s="40"/>
      <c r="I238" s="226"/>
      <c r="J238" s="40"/>
      <c r="K238" s="40"/>
      <c r="L238" s="44"/>
      <c r="M238" s="227"/>
      <c r="N238" s="228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182</v>
      </c>
      <c r="AU238" s="17" t="s">
        <v>85</v>
      </c>
    </row>
    <row r="239" s="12" customFormat="1">
      <c r="A239" s="12"/>
      <c r="B239" s="230"/>
      <c r="C239" s="231"/>
      <c r="D239" s="224" t="s">
        <v>185</v>
      </c>
      <c r="E239" s="232" t="s">
        <v>1</v>
      </c>
      <c r="F239" s="233" t="s">
        <v>995</v>
      </c>
      <c r="G239" s="231"/>
      <c r="H239" s="234">
        <v>80.272000000000006</v>
      </c>
      <c r="I239" s="235"/>
      <c r="J239" s="231"/>
      <c r="K239" s="231"/>
      <c r="L239" s="236"/>
      <c r="M239" s="277"/>
      <c r="N239" s="278"/>
      <c r="O239" s="278"/>
      <c r="P239" s="278"/>
      <c r="Q239" s="278"/>
      <c r="R239" s="278"/>
      <c r="S239" s="278"/>
      <c r="T239" s="279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40" t="s">
        <v>185</v>
      </c>
      <c r="AU239" s="240" t="s">
        <v>85</v>
      </c>
      <c r="AV239" s="12" t="s">
        <v>87</v>
      </c>
      <c r="AW239" s="12" t="s">
        <v>34</v>
      </c>
      <c r="AX239" s="12" t="s">
        <v>85</v>
      </c>
      <c r="AY239" s="240" t="s">
        <v>179</v>
      </c>
    </row>
    <row r="240" s="2" customFormat="1" ht="6.96" customHeight="1">
      <c r="A240" s="38"/>
      <c r="B240" s="66"/>
      <c r="C240" s="67"/>
      <c r="D240" s="67"/>
      <c r="E240" s="67"/>
      <c r="F240" s="67"/>
      <c r="G240" s="67"/>
      <c r="H240" s="67"/>
      <c r="I240" s="67"/>
      <c r="J240" s="67"/>
      <c r="K240" s="67"/>
      <c r="L240" s="44"/>
      <c r="M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</sheetData>
  <sheetProtection sheet="1" autoFilter="0" formatColumns="0" formatRows="0" objects="1" scenarios="1" spinCount="100000" saltValue="A/c7/kiZqFwnVxSa3DO8HpAcBBr0YwL9EcGlTnZeRVINbVHlXwQ+OsPEavd1enYlNxOHaNdPeLmNd9w0Kjs03w==" hashValue="vhztgB9itxwHOYJaMVCUnmBth1U4MK9L1oHKZ9LDUvOSj9Ocd0w7TTVk/7uH4Fvkz+jjSXkT8e5pR60K3t8LZw==" algorithmName="SHA-512" password="CC35"/>
  <autoFilter ref="C122:K2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941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1006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ROUND((SUM(BE121:BE125)),  2)</f>
        <v>0</v>
      </c>
      <c r="G35" s="38"/>
      <c r="H35" s="38"/>
      <c r="I35" s="164">
        <v>0.20999999999999999</v>
      </c>
      <c r="J35" s="16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ROUND((SUM(BF121:BF125)),  2)</f>
        <v>0</v>
      </c>
      <c r="G36" s="38"/>
      <c r="H36" s="38"/>
      <c r="I36" s="164">
        <v>0.12</v>
      </c>
      <c r="J36" s="16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ROUND((SUM(BG121:BG125)),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ROUND((SUM(BH121:BH125)),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ROUND((SUM(BI121:BI125)),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941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5.2 - VON - práce zhotovitele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 úseku Jílovice - Borovany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9" customFormat="1" ht="24.96" customHeight="1">
      <c r="A99" s="9"/>
      <c r="B99" s="188"/>
      <c r="C99" s="189"/>
      <c r="D99" s="190" t="s">
        <v>784</v>
      </c>
      <c r="E99" s="191"/>
      <c r="F99" s="191"/>
      <c r="G99" s="191"/>
      <c r="H99" s="191"/>
      <c r="I99" s="191"/>
      <c r="J99" s="192">
        <f>J122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160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Cyklická obnova trati v úseku Jílovice - Borovany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148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3" t="s">
        <v>941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150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SO 5.2 - VON - práce zhotovitele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trať dle JŘ č.199 v úseku Jílovice - Borovany</v>
      </c>
      <c r="G115" s="40"/>
      <c r="H115" s="40"/>
      <c r="I115" s="32" t="s">
        <v>22</v>
      </c>
      <c r="J115" s="79" t="str">
        <f>IF(J14="","",J14)</f>
        <v>22. 7. 2024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Správa železnic s.o.,OŘ Plzeň, ST České Budějovice</v>
      </c>
      <c r="G117" s="40"/>
      <c r="H117" s="40"/>
      <c r="I117" s="32" t="s">
        <v>32</v>
      </c>
      <c r="J117" s="36" t="str">
        <f>E23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30</v>
      </c>
      <c r="D118" s="40"/>
      <c r="E118" s="40"/>
      <c r="F118" s="27" t="str">
        <f>IF(E20="","",E20)</f>
        <v>Vyplň údaj</v>
      </c>
      <c r="G118" s="40"/>
      <c r="H118" s="40"/>
      <c r="I118" s="32" t="s">
        <v>35</v>
      </c>
      <c r="J118" s="36" t="str">
        <f>E26</f>
        <v>Ing. Zdeněk Znamenaný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161</v>
      </c>
      <c r="D120" s="202" t="s">
        <v>63</v>
      </c>
      <c r="E120" s="202" t="s">
        <v>59</v>
      </c>
      <c r="F120" s="202" t="s">
        <v>60</v>
      </c>
      <c r="G120" s="202" t="s">
        <v>162</v>
      </c>
      <c r="H120" s="202" t="s">
        <v>163</v>
      </c>
      <c r="I120" s="202" t="s">
        <v>164</v>
      </c>
      <c r="J120" s="202" t="s">
        <v>154</v>
      </c>
      <c r="K120" s="203" t="s">
        <v>165</v>
      </c>
      <c r="L120" s="204"/>
      <c r="M120" s="100" t="s">
        <v>1</v>
      </c>
      <c r="N120" s="101" t="s">
        <v>42</v>
      </c>
      <c r="O120" s="101" t="s">
        <v>166</v>
      </c>
      <c r="P120" s="101" t="s">
        <v>167</v>
      </c>
      <c r="Q120" s="101" t="s">
        <v>168</v>
      </c>
      <c r="R120" s="101" t="s">
        <v>169</v>
      </c>
      <c r="S120" s="101" t="s">
        <v>170</v>
      </c>
      <c r="T120" s="102" t="s">
        <v>171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172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0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156</v>
      </c>
      <c r="BK121" s="209">
        <f>BK122</f>
        <v>0</v>
      </c>
    </row>
    <row r="122" s="13" customFormat="1" ht="25.92" customHeight="1">
      <c r="A122" s="13"/>
      <c r="B122" s="241"/>
      <c r="C122" s="242"/>
      <c r="D122" s="243" t="s">
        <v>77</v>
      </c>
      <c r="E122" s="244" t="s">
        <v>785</v>
      </c>
      <c r="F122" s="244" t="s">
        <v>786</v>
      </c>
      <c r="G122" s="242"/>
      <c r="H122" s="242"/>
      <c r="I122" s="245"/>
      <c r="J122" s="246">
        <f>BK122</f>
        <v>0</v>
      </c>
      <c r="K122" s="242"/>
      <c r="L122" s="247"/>
      <c r="M122" s="248"/>
      <c r="N122" s="249"/>
      <c r="O122" s="249"/>
      <c r="P122" s="250">
        <f>SUM(P123:P125)</f>
        <v>0</v>
      </c>
      <c r="Q122" s="249"/>
      <c r="R122" s="250">
        <f>SUM(R123:R125)</f>
        <v>0</v>
      </c>
      <c r="S122" s="249"/>
      <c r="T122" s="251">
        <f>SUM(T123:T125)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252" t="s">
        <v>203</v>
      </c>
      <c r="AT122" s="253" t="s">
        <v>77</v>
      </c>
      <c r="AU122" s="253" t="s">
        <v>78</v>
      </c>
      <c r="AY122" s="252" t="s">
        <v>179</v>
      </c>
      <c r="BK122" s="254">
        <f>SUM(BK123:BK125)</f>
        <v>0</v>
      </c>
    </row>
    <row r="123" s="2" customFormat="1" ht="24.15" customHeight="1">
      <c r="A123" s="38"/>
      <c r="B123" s="39"/>
      <c r="C123" s="257" t="s">
        <v>85</v>
      </c>
      <c r="D123" s="257" t="s">
        <v>270</v>
      </c>
      <c r="E123" s="258" t="s">
        <v>787</v>
      </c>
      <c r="F123" s="259" t="s">
        <v>788</v>
      </c>
      <c r="G123" s="260" t="s">
        <v>789</v>
      </c>
      <c r="H123" s="261">
        <v>1</v>
      </c>
      <c r="I123" s="262"/>
      <c r="J123" s="263">
        <f>ROUND(I123*H123,2)</f>
        <v>0</v>
      </c>
      <c r="K123" s="259" t="s">
        <v>177</v>
      </c>
      <c r="L123" s="44"/>
      <c r="M123" s="264" t="s">
        <v>1</v>
      </c>
      <c r="N123" s="265" t="s">
        <v>43</v>
      </c>
      <c r="O123" s="91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2" t="s">
        <v>180</v>
      </c>
      <c r="AT123" s="222" t="s">
        <v>270</v>
      </c>
      <c r="AU123" s="222" t="s">
        <v>85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85</v>
      </c>
      <c r="BK123" s="223">
        <f>ROUND(I123*H123,2)</f>
        <v>0</v>
      </c>
      <c r="BL123" s="17" t="s">
        <v>180</v>
      </c>
      <c r="BM123" s="222" t="s">
        <v>1007</v>
      </c>
    </row>
    <row r="124" s="2" customFormat="1">
      <c r="A124" s="38"/>
      <c r="B124" s="39"/>
      <c r="C124" s="40"/>
      <c r="D124" s="224" t="s">
        <v>182</v>
      </c>
      <c r="E124" s="40"/>
      <c r="F124" s="225" t="s">
        <v>788</v>
      </c>
      <c r="G124" s="40"/>
      <c r="H124" s="40"/>
      <c r="I124" s="226"/>
      <c r="J124" s="40"/>
      <c r="K124" s="40"/>
      <c r="L124" s="44"/>
      <c r="M124" s="227"/>
      <c r="N124" s="22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182</v>
      </c>
      <c r="AU124" s="17" t="s">
        <v>85</v>
      </c>
    </row>
    <row r="125" s="12" customFormat="1">
      <c r="A125" s="12"/>
      <c r="B125" s="230"/>
      <c r="C125" s="231"/>
      <c r="D125" s="224" t="s">
        <v>185</v>
      </c>
      <c r="E125" s="232" t="s">
        <v>1</v>
      </c>
      <c r="F125" s="233" t="s">
        <v>239</v>
      </c>
      <c r="G125" s="231"/>
      <c r="H125" s="234">
        <v>1</v>
      </c>
      <c r="I125" s="235"/>
      <c r="J125" s="231"/>
      <c r="K125" s="231"/>
      <c r="L125" s="236"/>
      <c r="M125" s="277"/>
      <c r="N125" s="278"/>
      <c r="O125" s="278"/>
      <c r="P125" s="278"/>
      <c r="Q125" s="278"/>
      <c r="R125" s="278"/>
      <c r="S125" s="278"/>
      <c r="T125" s="279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40" t="s">
        <v>185</v>
      </c>
      <c r="AU125" s="240" t="s">
        <v>85</v>
      </c>
      <c r="AV125" s="12" t="s">
        <v>87</v>
      </c>
      <c r="AW125" s="12" t="s">
        <v>34</v>
      </c>
      <c r="AX125" s="12" t="s">
        <v>85</v>
      </c>
      <c r="AY125" s="240" t="s">
        <v>179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D7jmn0faf/XD+z9w63hW5E4YrmJQ1OXjlz6trROauFuf4jGQKazqEDVNlUvCOHEqerVbhHTrBkZ4YodQXxlSWA==" hashValue="GpOdwp6pJvTcVr/zi7fkSpZdfogOLWSjdxmk2uEk0ZT/k4WXT4lNpp32HuUO0sgE8BgcDvOqFlkdjCv8tuxcWA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1008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1009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ROUND((SUM(BE123:BE237)),  2)</f>
        <v>0</v>
      </c>
      <c r="G35" s="38"/>
      <c r="H35" s="38"/>
      <c r="I35" s="164">
        <v>0.20999999999999999</v>
      </c>
      <c r="J35" s="163">
        <f>ROUND(((SUM(BE123:BE237))*I35),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ROUND((SUM(BF123:BF237)),  2)</f>
        <v>0</v>
      </c>
      <c r="G36" s="38"/>
      <c r="H36" s="38"/>
      <c r="I36" s="164">
        <v>0.12</v>
      </c>
      <c r="J36" s="163">
        <f>ROUND(((SUM(BF123:BF237))*I36),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ROUND((SUM(BG123:BG237)),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ROUND((SUM(BH123:BH237)),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ROUND((SUM(BI123:BI237)),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1008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6.1 - železniční svršek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 úseku Jílovice - Borovany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9" customFormat="1" ht="24.96" customHeight="1">
      <c r="A99" s="9"/>
      <c r="B99" s="188"/>
      <c r="C99" s="189"/>
      <c r="D99" s="190" t="s">
        <v>157</v>
      </c>
      <c r="E99" s="191"/>
      <c r="F99" s="191"/>
      <c r="G99" s="191"/>
      <c r="H99" s="191"/>
      <c r="I99" s="191"/>
      <c r="J99" s="192">
        <f>J148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158</v>
      </c>
      <c r="E100" s="196"/>
      <c r="F100" s="196"/>
      <c r="G100" s="196"/>
      <c r="H100" s="196"/>
      <c r="I100" s="196"/>
      <c r="J100" s="197">
        <f>J149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159</v>
      </c>
      <c r="E101" s="191"/>
      <c r="F101" s="191"/>
      <c r="G101" s="191"/>
      <c r="H101" s="191"/>
      <c r="I101" s="191"/>
      <c r="J101" s="192">
        <f>J176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160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Cyklická obnova trati v úseku Jílovice - Borovany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148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1008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150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 6.1 - železniční svršek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trať dle JŘ č.199 v úseku Jílovice - Borovany</v>
      </c>
      <c r="G117" s="40"/>
      <c r="H117" s="40"/>
      <c r="I117" s="32" t="s">
        <v>22</v>
      </c>
      <c r="J117" s="79" t="str">
        <f>IF(J14="","",J14)</f>
        <v>22. 7. 2024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 s.o.,OŘ Plzeň, ST České Budějovice</v>
      </c>
      <c r="G119" s="40"/>
      <c r="H119" s="40"/>
      <c r="I119" s="32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32" t="s">
        <v>35</v>
      </c>
      <c r="J120" s="36" t="str">
        <f>E26</f>
        <v>Ing. Zdeněk Znamenaný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161</v>
      </c>
      <c r="D122" s="202" t="s">
        <v>63</v>
      </c>
      <c r="E122" s="202" t="s">
        <v>59</v>
      </c>
      <c r="F122" s="202" t="s">
        <v>60</v>
      </c>
      <c r="G122" s="202" t="s">
        <v>162</v>
      </c>
      <c r="H122" s="202" t="s">
        <v>163</v>
      </c>
      <c r="I122" s="202" t="s">
        <v>164</v>
      </c>
      <c r="J122" s="202" t="s">
        <v>154</v>
      </c>
      <c r="K122" s="203" t="s">
        <v>165</v>
      </c>
      <c r="L122" s="204"/>
      <c r="M122" s="100" t="s">
        <v>1</v>
      </c>
      <c r="N122" s="101" t="s">
        <v>42</v>
      </c>
      <c r="O122" s="101" t="s">
        <v>166</v>
      </c>
      <c r="P122" s="101" t="s">
        <v>167</v>
      </c>
      <c r="Q122" s="101" t="s">
        <v>168</v>
      </c>
      <c r="R122" s="101" t="s">
        <v>169</v>
      </c>
      <c r="S122" s="101" t="s">
        <v>170</v>
      </c>
      <c r="T122" s="102" t="s">
        <v>171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172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P124+SUM(P125:P148)+P176</f>
        <v>0</v>
      </c>
      <c r="Q123" s="104"/>
      <c r="R123" s="207">
        <f>R124+SUM(R125:R148)+R176</f>
        <v>11.037745999999999</v>
      </c>
      <c r="S123" s="104"/>
      <c r="T123" s="208">
        <f>T124+SUM(T125:T148)+T176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156</v>
      </c>
      <c r="BK123" s="209">
        <f>BK124+SUM(BK125:BK148)+BK176</f>
        <v>0</v>
      </c>
    </row>
    <row r="124" s="2" customFormat="1" ht="16.5" customHeight="1">
      <c r="A124" s="38"/>
      <c r="B124" s="39"/>
      <c r="C124" s="210" t="s">
        <v>85</v>
      </c>
      <c r="D124" s="210" t="s">
        <v>173</v>
      </c>
      <c r="E124" s="211" t="s">
        <v>800</v>
      </c>
      <c r="F124" s="212" t="s">
        <v>801</v>
      </c>
      <c r="G124" s="213" t="s">
        <v>176</v>
      </c>
      <c r="H124" s="214">
        <v>6</v>
      </c>
      <c r="I124" s="215"/>
      <c r="J124" s="216">
        <f>ROUND(I124*H124,2)</f>
        <v>0</v>
      </c>
      <c r="K124" s="212" t="s">
        <v>177</v>
      </c>
      <c r="L124" s="217"/>
      <c r="M124" s="218" t="s">
        <v>1</v>
      </c>
      <c r="N124" s="219" t="s">
        <v>43</v>
      </c>
      <c r="O124" s="91"/>
      <c r="P124" s="220">
        <f>O124*H124</f>
        <v>0</v>
      </c>
      <c r="Q124" s="220">
        <v>1</v>
      </c>
      <c r="R124" s="220">
        <f>Q124*H124</f>
        <v>6</v>
      </c>
      <c r="S124" s="220">
        <v>0</v>
      </c>
      <c r="T124" s="22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2" t="s">
        <v>178</v>
      </c>
      <c r="AT124" s="222" t="s">
        <v>173</v>
      </c>
      <c r="AU124" s="222" t="s">
        <v>78</v>
      </c>
      <c r="AY124" s="17" t="s">
        <v>179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7" t="s">
        <v>85</v>
      </c>
      <c r="BK124" s="223">
        <f>ROUND(I124*H124,2)</f>
        <v>0</v>
      </c>
      <c r="BL124" s="17" t="s">
        <v>180</v>
      </c>
      <c r="BM124" s="222" t="s">
        <v>1010</v>
      </c>
    </row>
    <row r="125" s="2" customFormat="1">
      <c r="A125" s="38"/>
      <c r="B125" s="39"/>
      <c r="C125" s="40"/>
      <c r="D125" s="224" t="s">
        <v>182</v>
      </c>
      <c r="E125" s="40"/>
      <c r="F125" s="225" t="s">
        <v>801</v>
      </c>
      <c r="G125" s="40"/>
      <c r="H125" s="40"/>
      <c r="I125" s="226"/>
      <c r="J125" s="40"/>
      <c r="K125" s="40"/>
      <c r="L125" s="44"/>
      <c r="M125" s="227"/>
      <c r="N125" s="22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182</v>
      </c>
      <c r="AU125" s="17" t="s">
        <v>78</v>
      </c>
    </row>
    <row r="126" s="2" customFormat="1">
      <c r="A126" s="38"/>
      <c r="B126" s="39"/>
      <c r="C126" s="40"/>
      <c r="D126" s="224" t="s">
        <v>183</v>
      </c>
      <c r="E126" s="40"/>
      <c r="F126" s="229" t="s">
        <v>944</v>
      </c>
      <c r="G126" s="40"/>
      <c r="H126" s="40"/>
      <c r="I126" s="226"/>
      <c r="J126" s="40"/>
      <c r="K126" s="40"/>
      <c r="L126" s="44"/>
      <c r="M126" s="227"/>
      <c r="N126" s="22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183</v>
      </c>
      <c r="AU126" s="17" t="s">
        <v>78</v>
      </c>
    </row>
    <row r="127" s="12" customFormat="1">
      <c r="A127" s="12"/>
      <c r="B127" s="230"/>
      <c r="C127" s="231"/>
      <c r="D127" s="224" t="s">
        <v>185</v>
      </c>
      <c r="E127" s="232" t="s">
        <v>1</v>
      </c>
      <c r="F127" s="233" t="s">
        <v>945</v>
      </c>
      <c r="G127" s="231"/>
      <c r="H127" s="234">
        <v>6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0" t="s">
        <v>185</v>
      </c>
      <c r="AU127" s="240" t="s">
        <v>78</v>
      </c>
      <c r="AV127" s="12" t="s">
        <v>87</v>
      </c>
      <c r="AW127" s="12" t="s">
        <v>34</v>
      </c>
      <c r="AX127" s="12" t="s">
        <v>85</v>
      </c>
      <c r="AY127" s="240" t="s">
        <v>179</v>
      </c>
    </row>
    <row r="128" s="2" customFormat="1" ht="24.15" customHeight="1">
      <c r="A128" s="38"/>
      <c r="B128" s="39"/>
      <c r="C128" s="210" t="s">
        <v>87</v>
      </c>
      <c r="D128" s="210" t="s">
        <v>173</v>
      </c>
      <c r="E128" s="211" t="s">
        <v>691</v>
      </c>
      <c r="F128" s="212" t="s">
        <v>692</v>
      </c>
      <c r="G128" s="213" t="s">
        <v>176</v>
      </c>
      <c r="H128" s="214">
        <v>17.821000000000002</v>
      </c>
      <c r="I128" s="215"/>
      <c r="J128" s="216">
        <f>ROUND(I128*H128,2)</f>
        <v>0</v>
      </c>
      <c r="K128" s="212" t="s">
        <v>177</v>
      </c>
      <c r="L128" s="217"/>
      <c r="M128" s="218" t="s">
        <v>1</v>
      </c>
      <c r="N128" s="219" t="s">
        <v>43</v>
      </c>
      <c r="O128" s="91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2" t="s">
        <v>178</v>
      </c>
      <c r="AT128" s="222" t="s">
        <v>173</v>
      </c>
      <c r="AU128" s="222" t="s">
        <v>78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85</v>
      </c>
      <c r="BK128" s="223">
        <f>ROUND(I128*H128,2)</f>
        <v>0</v>
      </c>
      <c r="BL128" s="17" t="s">
        <v>180</v>
      </c>
      <c r="BM128" s="222" t="s">
        <v>1011</v>
      </c>
    </row>
    <row r="129" s="2" customFormat="1">
      <c r="A129" s="38"/>
      <c r="B129" s="39"/>
      <c r="C129" s="40"/>
      <c r="D129" s="224" t="s">
        <v>182</v>
      </c>
      <c r="E129" s="40"/>
      <c r="F129" s="225" t="s">
        <v>692</v>
      </c>
      <c r="G129" s="40"/>
      <c r="H129" s="40"/>
      <c r="I129" s="226"/>
      <c r="J129" s="40"/>
      <c r="K129" s="40"/>
      <c r="L129" s="44"/>
      <c r="M129" s="227"/>
      <c r="N129" s="22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182</v>
      </c>
      <c r="AU129" s="17" t="s">
        <v>78</v>
      </c>
    </row>
    <row r="130" s="12" customFormat="1">
      <c r="A130" s="12"/>
      <c r="B130" s="230"/>
      <c r="C130" s="231"/>
      <c r="D130" s="224" t="s">
        <v>185</v>
      </c>
      <c r="E130" s="232" t="s">
        <v>1</v>
      </c>
      <c r="F130" s="233" t="s">
        <v>1012</v>
      </c>
      <c r="G130" s="231"/>
      <c r="H130" s="234">
        <v>17.821000000000002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0" t="s">
        <v>185</v>
      </c>
      <c r="AU130" s="240" t="s">
        <v>78</v>
      </c>
      <c r="AV130" s="12" t="s">
        <v>87</v>
      </c>
      <c r="AW130" s="12" t="s">
        <v>34</v>
      </c>
      <c r="AX130" s="12" t="s">
        <v>85</v>
      </c>
      <c r="AY130" s="240" t="s">
        <v>179</v>
      </c>
    </row>
    <row r="131" s="2" customFormat="1" ht="24.15" customHeight="1">
      <c r="A131" s="38"/>
      <c r="B131" s="39"/>
      <c r="C131" s="210" t="s">
        <v>192</v>
      </c>
      <c r="D131" s="210" t="s">
        <v>173</v>
      </c>
      <c r="E131" s="211" t="s">
        <v>695</v>
      </c>
      <c r="F131" s="212" t="s">
        <v>696</v>
      </c>
      <c r="G131" s="213" t="s">
        <v>176</v>
      </c>
      <c r="H131" s="214">
        <v>17.821000000000002</v>
      </c>
      <c r="I131" s="215"/>
      <c r="J131" s="216">
        <f>ROUND(I131*H131,2)</f>
        <v>0</v>
      </c>
      <c r="K131" s="212" t="s">
        <v>177</v>
      </c>
      <c r="L131" s="217"/>
      <c r="M131" s="218" t="s">
        <v>1</v>
      </c>
      <c r="N131" s="219" t="s">
        <v>43</v>
      </c>
      <c r="O131" s="91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2" t="s">
        <v>178</v>
      </c>
      <c r="AT131" s="222" t="s">
        <v>173</v>
      </c>
      <c r="AU131" s="222" t="s">
        <v>78</v>
      </c>
      <c r="AY131" s="17" t="s">
        <v>179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85</v>
      </c>
      <c r="BK131" s="223">
        <f>ROUND(I131*H131,2)</f>
        <v>0</v>
      </c>
      <c r="BL131" s="17" t="s">
        <v>180</v>
      </c>
      <c r="BM131" s="222" t="s">
        <v>1013</v>
      </c>
    </row>
    <row r="132" s="2" customFormat="1">
      <c r="A132" s="38"/>
      <c r="B132" s="39"/>
      <c r="C132" s="40"/>
      <c r="D132" s="224" t="s">
        <v>182</v>
      </c>
      <c r="E132" s="40"/>
      <c r="F132" s="225" t="s">
        <v>696</v>
      </c>
      <c r="G132" s="40"/>
      <c r="H132" s="40"/>
      <c r="I132" s="226"/>
      <c r="J132" s="40"/>
      <c r="K132" s="40"/>
      <c r="L132" s="44"/>
      <c r="M132" s="227"/>
      <c r="N132" s="22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182</v>
      </c>
      <c r="AU132" s="17" t="s">
        <v>78</v>
      </c>
    </row>
    <row r="133" s="12" customFormat="1">
      <c r="A133" s="12"/>
      <c r="B133" s="230"/>
      <c r="C133" s="231"/>
      <c r="D133" s="224" t="s">
        <v>185</v>
      </c>
      <c r="E133" s="232" t="s">
        <v>1</v>
      </c>
      <c r="F133" s="233" t="s">
        <v>1012</v>
      </c>
      <c r="G133" s="231"/>
      <c r="H133" s="234">
        <v>17.821000000000002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0" t="s">
        <v>185</v>
      </c>
      <c r="AU133" s="240" t="s">
        <v>78</v>
      </c>
      <c r="AV133" s="12" t="s">
        <v>87</v>
      </c>
      <c r="AW133" s="12" t="s">
        <v>34</v>
      </c>
      <c r="AX133" s="12" t="s">
        <v>85</v>
      </c>
      <c r="AY133" s="240" t="s">
        <v>179</v>
      </c>
    </row>
    <row r="134" s="2" customFormat="1" ht="16.5" customHeight="1">
      <c r="A134" s="38"/>
      <c r="B134" s="39"/>
      <c r="C134" s="210" t="s">
        <v>180</v>
      </c>
      <c r="D134" s="210" t="s">
        <v>173</v>
      </c>
      <c r="E134" s="211" t="s">
        <v>698</v>
      </c>
      <c r="F134" s="212" t="s">
        <v>699</v>
      </c>
      <c r="G134" s="213" t="s">
        <v>700</v>
      </c>
      <c r="H134" s="214">
        <v>12</v>
      </c>
      <c r="I134" s="215"/>
      <c r="J134" s="216">
        <f>ROUND(I134*H134,2)</f>
        <v>0</v>
      </c>
      <c r="K134" s="212" t="s">
        <v>177</v>
      </c>
      <c r="L134" s="217"/>
      <c r="M134" s="218" t="s">
        <v>1</v>
      </c>
      <c r="N134" s="219" t="s">
        <v>43</v>
      </c>
      <c r="O134" s="91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2" t="s">
        <v>178</v>
      </c>
      <c r="AT134" s="222" t="s">
        <v>173</v>
      </c>
      <c r="AU134" s="222" t="s">
        <v>78</v>
      </c>
      <c r="AY134" s="17" t="s">
        <v>179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85</v>
      </c>
      <c r="BK134" s="223">
        <f>ROUND(I134*H134,2)</f>
        <v>0</v>
      </c>
      <c r="BL134" s="17" t="s">
        <v>180</v>
      </c>
      <c r="BM134" s="222" t="s">
        <v>1014</v>
      </c>
    </row>
    <row r="135" s="2" customFormat="1">
      <c r="A135" s="38"/>
      <c r="B135" s="39"/>
      <c r="C135" s="40"/>
      <c r="D135" s="224" t="s">
        <v>182</v>
      </c>
      <c r="E135" s="40"/>
      <c r="F135" s="225" t="s">
        <v>699</v>
      </c>
      <c r="G135" s="40"/>
      <c r="H135" s="40"/>
      <c r="I135" s="226"/>
      <c r="J135" s="40"/>
      <c r="K135" s="40"/>
      <c r="L135" s="44"/>
      <c r="M135" s="227"/>
      <c r="N135" s="22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182</v>
      </c>
      <c r="AU135" s="17" t="s">
        <v>78</v>
      </c>
    </row>
    <row r="136" s="12" customFormat="1">
      <c r="A136" s="12"/>
      <c r="B136" s="230"/>
      <c r="C136" s="231"/>
      <c r="D136" s="224" t="s">
        <v>185</v>
      </c>
      <c r="E136" s="232" t="s">
        <v>1</v>
      </c>
      <c r="F136" s="233" t="s">
        <v>702</v>
      </c>
      <c r="G136" s="231"/>
      <c r="H136" s="234">
        <v>12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0" t="s">
        <v>185</v>
      </c>
      <c r="AU136" s="240" t="s">
        <v>78</v>
      </c>
      <c r="AV136" s="12" t="s">
        <v>87</v>
      </c>
      <c r="AW136" s="12" t="s">
        <v>34</v>
      </c>
      <c r="AX136" s="12" t="s">
        <v>85</v>
      </c>
      <c r="AY136" s="240" t="s">
        <v>179</v>
      </c>
    </row>
    <row r="137" s="2" customFormat="1" ht="49.05" customHeight="1">
      <c r="A137" s="38"/>
      <c r="B137" s="39"/>
      <c r="C137" s="210" t="s">
        <v>203</v>
      </c>
      <c r="D137" s="210" t="s">
        <v>173</v>
      </c>
      <c r="E137" s="211" t="s">
        <v>810</v>
      </c>
      <c r="F137" s="212" t="s">
        <v>811</v>
      </c>
      <c r="G137" s="213" t="s">
        <v>195</v>
      </c>
      <c r="H137" s="214">
        <v>7.2000000000000002</v>
      </c>
      <c r="I137" s="215"/>
      <c r="J137" s="216">
        <f>ROUND(I137*H137,2)</f>
        <v>0</v>
      </c>
      <c r="K137" s="212" t="s">
        <v>177</v>
      </c>
      <c r="L137" s="217"/>
      <c r="M137" s="218" t="s">
        <v>1</v>
      </c>
      <c r="N137" s="219" t="s">
        <v>43</v>
      </c>
      <c r="O137" s="91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2" t="s">
        <v>178</v>
      </c>
      <c r="AT137" s="222" t="s">
        <v>173</v>
      </c>
      <c r="AU137" s="222" t="s">
        <v>78</v>
      </c>
      <c r="AY137" s="17" t="s">
        <v>179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85</v>
      </c>
      <c r="BK137" s="223">
        <f>ROUND(I137*H137,2)</f>
        <v>0</v>
      </c>
      <c r="BL137" s="17" t="s">
        <v>180</v>
      </c>
      <c r="BM137" s="222" t="s">
        <v>1015</v>
      </c>
    </row>
    <row r="138" s="2" customFormat="1">
      <c r="A138" s="38"/>
      <c r="B138" s="39"/>
      <c r="C138" s="40"/>
      <c r="D138" s="224" t="s">
        <v>182</v>
      </c>
      <c r="E138" s="40"/>
      <c r="F138" s="225" t="s">
        <v>811</v>
      </c>
      <c r="G138" s="40"/>
      <c r="H138" s="40"/>
      <c r="I138" s="226"/>
      <c r="J138" s="40"/>
      <c r="K138" s="40"/>
      <c r="L138" s="44"/>
      <c r="M138" s="227"/>
      <c r="N138" s="22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182</v>
      </c>
      <c r="AU138" s="17" t="s">
        <v>78</v>
      </c>
    </row>
    <row r="139" s="12" customFormat="1">
      <c r="A139" s="12"/>
      <c r="B139" s="230"/>
      <c r="C139" s="231"/>
      <c r="D139" s="224" t="s">
        <v>185</v>
      </c>
      <c r="E139" s="232" t="s">
        <v>1</v>
      </c>
      <c r="F139" s="233" t="s">
        <v>813</v>
      </c>
      <c r="G139" s="231"/>
      <c r="H139" s="234">
        <v>7.2000000000000002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0" t="s">
        <v>185</v>
      </c>
      <c r="AU139" s="240" t="s">
        <v>78</v>
      </c>
      <c r="AV139" s="12" t="s">
        <v>87</v>
      </c>
      <c r="AW139" s="12" t="s">
        <v>34</v>
      </c>
      <c r="AX139" s="12" t="s">
        <v>85</v>
      </c>
      <c r="AY139" s="240" t="s">
        <v>179</v>
      </c>
    </row>
    <row r="140" s="2" customFormat="1" ht="24.15" customHeight="1">
      <c r="A140" s="38"/>
      <c r="B140" s="39"/>
      <c r="C140" s="210" t="s">
        <v>207</v>
      </c>
      <c r="D140" s="210" t="s">
        <v>173</v>
      </c>
      <c r="E140" s="211" t="s">
        <v>250</v>
      </c>
      <c r="F140" s="212" t="s">
        <v>251</v>
      </c>
      <c r="G140" s="213" t="s">
        <v>252</v>
      </c>
      <c r="H140" s="214">
        <v>2.0739999999999998</v>
      </c>
      <c r="I140" s="215"/>
      <c r="J140" s="216">
        <f>ROUND(I140*H140,2)</f>
        <v>0</v>
      </c>
      <c r="K140" s="212" t="s">
        <v>177</v>
      </c>
      <c r="L140" s="217"/>
      <c r="M140" s="218" t="s">
        <v>1</v>
      </c>
      <c r="N140" s="219" t="s">
        <v>43</v>
      </c>
      <c r="O140" s="91"/>
      <c r="P140" s="220">
        <f>O140*H140</f>
        <v>0</v>
      </c>
      <c r="Q140" s="220">
        <v>2.4289999999999998</v>
      </c>
      <c r="R140" s="220">
        <f>Q140*H140</f>
        <v>5.0377459999999994</v>
      </c>
      <c r="S140" s="220">
        <v>0</v>
      </c>
      <c r="T140" s="22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2" t="s">
        <v>178</v>
      </c>
      <c r="AT140" s="222" t="s">
        <v>173</v>
      </c>
      <c r="AU140" s="222" t="s">
        <v>78</v>
      </c>
      <c r="AY140" s="17" t="s">
        <v>179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7" t="s">
        <v>85</v>
      </c>
      <c r="BK140" s="223">
        <f>ROUND(I140*H140,2)</f>
        <v>0</v>
      </c>
      <c r="BL140" s="17" t="s">
        <v>180</v>
      </c>
      <c r="BM140" s="222" t="s">
        <v>1016</v>
      </c>
    </row>
    <row r="141" s="2" customFormat="1">
      <c r="A141" s="38"/>
      <c r="B141" s="39"/>
      <c r="C141" s="40"/>
      <c r="D141" s="224" t="s">
        <v>182</v>
      </c>
      <c r="E141" s="40"/>
      <c r="F141" s="225" t="s">
        <v>251</v>
      </c>
      <c r="G141" s="40"/>
      <c r="H141" s="40"/>
      <c r="I141" s="226"/>
      <c r="J141" s="40"/>
      <c r="K141" s="40"/>
      <c r="L141" s="44"/>
      <c r="M141" s="227"/>
      <c r="N141" s="22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182</v>
      </c>
      <c r="AU141" s="17" t="s">
        <v>78</v>
      </c>
    </row>
    <row r="142" s="2" customFormat="1">
      <c r="A142" s="38"/>
      <c r="B142" s="39"/>
      <c r="C142" s="40"/>
      <c r="D142" s="224" t="s">
        <v>183</v>
      </c>
      <c r="E142" s="40"/>
      <c r="F142" s="229" t="s">
        <v>704</v>
      </c>
      <c r="G142" s="40"/>
      <c r="H142" s="40"/>
      <c r="I142" s="226"/>
      <c r="J142" s="40"/>
      <c r="K142" s="40"/>
      <c r="L142" s="44"/>
      <c r="M142" s="227"/>
      <c r="N142" s="22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183</v>
      </c>
      <c r="AU142" s="17" t="s">
        <v>78</v>
      </c>
    </row>
    <row r="143" s="12" customFormat="1">
      <c r="A143" s="12"/>
      <c r="B143" s="230"/>
      <c r="C143" s="231"/>
      <c r="D143" s="224" t="s">
        <v>185</v>
      </c>
      <c r="E143" s="232" t="s">
        <v>1</v>
      </c>
      <c r="F143" s="233" t="s">
        <v>705</v>
      </c>
      <c r="G143" s="231"/>
      <c r="H143" s="234">
        <v>2.0739999999999998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0" t="s">
        <v>185</v>
      </c>
      <c r="AU143" s="240" t="s">
        <v>78</v>
      </c>
      <c r="AV143" s="12" t="s">
        <v>87</v>
      </c>
      <c r="AW143" s="12" t="s">
        <v>34</v>
      </c>
      <c r="AX143" s="12" t="s">
        <v>85</v>
      </c>
      <c r="AY143" s="240" t="s">
        <v>179</v>
      </c>
    </row>
    <row r="144" s="2" customFormat="1" ht="24.15" customHeight="1">
      <c r="A144" s="38"/>
      <c r="B144" s="39"/>
      <c r="C144" s="210" t="s">
        <v>246</v>
      </c>
      <c r="D144" s="210" t="s">
        <v>173</v>
      </c>
      <c r="E144" s="211" t="s">
        <v>952</v>
      </c>
      <c r="F144" s="212" t="s">
        <v>953</v>
      </c>
      <c r="G144" s="213" t="s">
        <v>252</v>
      </c>
      <c r="H144" s="214">
        <v>18.059999999999999</v>
      </c>
      <c r="I144" s="215"/>
      <c r="J144" s="216">
        <f>ROUND(I144*H144,2)</f>
        <v>0</v>
      </c>
      <c r="K144" s="212" t="s">
        <v>1</v>
      </c>
      <c r="L144" s="217"/>
      <c r="M144" s="218" t="s">
        <v>1</v>
      </c>
      <c r="N144" s="219" t="s">
        <v>43</v>
      </c>
      <c r="O144" s="91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2" t="s">
        <v>178</v>
      </c>
      <c r="AT144" s="222" t="s">
        <v>173</v>
      </c>
      <c r="AU144" s="222" t="s">
        <v>78</v>
      </c>
      <c r="AY144" s="17" t="s">
        <v>179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85</v>
      </c>
      <c r="BK144" s="223">
        <f>ROUND(I144*H144,2)</f>
        <v>0</v>
      </c>
      <c r="BL144" s="17" t="s">
        <v>180</v>
      </c>
      <c r="BM144" s="222" t="s">
        <v>1017</v>
      </c>
    </row>
    <row r="145" s="2" customFormat="1">
      <c r="A145" s="38"/>
      <c r="B145" s="39"/>
      <c r="C145" s="40"/>
      <c r="D145" s="224" t="s">
        <v>182</v>
      </c>
      <c r="E145" s="40"/>
      <c r="F145" s="225" t="s">
        <v>953</v>
      </c>
      <c r="G145" s="40"/>
      <c r="H145" s="40"/>
      <c r="I145" s="226"/>
      <c r="J145" s="40"/>
      <c r="K145" s="40"/>
      <c r="L145" s="44"/>
      <c r="M145" s="227"/>
      <c r="N145" s="22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182</v>
      </c>
      <c r="AU145" s="17" t="s">
        <v>78</v>
      </c>
    </row>
    <row r="146" s="2" customFormat="1">
      <c r="A146" s="38"/>
      <c r="B146" s="39"/>
      <c r="C146" s="40"/>
      <c r="D146" s="224" t="s">
        <v>183</v>
      </c>
      <c r="E146" s="40"/>
      <c r="F146" s="229" t="s">
        <v>955</v>
      </c>
      <c r="G146" s="40"/>
      <c r="H146" s="40"/>
      <c r="I146" s="226"/>
      <c r="J146" s="40"/>
      <c r="K146" s="40"/>
      <c r="L146" s="44"/>
      <c r="M146" s="227"/>
      <c r="N146" s="22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183</v>
      </c>
      <c r="AU146" s="17" t="s">
        <v>78</v>
      </c>
    </row>
    <row r="147" s="12" customFormat="1">
      <c r="A147" s="12"/>
      <c r="B147" s="230"/>
      <c r="C147" s="231"/>
      <c r="D147" s="224" t="s">
        <v>185</v>
      </c>
      <c r="E147" s="232" t="s">
        <v>1</v>
      </c>
      <c r="F147" s="233" t="s">
        <v>956</v>
      </c>
      <c r="G147" s="231"/>
      <c r="H147" s="234">
        <v>18.059999999999999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0" t="s">
        <v>185</v>
      </c>
      <c r="AU147" s="240" t="s">
        <v>78</v>
      </c>
      <c r="AV147" s="12" t="s">
        <v>87</v>
      </c>
      <c r="AW147" s="12" t="s">
        <v>34</v>
      </c>
      <c r="AX147" s="12" t="s">
        <v>85</v>
      </c>
      <c r="AY147" s="240" t="s">
        <v>179</v>
      </c>
    </row>
    <row r="148" s="13" customFormat="1" ht="25.92" customHeight="1">
      <c r="A148" s="13"/>
      <c r="B148" s="241"/>
      <c r="C148" s="242"/>
      <c r="D148" s="243" t="s">
        <v>77</v>
      </c>
      <c r="E148" s="244" t="s">
        <v>266</v>
      </c>
      <c r="F148" s="244" t="s">
        <v>267</v>
      </c>
      <c r="G148" s="242"/>
      <c r="H148" s="242"/>
      <c r="I148" s="245"/>
      <c r="J148" s="246">
        <f>BK148</f>
        <v>0</v>
      </c>
      <c r="K148" s="242"/>
      <c r="L148" s="247"/>
      <c r="M148" s="248"/>
      <c r="N148" s="249"/>
      <c r="O148" s="249"/>
      <c r="P148" s="250">
        <f>P149</f>
        <v>0</v>
      </c>
      <c r="Q148" s="249"/>
      <c r="R148" s="250">
        <f>R149</f>
        <v>0</v>
      </c>
      <c r="S148" s="249"/>
      <c r="T148" s="251">
        <f>T149</f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252" t="s">
        <v>85</v>
      </c>
      <c r="AT148" s="253" t="s">
        <v>77</v>
      </c>
      <c r="AU148" s="253" t="s">
        <v>78</v>
      </c>
      <c r="AY148" s="252" t="s">
        <v>179</v>
      </c>
      <c r="BK148" s="254">
        <f>BK149</f>
        <v>0</v>
      </c>
    </row>
    <row r="149" s="13" customFormat="1" ht="22.8" customHeight="1">
      <c r="A149" s="13"/>
      <c r="B149" s="241"/>
      <c r="C149" s="242"/>
      <c r="D149" s="243" t="s">
        <v>77</v>
      </c>
      <c r="E149" s="255" t="s">
        <v>203</v>
      </c>
      <c r="F149" s="255" t="s">
        <v>268</v>
      </c>
      <c r="G149" s="242"/>
      <c r="H149" s="242"/>
      <c r="I149" s="245"/>
      <c r="J149" s="256">
        <f>BK149</f>
        <v>0</v>
      </c>
      <c r="K149" s="242"/>
      <c r="L149" s="247"/>
      <c r="M149" s="248"/>
      <c r="N149" s="249"/>
      <c r="O149" s="249"/>
      <c r="P149" s="250">
        <f>SUM(P150:P175)</f>
        <v>0</v>
      </c>
      <c r="Q149" s="249"/>
      <c r="R149" s="250">
        <f>SUM(R150:R175)</f>
        <v>0</v>
      </c>
      <c r="S149" s="249"/>
      <c r="T149" s="251">
        <f>SUM(T150:T175)</f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252" t="s">
        <v>85</v>
      </c>
      <c r="AT149" s="253" t="s">
        <v>77</v>
      </c>
      <c r="AU149" s="253" t="s">
        <v>85</v>
      </c>
      <c r="AY149" s="252" t="s">
        <v>179</v>
      </c>
      <c r="BK149" s="254">
        <f>SUM(BK150:BK175)</f>
        <v>0</v>
      </c>
    </row>
    <row r="150" s="2" customFormat="1" ht="24.15" customHeight="1">
      <c r="A150" s="38"/>
      <c r="B150" s="39"/>
      <c r="C150" s="257" t="s">
        <v>733</v>
      </c>
      <c r="D150" s="257" t="s">
        <v>270</v>
      </c>
      <c r="E150" s="258" t="s">
        <v>724</v>
      </c>
      <c r="F150" s="259" t="s">
        <v>725</v>
      </c>
      <c r="G150" s="260" t="s">
        <v>200</v>
      </c>
      <c r="H150" s="261">
        <v>2</v>
      </c>
      <c r="I150" s="262"/>
      <c r="J150" s="263">
        <f>ROUND(I150*H150,2)</f>
        <v>0</v>
      </c>
      <c r="K150" s="259" t="s">
        <v>177</v>
      </c>
      <c r="L150" s="44"/>
      <c r="M150" s="264" t="s">
        <v>1</v>
      </c>
      <c r="N150" s="265" t="s">
        <v>43</v>
      </c>
      <c r="O150" s="91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2" t="s">
        <v>180</v>
      </c>
      <c r="AT150" s="222" t="s">
        <v>270</v>
      </c>
      <c r="AU150" s="222" t="s">
        <v>87</v>
      </c>
      <c r="AY150" s="17" t="s">
        <v>179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85</v>
      </c>
      <c r="BK150" s="223">
        <f>ROUND(I150*H150,2)</f>
        <v>0</v>
      </c>
      <c r="BL150" s="17" t="s">
        <v>180</v>
      </c>
      <c r="BM150" s="222" t="s">
        <v>1018</v>
      </c>
    </row>
    <row r="151" s="2" customFormat="1">
      <c r="A151" s="38"/>
      <c r="B151" s="39"/>
      <c r="C151" s="40"/>
      <c r="D151" s="224" t="s">
        <v>182</v>
      </c>
      <c r="E151" s="40"/>
      <c r="F151" s="225" t="s">
        <v>727</v>
      </c>
      <c r="G151" s="40"/>
      <c r="H151" s="40"/>
      <c r="I151" s="226"/>
      <c r="J151" s="40"/>
      <c r="K151" s="40"/>
      <c r="L151" s="44"/>
      <c r="M151" s="227"/>
      <c r="N151" s="22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182</v>
      </c>
      <c r="AU151" s="17" t="s">
        <v>87</v>
      </c>
    </row>
    <row r="152" s="12" customFormat="1">
      <c r="A152" s="12"/>
      <c r="B152" s="230"/>
      <c r="C152" s="231"/>
      <c r="D152" s="224" t="s">
        <v>185</v>
      </c>
      <c r="E152" s="232" t="s">
        <v>1</v>
      </c>
      <c r="F152" s="233" t="s">
        <v>216</v>
      </c>
      <c r="G152" s="231"/>
      <c r="H152" s="234">
        <v>2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0" t="s">
        <v>185</v>
      </c>
      <c r="AU152" s="240" t="s">
        <v>87</v>
      </c>
      <c r="AV152" s="12" t="s">
        <v>87</v>
      </c>
      <c r="AW152" s="12" t="s">
        <v>34</v>
      </c>
      <c r="AX152" s="12" t="s">
        <v>85</v>
      </c>
      <c r="AY152" s="240" t="s">
        <v>179</v>
      </c>
    </row>
    <row r="153" s="2" customFormat="1" ht="37.8" customHeight="1">
      <c r="A153" s="38"/>
      <c r="B153" s="39"/>
      <c r="C153" s="257" t="s">
        <v>277</v>
      </c>
      <c r="D153" s="257" t="s">
        <v>270</v>
      </c>
      <c r="E153" s="258" t="s">
        <v>1019</v>
      </c>
      <c r="F153" s="259" t="s">
        <v>1020</v>
      </c>
      <c r="G153" s="260" t="s">
        <v>195</v>
      </c>
      <c r="H153" s="261">
        <v>7.2000000000000002</v>
      </c>
      <c r="I153" s="262"/>
      <c r="J153" s="263">
        <f>ROUND(I153*H153,2)</f>
        <v>0</v>
      </c>
      <c r="K153" s="259" t="s">
        <v>177</v>
      </c>
      <c r="L153" s="44"/>
      <c r="M153" s="264" t="s">
        <v>1</v>
      </c>
      <c r="N153" s="265" t="s">
        <v>43</v>
      </c>
      <c r="O153" s="91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2" t="s">
        <v>180</v>
      </c>
      <c r="AT153" s="222" t="s">
        <v>270</v>
      </c>
      <c r="AU153" s="222" t="s">
        <v>87</v>
      </c>
      <c r="AY153" s="17" t="s">
        <v>179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85</v>
      </c>
      <c r="BK153" s="223">
        <f>ROUND(I153*H153,2)</f>
        <v>0</v>
      </c>
      <c r="BL153" s="17" t="s">
        <v>180</v>
      </c>
      <c r="BM153" s="222" t="s">
        <v>1021</v>
      </c>
    </row>
    <row r="154" s="2" customFormat="1">
      <c r="A154" s="38"/>
      <c r="B154" s="39"/>
      <c r="C154" s="40"/>
      <c r="D154" s="224" t="s">
        <v>182</v>
      </c>
      <c r="E154" s="40"/>
      <c r="F154" s="225" t="s">
        <v>1022</v>
      </c>
      <c r="G154" s="40"/>
      <c r="H154" s="40"/>
      <c r="I154" s="226"/>
      <c r="J154" s="40"/>
      <c r="K154" s="40"/>
      <c r="L154" s="44"/>
      <c r="M154" s="227"/>
      <c r="N154" s="22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182</v>
      </c>
      <c r="AU154" s="17" t="s">
        <v>87</v>
      </c>
    </row>
    <row r="155" s="12" customFormat="1">
      <c r="A155" s="12"/>
      <c r="B155" s="230"/>
      <c r="C155" s="231"/>
      <c r="D155" s="224" t="s">
        <v>185</v>
      </c>
      <c r="E155" s="232" t="s">
        <v>1</v>
      </c>
      <c r="F155" s="233" t="s">
        <v>813</v>
      </c>
      <c r="G155" s="231"/>
      <c r="H155" s="234">
        <v>7.2000000000000002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0" t="s">
        <v>185</v>
      </c>
      <c r="AU155" s="240" t="s">
        <v>87</v>
      </c>
      <c r="AV155" s="12" t="s">
        <v>87</v>
      </c>
      <c r="AW155" s="12" t="s">
        <v>34</v>
      </c>
      <c r="AX155" s="12" t="s">
        <v>85</v>
      </c>
      <c r="AY155" s="240" t="s">
        <v>179</v>
      </c>
    </row>
    <row r="156" s="2" customFormat="1" ht="37.8" customHeight="1">
      <c r="A156" s="38"/>
      <c r="B156" s="39"/>
      <c r="C156" s="257" t="s">
        <v>745</v>
      </c>
      <c r="D156" s="257" t="s">
        <v>270</v>
      </c>
      <c r="E156" s="258" t="s">
        <v>734</v>
      </c>
      <c r="F156" s="259" t="s">
        <v>735</v>
      </c>
      <c r="G156" s="260" t="s">
        <v>195</v>
      </c>
      <c r="H156" s="261">
        <v>7.2000000000000002</v>
      </c>
      <c r="I156" s="262"/>
      <c r="J156" s="263">
        <f>ROUND(I156*H156,2)</f>
        <v>0</v>
      </c>
      <c r="K156" s="259" t="s">
        <v>177</v>
      </c>
      <c r="L156" s="44"/>
      <c r="M156" s="264" t="s">
        <v>1</v>
      </c>
      <c r="N156" s="265" t="s">
        <v>43</v>
      </c>
      <c r="O156" s="91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2" t="s">
        <v>180</v>
      </c>
      <c r="AT156" s="222" t="s">
        <v>270</v>
      </c>
      <c r="AU156" s="222" t="s">
        <v>87</v>
      </c>
      <c r="AY156" s="17" t="s">
        <v>179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85</v>
      </c>
      <c r="BK156" s="223">
        <f>ROUND(I156*H156,2)</f>
        <v>0</v>
      </c>
      <c r="BL156" s="17" t="s">
        <v>180</v>
      </c>
      <c r="BM156" s="222" t="s">
        <v>1023</v>
      </c>
    </row>
    <row r="157" s="2" customFormat="1">
      <c r="A157" s="38"/>
      <c r="B157" s="39"/>
      <c r="C157" s="40"/>
      <c r="D157" s="224" t="s">
        <v>182</v>
      </c>
      <c r="E157" s="40"/>
      <c r="F157" s="225" t="s">
        <v>737</v>
      </c>
      <c r="G157" s="40"/>
      <c r="H157" s="40"/>
      <c r="I157" s="226"/>
      <c r="J157" s="40"/>
      <c r="K157" s="40"/>
      <c r="L157" s="44"/>
      <c r="M157" s="227"/>
      <c r="N157" s="22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182</v>
      </c>
      <c r="AU157" s="17" t="s">
        <v>87</v>
      </c>
    </row>
    <row r="158" s="12" customFormat="1">
      <c r="A158" s="12"/>
      <c r="B158" s="230"/>
      <c r="C158" s="231"/>
      <c r="D158" s="224" t="s">
        <v>185</v>
      </c>
      <c r="E158" s="232" t="s">
        <v>1</v>
      </c>
      <c r="F158" s="233" t="s">
        <v>813</v>
      </c>
      <c r="G158" s="231"/>
      <c r="H158" s="234">
        <v>7.2000000000000002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0" t="s">
        <v>185</v>
      </c>
      <c r="AU158" s="240" t="s">
        <v>87</v>
      </c>
      <c r="AV158" s="12" t="s">
        <v>87</v>
      </c>
      <c r="AW158" s="12" t="s">
        <v>34</v>
      </c>
      <c r="AX158" s="12" t="s">
        <v>85</v>
      </c>
      <c r="AY158" s="240" t="s">
        <v>179</v>
      </c>
    </row>
    <row r="159" s="2" customFormat="1" ht="21.75" customHeight="1">
      <c r="A159" s="38"/>
      <c r="B159" s="39"/>
      <c r="C159" s="257" t="s">
        <v>8</v>
      </c>
      <c r="D159" s="257" t="s">
        <v>270</v>
      </c>
      <c r="E159" s="258" t="s">
        <v>740</v>
      </c>
      <c r="F159" s="259" t="s">
        <v>741</v>
      </c>
      <c r="G159" s="260" t="s">
        <v>195</v>
      </c>
      <c r="H159" s="261">
        <v>13.199999999999999</v>
      </c>
      <c r="I159" s="262"/>
      <c r="J159" s="263">
        <f>ROUND(I159*H159,2)</f>
        <v>0</v>
      </c>
      <c r="K159" s="259" t="s">
        <v>177</v>
      </c>
      <c r="L159" s="44"/>
      <c r="M159" s="264" t="s">
        <v>1</v>
      </c>
      <c r="N159" s="265" t="s">
        <v>43</v>
      </c>
      <c r="O159" s="91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2" t="s">
        <v>180</v>
      </c>
      <c r="AT159" s="222" t="s">
        <v>270</v>
      </c>
      <c r="AU159" s="222" t="s">
        <v>87</v>
      </c>
      <c r="AY159" s="17" t="s">
        <v>179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7" t="s">
        <v>85</v>
      </c>
      <c r="BK159" s="223">
        <f>ROUND(I159*H159,2)</f>
        <v>0</v>
      </c>
      <c r="BL159" s="17" t="s">
        <v>180</v>
      </c>
      <c r="BM159" s="222" t="s">
        <v>1024</v>
      </c>
    </row>
    <row r="160" s="2" customFormat="1">
      <c r="A160" s="38"/>
      <c r="B160" s="39"/>
      <c r="C160" s="40"/>
      <c r="D160" s="224" t="s">
        <v>182</v>
      </c>
      <c r="E160" s="40"/>
      <c r="F160" s="225" t="s">
        <v>743</v>
      </c>
      <c r="G160" s="40"/>
      <c r="H160" s="40"/>
      <c r="I160" s="226"/>
      <c r="J160" s="40"/>
      <c r="K160" s="40"/>
      <c r="L160" s="44"/>
      <c r="M160" s="227"/>
      <c r="N160" s="228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182</v>
      </c>
      <c r="AU160" s="17" t="s">
        <v>87</v>
      </c>
    </row>
    <row r="161" s="12" customFormat="1">
      <c r="A161" s="12"/>
      <c r="B161" s="230"/>
      <c r="C161" s="231"/>
      <c r="D161" s="224" t="s">
        <v>185</v>
      </c>
      <c r="E161" s="232" t="s">
        <v>1</v>
      </c>
      <c r="F161" s="233" t="s">
        <v>1025</v>
      </c>
      <c r="G161" s="231"/>
      <c r="H161" s="234">
        <v>13.199999999999999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0" t="s">
        <v>185</v>
      </c>
      <c r="AU161" s="240" t="s">
        <v>87</v>
      </c>
      <c r="AV161" s="12" t="s">
        <v>87</v>
      </c>
      <c r="AW161" s="12" t="s">
        <v>34</v>
      </c>
      <c r="AX161" s="12" t="s">
        <v>85</v>
      </c>
      <c r="AY161" s="240" t="s">
        <v>179</v>
      </c>
    </row>
    <row r="162" s="2" customFormat="1" ht="24.15" customHeight="1">
      <c r="A162" s="38"/>
      <c r="B162" s="39"/>
      <c r="C162" s="257" t="s">
        <v>830</v>
      </c>
      <c r="D162" s="257" t="s">
        <v>270</v>
      </c>
      <c r="E162" s="258" t="s">
        <v>746</v>
      </c>
      <c r="F162" s="259" t="s">
        <v>747</v>
      </c>
      <c r="G162" s="260" t="s">
        <v>418</v>
      </c>
      <c r="H162" s="261">
        <v>71.772000000000006</v>
      </c>
      <c r="I162" s="262"/>
      <c r="J162" s="263">
        <f>ROUND(I162*H162,2)</f>
        <v>0</v>
      </c>
      <c r="K162" s="259" t="s">
        <v>177</v>
      </c>
      <c r="L162" s="44"/>
      <c r="M162" s="264" t="s">
        <v>1</v>
      </c>
      <c r="N162" s="265" t="s">
        <v>43</v>
      </c>
      <c r="O162" s="91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2" t="s">
        <v>180</v>
      </c>
      <c r="AT162" s="222" t="s">
        <v>270</v>
      </c>
      <c r="AU162" s="222" t="s">
        <v>87</v>
      </c>
      <c r="AY162" s="17" t="s">
        <v>179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85</v>
      </c>
      <c r="BK162" s="223">
        <f>ROUND(I162*H162,2)</f>
        <v>0</v>
      </c>
      <c r="BL162" s="17" t="s">
        <v>180</v>
      </c>
      <c r="BM162" s="222" t="s">
        <v>1026</v>
      </c>
    </row>
    <row r="163" s="2" customFormat="1">
      <c r="A163" s="38"/>
      <c r="B163" s="39"/>
      <c r="C163" s="40"/>
      <c r="D163" s="224" t="s">
        <v>182</v>
      </c>
      <c r="E163" s="40"/>
      <c r="F163" s="225" t="s">
        <v>749</v>
      </c>
      <c r="G163" s="40"/>
      <c r="H163" s="40"/>
      <c r="I163" s="226"/>
      <c r="J163" s="40"/>
      <c r="K163" s="40"/>
      <c r="L163" s="44"/>
      <c r="M163" s="227"/>
      <c r="N163" s="228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182</v>
      </c>
      <c r="AU163" s="17" t="s">
        <v>87</v>
      </c>
    </row>
    <row r="164" s="12" customFormat="1">
      <c r="A164" s="12"/>
      <c r="B164" s="230"/>
      <c r="C164" s="231"/>
      <c r="D164" s="224" t="s">
        <v>185</v>
      </c>
      <c r="E164" s="232" t="s">
        <v>1</v>
      </c>
      <c r="F164" s="233" t="s">
        <v>1027</v>
      </c>
      <c r="G164" s="231"/>
      <c r="H164" s="234">
        <v>71.772000000000006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0" t="s">
        <v>185</v>
      </c>
      <c r="AU164" s="240" t="s">
        <v>87</v>
      </c>
      <c r="AV164" s="12" t="s">
        <v>87</v>
      </c>
      <c r="AW164" s="12" t="s">
        <v>34</v>
      </c>
      <c r="AX164" s="12" t="s">
        <v>85</v>
      </c>
      <c r="AY164" s="240" t="s">
        <v>179</v>
      </c>
    </row>
    <row r="165" s="2" customFormat="1" ht="37.8" customHeight="1">
      <c r="A165" s="38"/>
      <c r="B165" s="39"/>
      <c r="C165" s="257" t="s">
        <v>255</v>
      </c>
      <c r="D165" s="257" t="s">
        <v>270</v>
      </c>
      <c r="E165" s="258" t="s">
        <v>966</v>
      </c>
      <c r="F165" s="259" t="s">
        <v>967</v>
      </c>
      <c r="G165" s="260" t="s">
        <v>418</v>
      </c>
      <c r="H165" s="261">
        <v>70.436999999999998</v>
      </c>
      <c r="I165" s="262"/>
      <c r="J165" s="263">
        <f>ROUND(I165*H165,2)</f>
        <v>0</v>
      </c>
      <c r="K165" s="259" t="s">
        <v>177</v>
      </c>
      <c r="L165" s="44"/>
      <c r="M165" s="264" t="s">
        <v>1</v>
      </c>
      <c r="N165" s="265" t="s">
        <v>43</v>
      </c>
      <c r="O165" s="91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2" t="s">
        <v>180</v>
      </c>
      <c r="AT165" s="222" t="s">
        <v>270</v>
      </c>
      <c r="AU165" s="222" t="s">
        <v>87</v>
      </c>
      <c r="AY165" s="17" t="s">
        <v>179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7" t="s">
        <v>85</v>
      </c>
      <c r="BK165" s="223">
        <f>ROUND(I165*H165,2)</f>
        <v>0</v>
      </c>
      <c r="BL165" s="17" t="s">
        <v>180</v>
      </c>
      <c r="BM165" s="222" t="s">
        <v>1028</v>
      </c>
    </row>
    <row r="166" s="2" customFormat="1">
      <c r="A166" s="38"/>
      <c r="B166" s="39"/>
      <c r="C166" s="40"/>
      <c r="D166" s="224" t="s">
        <v>182</v>
      </c>
      <c r="E166" s="40"/>
      <c r="F166" s="225" t="s">
        <v>969</v>
      </c>
      <c r="G166" s="40"/>
      <c r="H166" s="40"/>
      <c r="I166" s="226"/>
      <c r="J166" s="40"/>
      <c r="K166" s="40"/>
      <c r="L166" s="44"/>
      <c r="M166" s="227"/>
      <c r="N166" s="228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182</v>
      </c>
      <c r="AU166" s="17" t="s">
        <v>87</v>
      </c>
    </row>
    <row r="167" s="2" customFormat="1">
      <c r="A167" s="38"/>
      <c r="B167" s="39"/>
      <c r="C167" s="40"/>
      <c r="D167" s="224" t="s">
        <v>183</v>
      </c>
      <c r="E167" s="40"/>
      <c r="F167" s="229" t="s">
        <v>1029</v>
      </c>
      <c r="G167" s="40"/>
      <c r="H167" s="40"/>
      <c r="I167" s="226"/>
      <c r="J167" s="40"/>
      <c r="K167" s="40"/>
      <c r="L167" s="44"/>
      <c r="M167" s="227"/>
      <c r="N167" s="22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183</v>
      </c>
      <c r="AU167" s="17" t="s">
        <v>87</v>
      </c>
    </row>
    <row r="168" s="12" customFormat="1">
      <c r="A168" s="12"/>
      <c r="B168" s="230"/>
      <c r="C168" s="231"/>
      <c r="D168" s="224" t="s">
        <v>185</v>
      </c>
      <c r="E168" s="232" t="s">
        <v>1</v>
      </c>
      <c r="F168" s="233" t="s">
        <v>1030</v>
      </c>
      <c r="G168" s="231"/>
      <c r="H168" s="234">
        <v>70.436999999999998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0" t="s">
        <v>185</v>
      </c>
      <c r="AU168" s="240" t="s">
        <v>87</v>
      </c>
      <c r="AV168" s="12" t="s">
        <v>87</v>
      </c>
      <c r="AW168" s="12" t="s">
        <v>34</v>
      </c>
      <c r="AX168" s="12" t="s">
        <v>85</v>
      </c>
      <c r="AY168" s="240" t="s">
        <v>179</v>
      </c>
    </row>
    <row r="169" s="2" customFormat="1" ht="24.15" customHeight="1">
      <c r="A169" s="38"/>
      <c r="B169" s="39"/>
      <c r="C169" s="257" t="s">
        <v>261</v>
      </c>
      <c r="D169" s="257" t="s">
        <v>270</v>
      </c>
      <c r="E169" s="258" t="s">
        <v>971</v>
      </c>
      <c r="F169" s="259" t="s">
        <v>972</v>
      </c>
      <c r="G169" s="260" t="s">
        <v>418</v>
      </c>
      <c r="H169" s="261">
        <v>60.200000000000003</v>
      </c>
      <c r="I169" s="262"/>
      <c r="J169" s="263">
        <f>ROUND(I169*H169,2)</f>
        <v>0</v>
      </c>
      <c r="K169" s="259" t="s">
        <v>177</v>
      </c>
      <c r="L169" s="44"/>
      <c r="M169" s="264" t="s">
        <v>1</v>
      </c>
      <c r="N169" s="265" t="s">
        <v>43</v>
      </c>
      <c r="O169" s="91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2" t="s">
        <v>180</v>
      </c>
      <c r="AT169" s="222" t="s">
        <v>270</v>
      </c>
      <c r="AU169" s="222" t="s">
        <v>87</v>
      </c>
      <c r="AY169" s="17" t="s">
        <v>179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85</v>
      </c>
      <c r="BK169" s="223">
        <f>ROUND(I169*H169,2)</f>
        <v>0</v>
      </c>
      <c r="BL169" s="17" t="s">
        <v>180</v>
      </c>
      <c r="BM169" s="222" t="s">
        <v>1031</v>
      </c>
    </row>
    <row r="170" s="2" customFormat="1">
      <c r="A170" s="38"/>
      <c r="B170" s="39"/>
      <c r="C170" s="40"/>
      <c r="D170" s="224" t="s">
        <v>182</v>
      </c>
      <c r="E170" s="40"/>
      <c r="F170" s="225" t="s">
        <v>974</v>
      </c>
      <c r="G170" s="40"/>
      <c r="H170" s="40"/>
      <c r="I170" s="226"/>
      <c r="J170" s="40"/>
      <c r="K170" s="40"/>
      <c r="L170" s="44"/>
      <c r="M170" s="227"/>
      <c r="N170" s="22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182</v>
      </c>
      <c r="AU170" s="17" t="s">
        <v>87</v>
      </c>
    </row>
    <row r="171" s="12" customFormat="1">
      <c r="A171" s="12"/>
      <c r="B171" s="230"/>
      <c r="C171" s="231"/>
      <c r="D171" s="224" t="s">
        <v>185</v>
      </c>
      <c r="E171" s="232" t="s">
        <v>1</v>
      </c>
      <c r="F171" s="233" t="s">
        <v>975</v>
      </c>
      <c r="G171" s="231"/>
      <c r="H171" s="234">
        <v>60.200000000000003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0" t="s">
        <v>185</v>
      </c>
      <c r="AU171" s="240" t="s">
        <v>87</v>
      </c>
      <c r="AV171" s="12" t="s">
        <v>87</v>
      </c>
      <c r="AW171" s="12" t="s">
        <v>34</v>
      </c>
      <c r="AX171" s="12" t="s">
        <v>85</v>
      </c>
      <c r="AY171" s="240" t="s">
        <v>179</v>
      </c>
    </row>
    <row r="172" s="2" customFormat="1" ht="24.15" customHeight="1">
      <c r="A172" s="38"/>
      <c r="B172" s="39"/>
      <c r="C172" s="257" t="s">
        <v>306</v>
      </c>
      <c r="D172" s="257" t="s">
        <v>270</v>
      </c>
      <c r="E172" s="258" t="s">
        <v>845</v>
      </c>
      <c r="F172" s="259" t="s">
        <v>846</v>
      </c>
      <c r="G172" s="260" t="s">
        <v>252</v>
      </c>
      <c r="H172" s="261">
        <v>10</v>
      </c>
      <c r="I172" s="262"/>
      <c r="J172" s="263">
        <f>ROUND(I172*H172,2)</f>
        <v>0</v>
      </c>
      <c r="K172" s="259" t="s">
        <v>177</v>
      </c>
      <c r="L172" s="44"/>
      <c r="M172" s="264" t="s">
        <v>1</v>
      </c>
      <c r="N172" s="265" t="s">
        <v>43</v>
      </c>
      <c r="O172" s="91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2" t="s">
        <v>180</v>
      </c>
      <c r="AT172" s="222" t="s">
        <v>270</v>
      </c>
      <c r="AU172" s="222" t="s">
        <v>87</v>
      </c>
      <c r="AY172" s="17" t="s">
        <v>179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85</v>
      </c>
      <c r="BK172" s="223">
        <f>ROUND(I172*H172,2)</f>
        <v>0</v>
      </c>
      <c r="BL172" s="17" t="s">
        <v>180</v>
      </c>
      <c r="BM172" s="222" t="s">
        <v>1032</v>
      </c>
    </row>
    <row r="173" s="2" customFormat="1">
      <c r="A173" s="38"/>
      <c r="B173" s="39"/>
      <c r="C173" s="40"/>
      <c r="D173" s="224" t="s">
        <v>182</v>
      </c>
      <c r="E173" s="40"/>
      <c r="F173" s="225" t="s">
        <v>848</v>
      </c>
      <c r="G173" s="40"/>
      <c r="H173" s="40"/>
      <c r="I173" s="226"/>
      <c r="J173" s="40"/>
      <c r="K173" s="40"/>
      <c r="L173" s="44"/>
      <c r="M173" s="227"/>
      <c r="N173" s="228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182</v>
      </c>
      <c r="AU173" s="17" t="s">
        <v>87</v>
      </c>
    </row>
    <row r="174" s="2" customFormat="1">
      <c r="A174" s="38"/>
      <c r="B174" s="39"/>
      <c r="C174" s="40"/>
      <c r="D174" s="224" t="s">
        <v>183</v>
      </c>
      <c r="E174" s="40"/>
      <c r="F174" s="229" t="s">
        <v>849</v>
      </c>
      <c r="G174" s="40"/>
      <c r="H174" s="40"/>
      <c r="I174" s="226"/>
      <c r="J174" s="40"/>
      <c r="K174" s="40"/>
      <c r="L174" s="44"/>
      <c r="M174" s="227"/>
      <c r="N174" s="228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183</v>
      </c>
      <c r="AU174" s="17" t="s">
        <v>87</v>
      </c>
    </row>
    <row r="175" s="12" customFormat="1">
      <c r="A175" s="12"/>
      <c r="B175" s="230"/>
      <c r="C175" s="231"/>
      <c r="D175" s="224" t="s">
        <v>185</v>
      </c>
      <c r="E175" s="232" t="s">
        <v>1</v>
      </c>
      <c r="F175" s="233" t="s">
        <v>719</v>
      </c>
      <c r="G175" s="231"/>
      <c r="H175" s="234">
        <v>10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0" t="s">
        <v>185</v>
      </c>
      <c r="AU175" s="240" t="s">
        <v>87</v>
      </c>
      <c r="AV175" s="12" t="s">
        <v>87</v>
      </c>
      <c r="AW175" s="12" t="s">
        <v>34</v>
      </c>
      <c r="AX175" s="12" t="s">
        <v>85</v>
      </c>
      <c r="AY175" s="240" t="s">
        <v>179</v>
      </c>
    </row>
    <row r="176" s="13" customFormat="1" ht="25.92" customHeight="1">
      <c r="A176" s="13"/>
      <c r="B176" s="241"/>
      <c r="C176" s="242"/>
      <c r="D176" s="243" t="s">
        <v>77</v>
      </c>
      <c r="E176" s="244" t="s">
        <v>475</v>
      </c>
      <c r="F176" s="244" t="s">
        <v>476</v>
      </c>
      <c r="G176" s="242"/>
      <c r="H176" s="242"/>
      <c r="I176" s="245"/>
      <c r="J176" s="246">
        <f>BK176</f>
        <v>0</v>
      </c>
      <c r="K176" s="242"/>
      <c r="L176" s="247"/>
      <c r="M176" s="248"/>
      <c r="N176" s="249"/>
      <c r="O176" s="249"/>
      <c r="P176" s="250">
        <f>SUM(P177:P237)</f>
        <v>0</v>
      </c>
      <c r="Q176" s="249"/>
      <c r="R176" s="250">
        <f>SUM(R177:R237)</f>
        <v>0</v>
      </c>
      <c r="S176" s="249"/>
      <c r="T176" s="251">
        <f>SUM(T177:T237)</f>
        <v>0</v>
      </c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R176" s="252" t="s">
        <v>180</v>
      </c>
      <c r="AT176" s="253" t="s">
        <v>77</v>
      </c>
      <c r="AU176" s="253" t="s">
        <v>78</v>
      </c>
      <c r="AY176" s="252" t="s">
        <v>179</v>
      </c>
      <c r="BK176" s="254">
        <f>SUM(BK177:BK237)</f>
        <v>0</v>
      </c>
    </row>
    <row r="177" s="2" customFormat="1" ht="37.8" customHeight="1">
      <c r="A177" s="38"/>
      <c r="B177" s="39"/>
      <c r="C177" s="257" t="s">
        <v>292</v>
      </c>
      <c r="D177" s="257" t="s">
        <v>270</v>
      </c>
      <c r="E177" s="258" t="s">
        <v>499</v>
      </c>
      <c r="F177" s="259" t="s">
        <v>500</v>
      </c>
      <c r="G177" s="260" t="s">
        <v>176</v>
      </c>
      <c r="H177" s="261">
        <v>6</v>
      </c>
      <c r="I177" s="262"/>
      <c r="J177" s="263">
        <f>ROUND(I177*H177,2)</f>
        <v>0</v>
      </c>
      <c r="K177" s="259" t="s">
        <v>177</v>
      </c>
      <c r="L177" s="44"/>
      <c r="M177" s="264" t="s">
        <v>1</v>
      </c>
      <c r="N177" s="265" t="s">
        <v>43</v>
      </c>
      <c r="O177" s="91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2" t="s">
        <v>480</v>
      </c>
      <c r="AT177" s="222" t="s">
        <v>270</v>
      </c>
      <c r="AU177" s="222" t="s">
        <v>85</v>
      </c>
      <c r="AY177" s="17" t="s">
        <v>179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7" t="s">
        <v>85</v>
      </c>
      <c r="BK177" s="223">
        <f>ROUND(I177*H177,2)</f>
        <v>0</v>
      </c>
      <c r="BL177" s="17" t="s">
        <v>480</v>
      </c>
      <c r="BM177" s="222" t="s">
        <v>1033</v>
      </c>
    </row>
    <row r="178" s="2" customFormat="1">
      <c r="A178" s="38"/>
      <c r="B178" s="39"/>
      <c r="C178" s="40"/>
      <c r="D178" s="224" t="s">
        <v>182</v>
      </c>
      <c r="E178" s="40"/>
      <c r="F178" s="225" t="s">
        <v>502</v>
      </c>
      <c r="G178" s="40"/>
      <c r="H178" s="40"/>
      <c r="I178" s="226"/>
      <c r="J178" s="40"/>
      <c r="K178" s="40"/>
      <c r="L178" s="44"/>
      <c r="M178" s="227"/>
      <c r="N178" s="228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182</v>
      </c>
      <c r="AU178" s="17" t="s">
        <v>85</v>
      </c>
    </row>
    <row r="179" s="2" customFormat="1">
      <c r="A179" s="38"/>
      <c r="B179" s="39"/>
      <c r="C179" s="40"/>
      <c r="D179" s="224" t="s">
        <v>183</v>
      </c>
      <c r="E179" s="40"/>
      <c r="F179" s="229" t="s">
        <v>978</v>
      </c>
      <c r="G179" s="40"/>
      <c r="H179" s="40"/>
      <c r="I179" s="226"/>
      <c r="J179" s="40"/>
      <c r="K179" s="40"/>
      <c r="L179" s="44"/>
      <c r="M179" s="227"/>
      <c r="N179" s="228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183</v>
      </c>
      <c r="AU179" s="17" t="s">
        <v>85</v>
      </c>
    </row>
    <row r="180" s="12" customFormat="1">
      <c r="A180" s="12"/>
      <c r="B180" s="230"/>
      <c r="C180" s="231"/>
      <c r="D180" s="224" t="s">
        <v>185</v>
      </c>
      <c r="E180" s="232" t="s">
        <v>1</v>
      </c>
      <c r="F180" s="233" t="s">
        <v>945</v>
      </c>
      <c r="G180" s="231"/>
      <c r="H180" s="234">
        <v>6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0" t="s">
        <v>185</v>
      </c>
      <c r="AU180" s="240" t="s">
        <v>85</v>
      </c>
      <c r="AV180" s="12" t="s">
        <v>87</v>
      </c>
      <c r="AW180" s="12" t="s">
        <v>34</v>
      </c>
      <c r="AX180" s="12" t="s">
        <v>85</v>
      </c>
      <c r="AY180" s="240" t="s">
        <v>179</v>
      </c>
    </row>
    <row r="181" s="2" customFormat="1" ht="37.8" customHeight="1">
      <c r="A181" s="38"/>
      <c r="B181" s="39"/>
      <c r="C181" s="257" t="s">
        <v>269</v>
      </c>
      <c r="D181" s="257" t="s">
        <v>270</v>
      </c>
      <c r="E181" s="258" t="s">
        <v>499</v>
      </c>
      <c r="F181" s="259" t="s">
        <v>500</v>
      </c>
      <c r="G181" s="260" t="s">
        <v>176</v>
      </c>
      <c r="H181" s="261">
        <v>35.640999999999998</v>
      </c>
      <c r="I181" s="262"/>
      <c r="J181" s="263">
        <f>ROUND(I181*H181,2)</f>
        <v>0</v>
      </c>
      <c r="K181" s="259" t="s">
        <v>177</v>
      </c>
      <c r="L181" s="44"/>
      <c r="M181" s="264" t="s">
        <v>1</v>
      </c>
      <c r="N181" s="265" t="s">
        <v>43</v>
      </c>
      <c r="O181" s="91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2" t="s">
        <v>480</v>
      </c>
      <c r="AT181" s="222" t="s">
        <v>270</v>
      </c>
      <c r="AU181" s="222" t="s">
        <v>85</v>
      </c>
      <c r="AY181" s="17" t="s">
        <v>179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7" t="s">
        <v>85</v>
      </c>
      <c r="BK181" s="223">
        <f>ROUND(I181*H181,2)</f>
        <v>0</v>
      </c>
      <c r="BL181" s="17" t="s">
        <v>480</v>
      </c>
      <c r="BM181" s="222" t="s">
        <v>1034</v>
      </c>
    </row>
    <row r="182" s="2" customFormat="1">
      <c r="A182" s="38"/>
      <c r="B182" s="39"/>
      <c r="C182" s="40"/>
      <c r="D182" s="224" t="s">
        <v>182</v>
      </c>
      <c r="E182" s="40"/>
      <c r="F182" s="225" t="s">
        <v>502</v>
      </c>
      <c r="G182" s="40"/>
      <c r="H182" s="40"/>
      <c r="I182" s="226"/>
      <c r="J182" s="40"/>
      <c r="K182" s="40"/>
      <c r="L182" s="44"/>
      <c r="M182" s="227"/>
      <c r="N182" s="22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182</v>
      </c>
      <c r="AU182" s="17" t="s">
        <v>85</v>
      </c>
    </row>
    <row r="183" s="2" customFormat="1">
      <c r="A183" s="38"/>
      <c r="B183" s="39"/>
      <c r="C183" s="40"/>
      <c r="D183" s="224" t="s">
        <v>183</v>
      </c>
      <c r="E183" s="40"/>
      <c r="F183" s="229" t="s">
        <v>752</v>
      </c>
      <c r="G183" s="40"/>
      <c r="H183" s="40"/>
      <c r="I183" s="226"/>
      <c r="J183" s="40"/>
      <c r="K183" s="40"/>
      <c r="L183" s="44"/>
      <c r="M183" s="227"/>
      <c r="N183" s="228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183</v>
      </c>
      <c r="AU183" s="17" t="s">
        <v>85</v>
      </c>
    </row>
    <row r="184" s="12" customFormat="1">
      <c r="A184" s="12"/>
      <c r="B184" s="230"/>
      <c r="C184" s="231"/>
      <c r="D184" s="224" t="s">
        <v>185</v>
      </c>
      <c r="E184" s="232" t="s">
        <v>1</v>
      </c>
      <c r="F184" s="233" t="s">
        <v>1035</v>
      </c>
      <c r="G184" s="231"/>
      <c r="H184" s="234">
        <v>35.640999999999998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0" t="s">
        <v>185</v>
      </c>
      <c r="AU184" s="240" t="s">
        <v>85</v>
      </c>
      <c r="AV184" s="12" t="s">
        <v>87</v>
      </c>
      <c r="AW184" s="12" t="s">
        <v>34</v>
      </c>
      <c r="AX184" s="12" t="s">
        <v>85</v>
      </c>
      <c r="AY184" s="240" t="s">
        <v>179</v>
      </c>
    </row>
    <row r="185" s="2" customFormat="1" ht="37.8" customHeight="1">
      <c r="A185" s="38"/>
      <c r="B185" s="39"/>
      <c r="C185" s="257" t="s">
        <v>333</v>
      </c>
      <c r="D185" s="257" t="s">
        <v>270</v>
      </c>
      <c r="E185" s="258" t="s">
        <v>499</v>
      </c>
      <c r="F185" s="259" t="s">
        <v>500</v>
      </c>
      <c r="G185" s="260" t="s">
        <v>176</v>
      </c>
      <c r="H185" s="261">
        <v>50.735999999999997</v>
      </c>
      <c r="I185" s="262"/>
      <c r="J185" s="263">
        <f>ROUND(I185*H185,2)</f>
        <v>0</v>
      </c>
      <c r="K185" s="259" t="s">
        <v>177</v>
      </c>
      <c r="L185" s="44"/>
      <c r="M185" s="264" t="s">
        <v>1</v>
      </c>
      <c r="N185" s="265" t="s">
        <v>43</v>
      </c>
      <c r="O185" s="91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2" t="s">
        <v>480</v>
      </c>
      <c r="AT185" s="222" t="s">
        <v>270</v>
      </c>
      <c r="AU185" s="222" t="s">
        <v>85</v>
      </c>
      <c r="AY185" s="17" t="s">
        <v>179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7" t="s">
        <v>85</v>
      </c>
      <c r="BK185" s="223">
        <f>ROUND(I185*H185,2)</f>
        <v>0</v>
      </c>
      <c r="BL185" s="17" t="s">
        <v>480</v>
      </c>
      <c r="BM185" s="222" t="s">
        <v>1036</v>
      </c>
    </row>
    <row r="186" s="2" customFormat="1">
      <c r="A186" s="38"/>
      <c r="B186" s="39"/>
      <c r="C186" s="40"/>
      <c r="D186" s="224" t="s">
        <v>182</v>
      </c>
      <c r="E186" s="40"/>
      <c r="F186" s="225" t="s">
        <v>502</v>
      </c>
      <c r="G186" s="40"/>
      <c r="H186" s="40"/>
      <c r="I186" s="226"/>
      <c r="J186" s="40"/>
      <c r="K186" s="40"/>
      <c r="L186" s="44"/>
      <c r="M186" s="227"/>
      <c r="N186" s="228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182</v>
      </c>
      <c r="AU186" s="17" t="s">
        <v>85</v>
      </c>
    </row>
    <row r="187" s="2" customFormat="1">
      <c r="A187" s="38"/>
      <c r="B187" s="39"/>
      <c r="C187" s="40"/>
      <c r="D187" s="224" t="s">
        <v>183</v>
      </c>
      <c r="E187" s="40"/>
      <c r="F187" s="229" t="s">
        <v>982</v>
      </c>
      <c r="G187" s="40"/>
      <c r="H187" s="40"/>
      <c r="I187" s="226"/>
      <c r="J187" s="40"/>
      <c r="K187" s="40"/>
      <c r="L187" s="44"/>
      <c r="M187" s="227"/>
      <c r="N187" s="228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183</v>
      </c>
      <c r="AU187" s="17" t="s">
        <v>85</v>
      </c>
    </row>
    <row r="188" s="12" customFormat="1">
      <c r="A188" s="12"/>
      <c r="B188" s="230"/>
      <c r="C188" s="231"/>
      <c r="D188" s="224" t="s">
        <v>185</v>
      </c>
      <c r="E188" s="232" t="s">
        <v>1</v>
      </c>
      <c r="F188" s="233" t="s">
        <v>756</v>
      </c>
      <c r="G188" s="231"/>
      <c r="H188" s="234">
        <v>5.2249999999999996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0" t="s">
        <v>185</v>
      </c>
      <c r="AU188" s="240" t="s">
        <v>85</v>
      </c>
      <c r="AV188" s="12" t="s">
        <v>87</v>
      </c>
      <c r="AW188" s="12" t="s">
        <v>34</v>
      </c>
      <c r="AX188" s="12" t="s">
        <v>78</v>
      </c>
      <c r="AY188" s="240" t="s">
        <v>179</v>
      </c>
    </row>
    <row r="189" s="12" customFormat="1">
      <c r="A189" s="12"/>
      <c r="B189" s="230"/>
      <c r="C189" s="231"/>
      <c r="D189" s="224" t="s">
        <v>185</v>
      </c>
      <c r="E189" s="232" t="s">
        <v>1</v>
      </c>
      <c r="F189" s="233" t="s">
        <v>983</v>
      </c>
      <c r="G189" s="231"/>
      <c r="H189" s="234">
        <v>45.511000000000003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0" t="s">
        <v>185</v>
      </c>
      <c r="AU189" s="240" t="s">
        <v>85</v>
      </c>
      <c r="AV189" s="12" t="s">
        <v>87</v>
      </c>
      <c r="AW189" s="12" t="s">
        <v>34</v>
      </c>
      <c r="AX189" s="12" t="s">
        <v>78</v>
      </c>
      <c r="AY189" s="240" t="s">
        <v>179</v>
      </c>
    </row>
    <row r="190" s="14" customFormat="1">
      <c r="A190" s="14"/>
      <c r="B190" s="266"/>
      <c r="C190" s="267"/>
      <c r="D190" s="224" t="s">
        <v>185</v>
      </c>
      <c r="E190" s="268" t="s">
        <v>1</v>
      </c>
      <c r="F190" s="269" t="s">
        <v>291</v>
      </c>
      <c r="G190" s="267"/>
      <c r="H190" s="270">
        <v>50.736000000000004</v>
      </c>
      <c r="I190" s="271"/>
      <c r="J190" s="267"/>
      <c r="K190" s="267"/>
      <c r="L190" s="272"/>
      <c r="M190" s="273"/>
      <c r="N190" s="274"/>
      <c r="O190" s="274"/>
      <c r="P190" s="274"/>
      <c r="Q190" s="274"/>
      <c r="R190" s="274"/>
      <c r="S190" s="274"/>
      <c r="T190" s="27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6" t="s">
        <v>185</v>
      </c>
      <c r="AU190" s="276" t="s">
        <v>85</v>
      </c>
      <c r="AV190" s="14" t="s">
        <v>180</v>
      </c>
      <c r="AW190" s="14" t="s">
        <v>34</v>
      </c>
      <c r="AX190" s="14" t="s">
        <v>85</v>
      </c>
      <c r="AY190" s="276" t="s">
        <v>179</v>
      </c>
    </row>
    <row r="191" s="2" customFormat="1" ht="37.8" customHeight="1">
      <c r="A191" s="38"/>
      <c r="B191" s="39"/>
      <c r="C191" s="257" t="s">
        <v>283</v>
      </c>
      <c r="D191" s="257" t="s">
        <v>270</v>
      </c>
      <c r="E191" s="258" t="s">
        <v>513</v>
      </c>
      <c r="F191" s="259" t="s">
        <v>514</v>
      </c>
      <c r="G191" s="260" t="s">
        <v>176</v>
      </c>
      <c r="H191" s="261">
        <v>12</v>
      </c>
      <c r="I191" s="262"/>
      <c r="J191" s="263">
        <f>ROUND(I191*H191,2)</f>
        <v>0</v>
      </c>
      <c r="K191" s="259" t="s">
        <v>177</v>
      </c>
      <c r="L191" s="44"/>
      <c r="M191" s="264" t="s">
        <v>1</v>
      </c>
      <c r="N191" s="265" t="s">
        <v>43</v>
      </c>
      <c r="O191" s="91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2" t="s">
        <v>480</v>
      </c>
      <c r="AT191" s="222" t="s">
        <v>270</v>
      </c>
      <c r="AU191" s="222" t="s">
        <v>85</v>
      </c>
      <c r="AY191" s="17" t="s">
        <v>179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7" t="s">
        <v>85</v>
      </c>
      <c r="BK191" s="223">
        <f>ROUND(I191*H191,2)</f>
        <v>0</v>
      </c>
      <c r="BL191" s="17" t="s">
        <v>480</v>
      </c>
      <c r="BM191" s="222" t="s">
        <v>1037</v>
      </c>
    </row>
    <row r="192" s="2" customFormat="1">
      <c r="A192" s="38"/>
      <c r="B192" s="39"/>
      <c r="C192" s="40"/>
      <c r="D192" s="224" t="s">
        <v>182</v>
      </c>
      <c r="E192" s="40"/>
      <c r="F192" s="225" t="s">
        <v>516</v>
      </c>
      <c r="G192" s="40"/>
      <c r="H192" s="40"/>
      <c r="I192" s="226"/>
      <c r="J192" s="40"/>
      <c r="K192" s="40"/>
      <c r="L192" s="44"/>
      <c r="M192" s="227"/>
      <c r="N192" s="228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182</v>
      </c>
      <c r="AU192" s="17" t="s">
        <v>85</v>
      </c>
    </row>
    <row r="193" s="2" customFormat="1">
      <c r="A193" s="38"/>
      <c r="B193" s="39"/>
      <c r="C193" s="40"/>
      <c r="D193" s="224" t="s">
        <v>183</v>
      </c>
      <c r="E193" s="40"/>
      <c r="F193" s="229" t="s">
        <v>985</v>
      </c>
      <c r="G193" s="40"/>
      <c r="H193" s="40"/>
      <c r="I193" s="226"/>
      <c r="J193" s="40"/>
      <c r="K193" s="40"/>
      <c r="L193" s="44"/>
      <c r="M193" s="227"/>
      <c r="N193" s="228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183</v>
      </c>
      <c r="AU193" s="17" t="s">
        <v>85</v>
      </c>
    </row>
    <row r="194" s="12" customFormat="1">
      <c r="A194" s="12"/>
      <c r="B194" s="230"/>
      <c r="C194" s="231"/>
      <c r="D194" s="224" t="s">
        <v>185</v>
      </c>
      <c r="E194" s="232" t="s">
        <v>1</v>
      </c>
      <c r="F194" s="233" t="s">
        <v>986</v>
      </c>
      <c r="G194" s="231"/>
      <c r="H194" s="234">
        <v>12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0" t="s">
        <v>185</v>
      </c>
      <c r="AU194" s="240" t="s">
        <v>85</v>
      </c>
      <c r="AV194" s="12" t="s">
        <v>87</v>
      </c>
      <c r="AW194" s="12" t="s">
        <v>34</v>
      </c>
      <c r="AX194" s="12" t="s">
        <v>85</v>
      </c>
      <c r="AY194" s="240" t="s">
        <v>179</v>
      </c>
    </row>
    <row r="195" s="2" customFormat="1" ht="37.8" customHeight="1">
      <c r="A195" s="38"/>
      <c r="B195" s="39"/>
      <c r="C195" s="257" t="s">
        <v>7</v>
      </c>
      <c r="D195" s="257" t="s">
        <v>270</v>
      </c>
      <c r="E195" s="258" t="s">
        <v>513</v>
      </c>
      <c r="F195" s="259" t="s">
        <v>514</v>
      </c>
      <c r="G195" s="260" t="s">
        <v>176</v>
      </c>
      <c r="H195" s="261">
        <v>71.281999999999996</v>
      </c>
      <c r="I195" s="262"/>
      <c r="J195" s="263">
        <f>ROUND(I195*H195,2)</f>
        <v>0</v>
      </c>
      <c r="K195" s="259" t="s">
        <v>177</v>
      </c>
      <c r="L195" s="44"/>
      <c r="M195" s="264" t="s">
        <v>1</v>
      </c>
      <c r="N195" s="265" t="s">
        <v>43</v>
      </c>
      <c r="O195" s="91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2" t="s">
        <v>480</v>
      </c>
      <c r="AT195" s="222" t="s">
        <v>270</v>
      </c>
      <c r="AU195" s="222" t="s">
        <v>85</v>
      </c>
      <c r="AY195" s="17" t="s">
        <v>179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7" t="s">
        <v>85</v>
      </c>
      <c r="BK195" s="223">
        <f>ROUND(I195*H195,2)</f>
        <v>0</v>
      </c>
      <c r="BL195" s="17" t="s">
        <v>480</v>
      </c>
      <c r="BM195" s="222" t="s">
        <v>1038</v>
      </c>
    </row>
    <row r="196" s="2" customFormat="1">
      <c r="A196" s="38"/>
      <c r="B196" s="39"/>
      <c r="C196" s="40"/>
      <c r="D196" s="224" t="s">
        <v>182</v>
      </c>
      <c r="E196" s="40"/>
      <c r="F196" s="225" t="s">
        <v>516</v>
      </c>
      <c r="G196" s="40"/>
      <c r="H196" s="40"/>
      <c r="I196" s="226"/>
      <c r="J196" s="40"/>
      <c r="K196" s="40"/>
      <c r="L196" s="44"/>
      <c r="M196" s="227"/>
      <c r="N196" s="228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182</v>
      </c>
      <c r="AU196" s="17" t="s">
        <v>85</v>
      </c>
    </row>
    <row r="197" s="2" customFormat="1">
      <c r="A197" s="38"/>
      <c r="B197" s="39"/>
      <c r="C197" s="40"/>
      <c r="D197" s="224" t="s">
        <v>183</v>
      </c>
      <c r="E197" s="40"/>
      <c r="F197" s="229" t="s">
        <v>752</v>
      </c>
      <c r="G197" s="40"/>
      <c r="H197" s="40"/>
      <c r="I197" s="226"/>
      <c r="J197" s="40"/>
      <c r="K197" s="40"/>
      <c r="L197" s="44"/>
      <c r="M197" s="227"/>
      <c r="N197" s="228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183</v>
      </c>
      <c r="AU197" s="17" t="s">
        <v>85</v>
      </c>
    </row>
    <row r="198" s="12" customFormat="1">
      <c r="A198" s="12"/>
      <c r="B198" s="230"/>
      <c r="C198" s="231"/>
      <c r="D198" s="224" t="s">
        <v>185</v>
      </c>
      <c r="E198" s="232" t="s">
        <v>1</v>
      </c>
      <c r="F198" s="233" t="s">
        <v>1039</v>
      </c>
      <c r="G198" s="231"/>
      <c r="H198" s="234">
        <v>71.281999999999996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0" t="s">
        <v>185</v>
      </c>
      <c r="AU198" s="240" t="s">
        <v>85</v>
      </c>
      <c r="AV198" s="12" t="s">
        <v>87</v>
      </c>
      <c r="AW198" s="12" t="s">
        <v>34</v>
      </c>
      <c r="AX198" s="12" t="s">
        <v>85</v>
      </c>
      <c r="AY198" s="240" t="s">
        <v>179</v>
      </c>
    </row>
    <row r="199" s="2" customFormat="1" ht="37.8" customHeight="1">
      <c r="A199" s="38"/>
      <c r="B199" s="39"/>
      <c r="C199" s="257" t="s">
        <v>299</v>
      </c>
      <c r="D199" s="257" t="s">
        <v>270</v>
      </c>
      <c r="E199" s="258" t="s">
        <v>513</v>
      </c>
      <c r="F199" s="259" t="s">
        <v>514</v>
      </c>
      <c r="G199" s="260" t="s">
        <v>176</v>
      </c>
      <c r="H199" s="261">
        <v>101.473</v>
      </c>
      <c r="I199" s="262"/>
      <c r="J199" s="263">
        <f>ROUND(I199*H199,2)</f>
        <v>0</v>
      </c>
      <c r="K199" s="259" t="s">
        <v>177</v>
      </c>
      <c r="L199" s="44"/>
      <c r="M199" s="264" t="s">
        <v>1</v>
      </c>
      <c r="N199" s="265" t="s">
        <v>43</v>
      </c>
      <c r="O199" s="91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2" t="s">
        <v>480</v>
      </c>
      <c r="AT199" s="222" t="s">
        <v>270</v>
      </c>
      <c r="AU199" s="222" t="s">
        <v>85</v>
      </c>
      <c r="AY199" s="17" t="s">
        <v>179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85</v>
      </c>
      <c r="BK199" s="223">
        <f>ROUND(I199*H199,2)</f>
        <v>0</v>
      </c>
      <c r="BL199" s="17" t="s">
        <v>480</v>
      </c>
      <c r="BM199" s="222" t="s">
        <v>1040</v>
      </c>
    </row>
    <row r="200" s="2" customFormat="1">
      <c r="A200" s="38"/>
      <c r="B200" s="39"/>
      <c r="C200" s="40"/>
      <c r="D200" s="224" t="s">
        <v>182</v>
      </c>
      <c r="E200" s="40"/>
      <c r="F200" s="225" t="s">
        <v>516</v>
      </c>
      <c r="G200" s="40"/>
      <c r="H200" s="40"/>
      <c r="I200" s="226"/>
      <c r="J200" s="40"/>
      <c r="K200" s="40"/>
      <c r="L200" s="44"/>
      <c r="M200" s="227"/>
      <c r="N200" s="228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182</v>
      </c>
      <c r="AU200" s="17" t="s">
        <v>85</v>
      </c>
    </row>
    <row r="201" s="2" customFormat="1">
      <c r="A201" s="38"/>
      <c r="B201" s="39"/>
      <c r="C201" s="40"/>
      <c r="D201" s="224" t="s">
        <v>183</v>
      </c>
      <c r="E201" s="40"/>
      <c r="F201" s="229" t="s">
        <v>982</v>
      </c>
      <c r="G201" s="40"/>
      <c r="H201" s="40"/>
      <c r="I201" s="226"/>
      <c r="J201" s="40"/>
      <c r="K201" s="40"/>
      <c r="L201" s="44"/>
      <c r="M201" s="227"/>
      <c r="N201" s="228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183</v>
      </c>
      <c r="AU201" s="17" t="s">
        <v>85</v>
      </c>
    </row>
    <row r="202" s="12" customFormat="1">
      <c r="A202" s="12"/>
      <c r="B202" s="230"/>
      <c r="C202" s="231"/>
      <c r="D202" s="224" t="s">
        <v>185</v>
      </c>
      <c r="E202" s="232" t="s">
        <v>1</v>
      </c>
      <c r="F202" s="233" t="s">
        <v>760</v>
      </c>
      <c r="G202" s="231"/>
      <c r="H202" s="234">
        <v>10.451000000000001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40" t="s">
        <v>185</v>
      </c>
      <c r="AU202" s="240" t="s">
        <v>85</v>
      </c>
      <c r="AV202" s="12" t="s">
        <v>87</v>
      </c>
      <c r="AW202" s="12" t="s">
        <v>34</v>
      </c>
      <c r="AX202" s="12" t="s">
        <v>78</v>
      </c>
      <c r="AY202" s="240" t="s">
        <v>179</v>
      </c>
    </row>
    <row r="203" s="12" customFormat="1">
      <c r="A203" s="12"/>
      <c r="B203" s="230"/>
      <c r="C203" s="231"/>
      <c r="D203" s="224" t="s">
        <v>185</v>
      </c>
      <c r="E203" s="232" t="s">
        <v>1</v>
      </c>
      <c r="F203" s="233" t="s">
        <v>989</v>
      </c>
      <c r="G203" s="231"/>
      <c r="H203" s="234">
        <v>91.022000000000006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0" t="s">
        <v>185</v>
      </c>
      <c r="AU203" s="240" t="s">
        <v>85</v>
      </c>
      <c r="AV203" s="12" t="s">
        <v>87</v>
      </c>
      <c r="AW203" s="12" t="s">
        <v>34</v>
      </c>
      <c r="AX203" s="12" t="s">
        <v>78</v>
      </c>
      <c r="AY203" s="240" t="s">
        <v>179</v>
      </c>
    </row>
    <row r="204" s="14" customFormat="1">
      <c r="A204" s="14"/>
      <c r="B204" s="266"/>
      <c r="C204" s="267"/>
      <c r="D204" s="224" t="s">
        <v>185</v>
      </c>
      <c r="E204" s="268" t="s">
        <v>1</v>
      </c>
      <c r="F204" s="269" t="s">
        <v>291</v>
      </c>
      <c r="G204" s="267"/>
      <c r="H204" s="270">
        <v>101.47300000000001</v>
      </c>
      <c r="I204" s="271"/>
      <c r="J204" s="267"/>
      <c r="K204" s="267"/>
      <c r="L204" s="272"/>
      <c r="M204" s="273"/>
      <c r="N204" s="274"/>
      <c r="O204" s="274"/>
      <c r="P204" s="274"/>
      <c r="Q204" s="274"/>
      <c r="R204" s="274"/>
      <c r="S204" s="274"/>
      <c r="T204" s="27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6" t="s">
        <v>185</v>
      </c>
      <c r="AU204" s="276" t="s">
        <v>85</v>
      </c>
      <c r="AV204" s="14" t="s">
        <v>180</v>
      </c>
      <c r="AW204" s="14" t="s">
        <v>34</v>
      </c>
      <c r="AX204" s="14" t="s">
        <v>85</v>
      </c>
      <c r="AY204" s="276" t="s">
        <v>179</v>
      </c>
    </row>
    <row r="205" s="2" customFormat="1" ht="49.05" customHeight="1">
      <c r="A205" s="38"/>
      <c r="B205" s="39"/>
      <c r="C205" s="257" t="s">
        <v>338</v>
      </c>
      <c r="D205" s="257" t="s">
        <v>270</v>
      </c>
      <c r="E205" s="258" t="s">
        <v>525</v>
      </c>
      <c r="F205" s="259" t="s">
        <v>526</v>
      </c>
      <c r="G205" s="260" t="s">
        <v>176</v>
      </c>
      <c r="H205" s="261">
        <v>12.24</v>
      </c>
      <c r="I205" s="262"/>
      <c r="J205" s="263">
        <f>ROUND(I205*H205,2)</f>
        <v>0</v>
      </c>
      <c r="K205" s="259" t="s">
        <v>177</v>
      </c>
      <c r="L205" s="44"/>
      <c r="M205" s="264" t="s">
        <v>1</v>
      </c>
      <c r="N205" s="265" t="s">
        <v>43</v>
      </c>
      <c r="O205" s="91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2" t="s">
        <v>480</v>
      </c>
      <c r="AT205" s="222" t="s">
        <v>270</v>
      </c>
      <c r="AU205" s="222" t="s">
        <v>85</v>
      </c>
      <c r="AY205" s="17" t="s">
        <v>179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85</v>
      </c>
      <c r="BK205" s="223">
        <f>ROUND(I205*H205,2)</f>
        <v>0</v>
      </c>
      <c r="BL205" s="17" t="s">
        <v>480</v>
      </c>
      <c r="BM205" s="222" t="s">
        <v>1041</v>
      </c>
    </row>
    <row r="206" s="2" customFormat="1">
      <c r="A206" s="38"/>
      <c r="B206" s="39"/>
      <c r="C206" s="40"/>
      <c r="D206" s="224" t="s">
        <v>182</v>
      </c>
      <c r="E206" s="40"/>
      <c r="F206" s="225" t="s">
        <v>528</v>
      </c>
      <c r="G206" s="40"/>
      <c r="H206" s="40"/>
      <c r="I206" s="226"/>
      <c r="J206" s="40"/>
      <c r="K206" s="40"/>
      <c r="L206" s="44"/>
      <c r="M206" s="227"/>
      <c r="N206" s="22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182</v>
      </c>
      <c r="AU206" s="17" t="s">
        <v>85</v>
      </c>
    </row>
    <row r="207" s="2" customFormat="1">
      <c r="A207" s="38"/>
      <c r="B207" s="39"/>
      <c r="C207" s="40"/>
      <c r="D207" s="224" t="s">
        <v>183</v>
      </c>
      <c r="E207" s="40"/>
      <c r="F207" s="229" t="s">
        <v>991</v>
      </c>
      <c r="G207" s="40"/>
      <c r="H207" s="40"/>
      <c r="I207" s="226"/>
      <c r="J207" s="40"/>
      <c r="K207" s="40"/>
      <c r="L207" s="44"/>
      <c r="M207" s="227"/>
      <c r="N207" s="228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183</v>
      </c>
      <c r="AU207" s="17" t="s">
        <v>85</v>
      </c>
    </row>
    <row r="208" s="12" customFormat="1">
      <c r="A208" s="12"/>
      <c r="B208" s="230"/>
      <c r="C208" s="231"/>
      <c r="D208" s="224" t="s">
        <v>185</v>
      </c>
      <c r="E208" s="232" t="s">
        <v>1</v>
      </c>
      <c r="F208" s="233" t="s">
        <v>1042</v>
      </c>
      <c r="G208" s="231"/>
      <c r="H208" s="234">
        <v>12.24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0" t="s">
        <v>185</v>
      </c>
      <c r="AU208" s="240" t="s">
        <v>85</v>
      </c>
      <c r="AV208" s="12" t="s">
        <v>87</v>
      </c>
      <c r="AW208" s="12" t="s">
        <v>34</v>
      </c>
      <c r="AX208" s="12" t="s">
        <v>85</v>
      </c>
      <c r="AY208" s="240" t="s">
        <v>179</v>
      </c>
    </row>
    <row r="209" s="2" customFormat="1" ht="49.05" customHeight="1">
      <c r="A209" s="38"/>
      <c r="B209" s="39"/>
      <c r="C209" s="257" t="s">
        <v>325</v>
      </c>
      <c r="D209" s="257" t="s">
        <v>270</v>
      </c>
      <c r="E209" s="258" t="s">
        <v>525</v>
      </c>
      <c r="F209" s="259" t="s">
        <v>526</v>
      </c>
      <c r="G209" s="260" t="s">
        <v>176</v>
      </c>
      <c r="H209" s="261">
        <v>36.317</v>
      </c>
      <c r="I209" s="262"/>
      <c r="J209" s="263">
        <f>ROUND(I209*H209,2)</f>
        <v>0</v>
      </c>
      <c r="K209" s="259" t="s">
        <v>177</v>
      </c>
      <c r="L209" s="44"/>
      <c r="M209" s="264" t="s">
        <v>1</v>
      </c>
      <c r="N209" s="265" t="s">
        <v>43</v>
      </c>
      <c r="O209" s="91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2" t="s">
        <v>480</v>
      </c>
      <c r="AT209" s="222" t="s">
        <v>270</v>
      </c>
      <c r="AU209" s="222" t="s">
        <v>85</v>
      </c>
      <c r="AY209" s="17" t="s">
        <v>179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7" t="s">
        <v>85</v>
      </c>
      <c r="BK209" s="223">
        <f>ROUND(I209*H209,2)</f>
        <v>0</v>
      </c>
      <c r="BL209" s="17" t="s">
        <v>480</v>
      </c>
      <c r="BM209" s="222" t="s">
        <v>1043</v>
      </c>
    </row>
    <row r="210" s="2" customFormat="1">
      <c r="A210" s="38"/>
      <c r="B210" s="39"/>
      <c r="C210" s="40"/>
      <c r="D210" s="224" t="s">
        <v>182</v>
      </c>
      <c r="E210" s="40"/>
      <c r="F210" s="225" t="s">
        <v>528</v>
      </c>
      <c r="G210" s="40"/>
      <c r="H210" s="40"/>
      <c r="I210" s="226"/>
      <c r="J210" s="40"/>
      <c r="K210" s="40"/>
      <c r="L210" s="44"/>
      <c r="M210" s="227"/>
      <c r="N210" s="228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182</v>
      </c>
      <c r="AU210" s="17" t="s">
        <v>85</v>
      </c>
    </row>
    <row r="211" s="2" customFormat="1">
      <c r="A211" s="38"/>
      <c r="B211" s="39"/>
      <c r="C211" s="40"/>
      <c r="D211" s="224" t="s">
        <v>183</v>
      </c>
      <c r="E211" s="40"/>
      <c r="F211" s="229" t="s">
        <v>994</v>
      </c>
      <c r="G211" s="40"/>
      <c r="H211" s="40"/>
      <c r="I211" s="226"/>
      <c r="J211" s="40"/>
      <c r="K211" s="40"/>
      <c r="L211" s="44"/>
      <c r="M211" s="227"/>
      <c r="N211" s="228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183</v>
      </c>
      <c r="AU211" s="17" t="s">
        <v>85</v>
      </c>
    </row>
    <row r="212" s="12" customFormat="1">
      <c r="A212" s="12"/>
      <c r="B212" s="230"/>
      <c r="C212" s="231"/>
      <c r="D212" s="224" t="s">
        <v>185</v>
      </c>
      <c r="E212" s="232" t="s">
        <v>1</v>
      </c>
      <c r="F212" s="233" t="s">
        <v>1044</v>
      </c>
      <c r="G212" s="231"/>
      <c r="H212" s="234">
        <v>36.317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0" t="s">
        <v>185</v>
      </c>
      <c r="AU212" s="240" t="s">
        <v>85</v>
      </c>
      <c r="AV212" s="12" t="s">
        <v>87</v>
      </c>
      <c r="AW212" s="12" t="s">
        <v>34</v>
      </c>
      <c r="AX212" s="12" t="s">
        <v>85</v>
      </c>
      <c r="AY212" s="240" t="s">
        <v>179</v>
      </c>
    </row>
    <row r="213" s="2" customFormat="1" ht="55.5" customHeight="1">
      <c r="A213" s="38"/>
      <c r="B213" s="39"/>
      <c r="C213" s="257" t="s">
        <v>346</v>
      </c>
      <c r="D213" s="257" t="s">
        <v>270</v>
      </c>
      <c r="E213" s="258" t="s">
        <v>572</v>
      </c>
      <c r="F213" s="259" t="s">
        <v>573</v>
      </c>
      <c r="G213" s="260" t="s">
        <v>176</v>
      </c>
      <c r="H213" s="261">
        <v>24.48</v>
      </c>
      <c r="I213" s="262"/>
      <c r="J213" s="263">
        <f>ROUND(I213*H213,2)</f>
        <v>0</v>
      </c>
      <c r="K213" s="259" t="s">
        <v>177</v>
      </c>
      <c r="L213" s="44"/>
      <c r="M213" s="264" t="s">
        <v>1</v>
      </c>
      <c r="N213" s="265" t="s">
        <v>43</v>
      </c>
      <c r="O213" s="91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2" t="s">
        <v>480</v>
      </c>
      <c r="AT213" s="222" t="s">
        <v>270</v>
      </c>
      <c r="AU213" s="222" t="s">
        <v>85</v>
      </c>
      <c r="AY213" s="17" t="s">
        <v>179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7" t="s">
        <v>85</v>
      </c>
      <c r="BK213" s="223">
        <f>ROUND(I213*H213,2)</f>
        <v>0</v>
      </c>
      <c r="BL213" s="17" t="s">
        <v>480</v>
      </c>
      <c r="BM213" s="222" t="s">
        <v>1045</v>
      </c>
    </row>
    <row r="214" s="2" customFormat="1">
      <c r="A214" s="38"/>
      <c r="B214" s="39"/>
      <c r="C214" s="40"/>
      <c r="D214" s="224" t="s">
        <v>182</v>
      </c>
      <c r="E214" s="40"/>
      <c r="F214" s="225" t="s">
        <v>575</v>
      </c>
      <c r="G214" s="40"/>
      <c r="H214" s="40"/>
      <c r="I214" s="226"/>
      <c r="J214" s="40"/>
      <c r="K214" s="40"/>
      <c r="L214" s="44"/>
      <c r="M214" s="227"/>
      <c r="N214" s="228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182</v>
      </c>
      <c r="AU214" s="17" t="s">
        <v>85</v>
      </c>
    </row>
    <row r="215" s="2" customFormat="1">
      <c r="A215" s="38"/>
      <c r="B215" s="39"/>
      <c r="C215" s="40"/>
      <c r="D215" s="224" t="s">
        <v>183</v>
      </c>
      <c r="E215" s="40"/>
      <c r="F215" s="229" t="s">
        <v>991</v>
      </c>
      <c r="G215" s="40"/>
      <c r="H215" s="40"/>
      <c r="I215" s="226"/>
      <c r="J215" s="40"/>
      <c r="K215" s="40"/>
      <c r="L215" s="44"/>
      <c r="M215" s="227"/>
      <c r="N215" s="228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183</v>
      </c>
      <c r="AU215" s="17" t="s">
        <v>85</v>
      </c>
    </row>
    <row r="216" s="12" customFormat="1">
      <c r="A216" s="12"/>
      <c r="B216" s="230"/>
      <c r="C216" s="231"/>
      <c r="D216" s="224" t="s">
        <v>185</v>
      </c>
      <c r="E216" s="232" t="s">
        <v>1</v>
      </c>
      <c r="F216" s="233" t="s">
        <v>1046</v>
      </c>
      <c r="G216" s="231"/>
      <c r="H216" s="234">
        <v>24.48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0" t="s">
        <v>185</v>
      </c>
      <c r="AU216" s="240" t="s">
        <v>85</v>
      </c>
      <c r="AV216" s="12" t="s">
        <v>87</v>
      </c>
      <c r="AW216" s="12" t="s">
        <v>34</v>
      </c>
      <c r="AX216" s="12" t="s">
        <v>85</v>
      </c>
      <c r="AY216" s="240" t="s">
        <v>179</v>
      </c>
    </row>
    <row r="217" s="2" customFormat="1" ht="55.5" customHeight="1">
      <c r="A217" s="38"/>
      <c r="B217" s="39"/>
      <c r="C217" s="257" t="s">
        <v>404</v>
      </c>
      <c r="D217" s="257" t="s">
        <v>270</v>
      </c>
      <c r="E217" s="258" t="s">
        <v>572</v>
      </c>
      <c r="F217" s="259" t="s">
        <v>573</v>
      </c>
      <c r="G217" s="260" t="s">
        <v>176</v>
      </c>
      <c r="H217" s="261">
        <v>254.21600000000001</v>
      </c>
      <c r="I217" s="262"/>
      <c r="J217" s="263">
        <f>ROUND(I217*H217,2)</f>
        <v>0</v>
      </c>
      <c r="K217" s="259" t="s">
        <v>177</v>
      </c>
      <c r="L217" s="44"/>
      <c r="M217" s="264" t="s">
        <v>1</v>
      </c>
      <c r="N217" s="265" t="s">
        <v>43</v>
      </c>
      <c r="O217" s="91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2" t="s">
        <v>480</v>
      </c>
      <c r="AT217" s="222" t="s">
        <v>270</v>
      </c>
      <c r="AU217" s="222" t="s">
        <v>85</v>
      </c>
      <c r="AY217" s="17" t="s">
        <v>179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7" t="s">
        <v>85</v>
      </c>
      <c r="BK217" s="223">
        <f>ROUND(I217*H217,2)</f>
        <v>0</v>
      </c>
      <c r="BL217" s="17" t="s">
        <v>480</v>
      </c>
      <c r="BM217" s="222" t="s">
        <v>1047</v>
      </c>
    </row>
    <row r="218" s="2" customFormat="1">
      <c r="A218" s="38"/>
      <c r="B218" s="39"/>
      <c r="C218" s="40"/>
      <c r="D218" s="224" t="s">
        <v>182</v>
      </c>
      <c r="E218" s="40"/>
      <c r="F218" s="225" t="s">
        <v>575</v>
      </c>
      <c r="G218" s="40"/>
      <c r="H218" s="40"/>
      <c r="I218" s="226"/>
      <c r="J218" s="40"/>
      <c r="K218" s="40"/>
      <c r="L218" s="44"/>
      <c r="M218" s="227"/>
      <c r="N218" s="228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182</v>
      </c>
      <c r="AU218" s="17" t="s">
        <v>85</v>
      </c>
    </row>
    <row r="219" s="2" customFormat="1">
      <c r="A219" s="38"/>
      <c r="B219" s="39"/>
      <c r="C219" s="40"/>
      <c r="D219" s="224" t="s">
        <v>183</v>
      </c>
      <c r="E219" s="40"/>
      <c r="F219" s="229" t="s">
        <v>994</v>
      </c>
      <c r="G219" s="40"/>
      <c r="H219" s="40"/>
      <c r="I219" s="226"/>
      <c r="J219" s="40"/>
      <c r="K219" s="40"/>
      <c r="L219" s="44"/>
      <c r="M219" s="227"/>
      <c r="N219" s="228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183</v>
      </c>
      <c r="AU219" s="17" t="s">
        <v>85</v>
      </c>
    </row>
    <row r="220" s="12" customFormat="1">
      <c r="A220" s="12"/>
      <c r="B220" s="230"/>
      <c r="C220" s="231"/>
      <c r="D220" s="224" t="s">
        <v>185</v>
      </c>
      <c r="E220" s="232" t="s">
        <v>1</v>
      </c>
      <c r="F220" s="233" t="s">
        <v>1048</v>
      </c>
      <c r="G220" s="231"/>
      <c r="H220" s="234">
        <v>254.21600000000001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40" t="s">
        <v>185</v>
      </c>
      <c r="AU220" s="240" t="s">
        <v>85</v>
      </c>
      <c r="AV220" s="12" t="s">
        <v>87</v>
      </c>
      <c r="AW220" s="12" t="s">
        <v>34</v>
      </c>
      <c r="AX220" s="12" t="s">
        <v>85</v>
      </c>
      <c r="AY220" s="240" t="s">
        <v>179</v>
      </c>
    </row>
    <row r="221" s="2" customFormat="1" ht="24.15" customHeight="1">
      <c r="A221" s="38"/>
      <c r="B221" s="39"/>
      <c r="C221" s="257" t="s">
        <v>352</v>
      </c>
      <c r="D221" s="257" t="s">
        <v>270</v>
      </c>
      <c r="E221" s="258" t="s">
        <v>613</v>
      </c>
      <c r="F221" s="259" t="s">
        <v>614</v>
      </c>
      <c r="G221" s="260" t="s">
        <v>176</v>
      </c>
      <c r="H221" s="261">
        <v>12.24</v>
      </c>
      <c r="I221" s="262"/>
      <c r="J221" s="263">
        <f>ROUND(I221*H221,2)</f>
        <v>0</v>
      </c>
      <c r="K221" s="259" t="s">
        <v>177</v>
      </c>
      <c r="L221" s="44"/>
      <c r="M221" s="264" t="s">
        <v>1</v>
      </c>
      <c r="N221" s="265" t="s">
        <v>43</v>
      </c>
      <c r="O221" s="91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2" t="s">
        <v>480</v>
      </c>
      <c r="AT221" s="222" t="s">
        <v>270</v>
      </c>
      <c r="AU221" s="222" t="s">
        <v>85</v>
      </c>
      <c r="AY221" s="17" t="s">
        <v>179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7" t="s">
        <v>85</v>
      </c>
      <c r="BK221" s="223">
        <f>ROUND(I221*H221,2)</f>
        <v>0</v>
      </c>
      <c r="BL221" s="17" t="s">
        <v>480</v>
      </c>
      <c r="BM221" s="222" t="s">
        <v>1049</v>
      </c>
    </row>
    <row r="222" s="2" customFormat="1">
      <c r="A222" s="38"/>
      <c r="B222" s="39"/>
      <c r="C222" s="40"/>
      <c r="D222" s="224" t="s">
        <v>182</v>
      </c>
      <c r="E222" s="40"/>
      <c r="F222" s="225" t="s">
        <v>616</v>
      </c>
      <c r="G222" s="40"/>
      <c r="H222" s="40"/>
      <c r="I222" s="226"/>
      <c r="J222" s="40"/>
      <c r="K222" s="40"/>
      <c r="L222" s="44"/>
      <c r="M222" s="227"/>
      <c r="N222" s="22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182</v>
      </c>
      <c r="AU222" s="17" t="s">
        <v>85</v>
      </c>
    </row>
    <row r="223" s="2" customFormat="1">
      <c r="A223" s="38"/>
      <c r="B223" s="39"/>
      <c r="C223" s="40"/>
      <c r="D223" s="224" t="s">
        <v>183</v>
      </c>
      <c r="E223" s="40"/>
      <c r="F223" s="229" t="s">
        <v>1001</v>
      </c>
      <c r="G223" s="40"/>
      <c r="H223" s="40"/>
      <c r="I223" s="226"/>
      <c r="J223" s="40"/>
      <c r="K223" s="40"/>
      <c r="L223" s="44"/>
      <c r="M223" s="227"/>
      <c r="N223" s="228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183</v>
      </c>
      <c r="AU223" s="17" t="s">
        <v>85</v>
      </c>
    </row>
    <row r="224" s="12" customFormat="1">
      <c r="A224" s="12"/>
      <c r="B224" s="230"/>
      <c r="C224" s="231"/>
      <c r="D224" s="224" t="s">
        <v>185</v>
      </c>
      <c r="E224" s="232" t="s">
        <v>1</v>
      </c>
      <c r="F224" s="233" t="s">
        <v>1042</v>
      </c>
      <c r="G224" s="231"/>
      <c r="H224" s="234">
        <v>12.24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40" t="s">
        <v>185</v>
      </c>
      <c r="AU224" s="240" t="s">
        <v>85</v>
      </c>
      <c r="AV224" s="12" t="s">
        <v>87</v>
      </c>
      <c r="AW224" s="12" t="s">
        <v>34</v>
      </c>
      <c r="AX224" s="12" t="s">
        <v>85</v>
      </c>
      <c r="AY224" s="240" t="s">
        <v>179</v>
      </c>
    </row>
    <row r="225" s="2" customFormat="1" ht="24.15" customHeight="1">
      <c r="A225" s="38"/>
      <c r="B225" s="39"/>
      <c r="C225" s="257" t="s">
        <v>392</v>
      </c>
      <c r="D225" s="257" t="s">
        <v>270</v>
      </c>
      <c r="E225" s="258" t="s">
        <v>613</v>
      </c>
      <c r="F225" s="259" t="s">
        <v>614</v>
      </c>
      <c r="G225" s="260" t="s">
        <v>176</v>
      </c>
      <c r="H225" s="261">
        <v>36.317</v>
      </c>
      <c r="I225" s="262"/>
      <c r="J225" s="263">
        <f>ROUND(I225*H225,2)</f>
        <v>0</v>
      </c>
      <c r="K225" s="259" t="s">
        <v>177</v>
      </c>
      <c r="L225" s="44"/>
      <c r="M225" s="264" t="s">
        <v>1</v>
      </c>
      <c r="N225" s="265" t="s">
        <v>43</v>
      </c>
      <c r="O225" s="91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2" t="s">
        <v>480</v>
      </c>
      <c r="AT225" s="222" t="s">
        <v>270</v>
      </c>
      <c r="AU225" s="222" t="s">
        <v>85</v>
      </c>
      <c r="AY225" s="17" t="s">
        <v>179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7" t="s">
        <v>85</v>
      </c>
      <c r="BK225" s="223">
        <f>ROUND(I225*H225,2)</f>
        <v>0</v>
      </c>
      <c r="BL225" s="17" t="s">
        <v>480</v>
      </c>
      <c r="BM225" s="222" t="s">
        <v>1050</v>
      </c>
    </row>
    <row r="226" s="2" customFormat="1">
      <c r="A226" s="38"/>
      <c r="B226" s="39"/>
      <c r="C226" s="40"/>
      <c r="D226" s="224" t="s">
        <v>182</v>
      </c>
      <c r="E226" s="40"/>
      <c r="F226" s="225" t="s">
        <v>616</v>
      </c>
      <c r="G226" s="40"/>
      <c r="H226" s="40"/>
      <c r="I226" s="226"/>
      <c r="J226" s="40"/>
      <c r="K226" s="40"/>
      <c r="L226" s="44"/>
      <c r="M226" s="227"/>
      <c r="N226" s="228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182</v>
      </c>
      <c r="AU226" s="17" t="s">
        <v>85</v>
      </c>
    </row>
    <row r="227" s="2" customFormat="1">
      <c r="A227" s="38"/>
      <c r="B227" s="39"/>
      <c r="C227" s="40"/>
      <c r="D227" s="224" t="s">
        <v>183</v>
      </c>
      <c r="E227" s="40"/>
      <c r="F227" s="229" t="s">
        <v>774</v>
      </c>
      <c r="G227" s="40"/>
      <c r="H227" s="40"/>
      <c r="I227" s="226"/>
      <c r="J227" s="40"/>
      <c r="K227" s="40"/>
      <c r="L227" s="44"/>
      <c r="M227" s="227"/>
      <c r="N227" s="228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183</v>
      </c>
      <c r="AU227" s="17" t="s">
        <v>85</v>
      </c>
    </row>
    <row r="228" s="12" customFormat="1">
      <c r="A228" s="12"/>
      <c r="B228" s="230"/>
      <c r="C228" s="231"/>
      <c r="D228" s="224" t="s">
        <v>185</v>
      </c>
      <c r="E228" s="232" t="s">
        <v>1</v>
      </c>
      <c r="F228" s="233" t="s">
        <v>1044</v>
      </c>
      <c r="G228" s="231"/>
      <c r="H228" s="234">
        <v>36.317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40" t="s">
        <v>185</v>
      </c>
      <c r="AU228" s="240" t="s">
        <v>85</v>
      </c>
      <c r="AV228" s="12" t="s">
        <v>87</v>
      </c>
      <c r="AW228" s="12" t="s">
        <v>34</v>
      </c>
      <c r="AX228" s="12" t="s">
        <v>85</v>
      </c>
      <c r="AY228" s="240" t="s">
        <v>179</v>
      </c>
    </row>
    <row r="229" s="2" customFormat="1" ht="24.15" customHeight="1">
      <c r="A229" s="38"/>
      <c r="B229" s="39"/>
      <c r="C229" s="257" t="s">
        <v>357</v>
      </c>
      <c r="D229" s="257" t="s">
        <v>270</v>
      </c>
      <c r="E229" s="258" t="s">
        <v>644</v>
      </c>
      <c r="F229" s="259" t="s">
        <v>645</v>
      </c>
      <c r="G229" s="260" t="s">
        <v>200</v>
      </c>
      <c r="H229" s="261">
        <v>3</v>
      </c>
      <c r="I229" s="262"/>
      <c r="J229" s="263">
        <f>ROUND(I229*H229,2)</f>
        <v>0</v>
      </c>
      <c r="K229" s="259" t="s">
        <v>177</v>
      </c>
      <c r="L229" s="44"/>
      <c r="M229" s="264" t="s">
        <v>1</v>
      </c>
      <c r="N229" s="265" t="s">
        <v>43</v>
      </c>
      <c r="O229" s="91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2" t="s">
        <v>480</v>
      </c>
      <c r="AT229" s="222" t="s">
        <v>270</v>
      </c>
      <c r="AU229" s="222" t="s">
        <v>85</v>
      </c>
      <c r="AY229" s="17" t="s">
        <v>179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7" t="s">
        <v>85</v>
      </c>
      <c r="BK229" s="223">
        <f>ROUND(I229*H229,2)</f>
        <v>0</v>
      </c>
      <c r="BL229" s="17" t="s">
        <v>480</v>
      </c>
      <c r="BM229" s="222" t="s">
        <v>1051</v>
      </c>
    </row>
    <row r="230" s="2" customFormat="1">
      <c r="A230" s="38"/>
      <c r="B230" s="39"/>
      <c r="C230" s="40"/>
      <c r="D230" s="224" t="s">
        <v>182</v>
      </c>
      <c r="E230" s="40"/>
      <c r="F230" s="225" t="s">
        <v>647</v>
      </c>
      <c r="G230" s="40"/>
      <c r="H230" s="40"/>
      <c r="I230" s="226"/>
      <c r="J230" s="40"/>
      <c r="K230" s="40"/>
      <c r="L230" s="44"/>
      <c r="M230" s="227"/>
      <c r="N230" s="228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182</v>
      </c>
      <c r="AU230" s="17" t="s">
        <v>85</v>
      </c>
    </row>
    <row r="231" s="12" customFormat="1">
      <c r="A231" s="12"/>
      <c r="B231" s="230"/>
      <c r="C231" s="231"/>
      <c r="D231" s="224" t="s">
        <v>185</v>
      </c>
      <c r="E231" s="232" t="s">
        <v>1</v>
      </c>
      <c r="F231" s="233" t="s">
        <v>776</v>
      </c>
      <c r="G231" s="231"/>
      <c r="H231" s="234">
        <v>3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40" t="s">
        <v>185</v>
      </c>
      <c r="AU231" s="240" t="s">
        <v>85</v>
      </c>
      <c r="AV231" s="12" t="s">
        <v>87</v>
      </c>
      <c r="AW231" s="12" t="s">
        <v>34</v>
      </c>
      <c r="AX231" s="12" t="s">
        <v>85</v>
      </c>
      <c r="AY231" s="240" t="s">
        <v>179</v>
      </c>
    </row>
    <row r="232" s="2" customFormat="1" ht="33" customHeight="1">
      <c r="A232" s="38"/>
      <c r="B232" s="39"/>
      <c r="C232" s="257" t="s">
        <v>364</v>
      </c>
      <c r="D232" s="257" t="s">
        <v>270</v>
      </c>
      <c r="E232" s="258" t="s">
        <v>869</v>
      </c>
      <c r="F232" s="259" t="s">
        <v>870</v>
      </c>
      <c r="G232" s="260" t="s">
        <v>200</v>
      </c>
      <c r="H232" s="261">
        <v>1</v>
      </c>
      <c r="I232" s="262"/>
      <c r="J232" s="263">
        <f>ROUND(I232*H232,2)</f>
        <v>0</v>
      </c>
      <c r="K232" s="259" t="s">
        <v>177</v>
      </c>
      <c r="L232" s="44"/>
      <c r="M232" s="264" t="s">
        <v>1</v>
      </c>
      <c r="N232" s="265" t="s">
        <v>43</v>
      </c>
      <c r="O232" s="91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2" t="s">
        <v>480</v>
      </c>
      <c r="AT232" s="222" t="s">
        <v>270</v>
      </c>
      <c r="AU232" s="222" t="s">
        <v>85</v>
      </c>
      <c r="AY232" s="17" t="s">
        <v>179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7" t="s">
        <v>85</v>
      </c>
      <c r="BK232" s="223">
        <f>ROUND(I232*H232,2)</f>
        <v>0</v>
      </c>
      <c r="BL232" s="17" t="s">
        <v>480</v>
      </c>
      <c r="BM232" s="222" t="s">
        <v>1052</v>
      </c>
    </row>
    <row r="233" s="2" customFormat="1">
      <c r="A233" s="38"/>
      <c r="B233" s="39"/>
      <c r="C233" s="40"/>
      <c r="D233" s="224" t="s">
        <v>182</v>
      </c>
      <c r="E233" s="40"/>
      <c r="F233" s="225" t="s">
        <v>872</v>
      </c>
      <c r="G233" s="40"/>
      <c r="H233" s="40"/>
      <c r="I233" s="226"/>
      <c r="J233" s="40"/>
      <c r="K233" s="40"/>
      <c r="L233" s="44"/>
      <c r="M233" s="227"/>
      <c r="N233" s="228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182</v>
      </c>
      <c r="AU233" s="17" t="s">
        <v>85</v>
      </c>
    </row>
    <row r="234" s="12" customFormat="1">
      <c r="A234" s="12"/>
      <c r="B234" s="230"/>
      <c r="C234" s="231"/>
      <c r="D234" s="224" t="s">
        <v>185</v>
      </c>
      <c r="E234" s="232" t="s">
        <v>1</v>
      </c>
      <c r="F234" s="233" t="s">
        <v>239</v>
      </c>
      <c r="G234" s="231"/>
      <c r="H234" s="234">
        <v>1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40" t="s">
        <v>185</v>
      </c>
      <c r="AU234" s="240" t="s">
        <v>85</v>
      </c>
      <c r="AV234" s="12" t="s">
        <v>87</v>
      </c>
      <c r="AW234" s="12" t="s">
        <v>34</v>
      </c>
      <c r="AX234" s="12" t="s">
        <v>85</v>
      </c>
      <c r="AY234" s="240" t="s">
        <v>179</v>
      </c>
    </row>
    <row r="235" s="2" customFormat="1" ht="24.15" customHeight="1">
      <c r="A235" s="38"/>
      <c r="B235" s="39"/>
      <c r="C235" s="257" t="s">
        <v>398</v>
      </c>
      <c r="D235" s="257" t="s">
        <v>270</v>
      </c>
      <c r="E235" s="258" t="s">
        <v>777</v>
      </c>
      <c r="F235" s="259" t="s">
        <v>778</v>
      </c>
      <c r="G235" s="260" t="s">
        <v>176</v>
      </c>
      <c r="H235" s="261">
        <v>36.317</v>
      </c>
      <c r="I235" s="262"/>
      <c r="J235" s="263">
        <f>ROUND(I235*H235,2)</f>
        <v>0</v>
      </c>
      <c r="K235" s="259" t="s">
        <v>177</v>
      </c>
      <c r="L235" s="44"/>
      <c r="M235" s="264" t="s">
        <v>1</v>
      </c>
      <c r="N235" s="265" t="s">
        <v>43</v>
      </c>
      <c r="O235" s="91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2" t="s">
        <v>480</v>
      </c>
      <c r="AT235" s="222" t="s">
        <v>270</v>
      </c>
      <c r="AU235" s="222" t="s">
        <v>85</v>
      </c>
      <c r="AY235" s="17" t="s">
        <v>179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7" t="s">
        <v>85</v>
      </c>
      <c r="BK235" s="223">
        <f>ROUND(I235*H235,2)</f>
        <v>0</v>
      </c>
      <c r="BL235" s="17" t="s">
        <v>480</v>
      </c>
      <c r="BM235" s="222" t="s">
        <v>1053</v>
      </c>
    </row>
    <row r="236" s="2" customFormat="1">
      <c r="A236" s="38"/>
      <c r="B236" s="39"/>
      <c r="C236" s="40"/>
      <c r="D236" s="224" t="s">
        <v>182</v>
      </c>
      <c r="E236" s="40"/>
      <c r="F236" s="225" t="s">
        <v>780</v>
      </c>
      <c r="G236" s="40"/>
      <c r="H236" s="40"/>
      <c r="I236" s="226"/>
      <c r="J236" s="40"/>
      <c r="K236" s="40"/>
      <c r="L236" s="44"/>
      <c r="M236" s="227"/>
      <c r="N236" s="228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182</v>
      </c>
      <c r="AU236" s="17" t="s">
        <v>85</v>
      </c>
    </row>
    <row r="237" s="12" customFormat="1">
      <c r="A237" s="12"/>
      <c r="B237" s="230"/>
      <c r="C237" s="231"/>
      <c r="D237" s="224" t="s">
        <v>185</v>
      </c>
      <c r="E237" s="232" t="s">
        <v>1</v>
      </c>
      <c r="F237" s="233" t="s">
        <v>1044</v>
      </c>
      <c r="G237" s="231"/>
      <c r="H237" s="234">
        <v>36.317</v>
      </c>
      <c r="I237" s="235"/>
      <c r="J237" s="231"/>
      <c r="K237" s="231"/>
      <c r="L237" s="236"/>
      <c r="M237" s="277"/>
      <c r="N237" s="278"/>
      <c r="O237" s="278"/>
      <c r="P237" s="278"/>
      <c r="Q237" s="278"/>
      <c r="R237" s="278"/>
      <c r="S237" s="278"/>
      <c r="T237" s="279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40" t="s">
        <v>185</v>
      </c>
      <c r="AU237" s="240" t="s">
        <v>85</v>
      </c>
      <c r="AV237" s="12" t="s">
        <v>87</v>
      </c>
      <c r="AW237" s="12" t="s">
        <v>34</v>
      </c>
      <c r="AX237" s="12" t="s">
        <v>85</v>
      </c>
      <c r="AY237" s="240" t="s">
        <v>179</v>
      </c>
    </row>
    <row r="238" s="2" customFormat="1" ht="6.96" customHeight="1">
      <c r="A238" s="38"/>
      <c r="B238" s="66"/>
      <c r="C238" s="67"/>
      <c r="D238" s="67"/>
      <c r="E238" s="67"/>
      <c r="F238" s="67"/>
      <c r="G238" s="67"/>
      <c r="H238" s="67"/>
      <c r="I238" s="67"/>
      <c r="J238" s="67"/>
      <c r="K238" s="67"/>
      <c r="L238" s="44"/>
      <c r="M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</row>
  </sheetData>
  <sheetProtection sheet="1" autoFilter="0" formatColumns="0" formatRows="0" objects="1" scenarios="1" spinCount="100000" saltValue="2NEFrWn5dFGEchaZa8zsPX9UyCAzUXCGNYUspmKSN6tTgm8LRWyEDou1ZWYkfOiRqfVvujjLwU8P2eA2LbRSPg==" hashValue="caWGOMk9cGB6AzAGy6+0mGb2A8OpbSmJUDSj1q2cZyE1mVtQu08AlIujY3CiPgt7pMS4HTtD0wuelQD6FDYv0w==" algorithmName="SHA-512" password="CC35"/>
  <autoFilter ref="C122:K2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1008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1054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ROUND((SUM(BE121:BE125)),  2)</f>
        <v>0</v>
      </c>
      <c r="G35" s="38"/>
      <c r="H35" s="38"/>
      <c r="I35" s="164">
        <v>0.20999999999999999</v>
      </c>
      <c r="J35" s="16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ROUND((SUM(BF121:BF125)),  2)</f>
        <v>0</v>
      </c>
      <c r="G36" s="38"/>
      <c r="H36" s="38"/>
      <c r="I36" s="164">
        <v>0.12</v>
      </c>
      <c r="J36" s="16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ROUND((SUM(BG121:BG125)),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ROUND((SUM(BH121:BH125)),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ROUND((SUM(BI121:BI125)),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1008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6.2 - VON - práce zhotovitele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 úseku Jílovice - Borovany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9" customFormat="1" ht="24.96" customHeight="1">
      <c r="A99" s="9"/>
      <c r="B99" s="188"/>
      <c r="C99" s="189"/>
      <c r="D99" s="190" t="s">
        <v>784</v>
      </c>
      <c r="E99" s="191"/>
      <c r="F99" s="191"/>
      <c r="G99" s="191"/>
      <c r="H99" s="191"/>
      <c r="I99" s="191"/>
      <c r="J99" s="192">
        <f>J122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160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Cyklická obnova trati v úseku Jílovice - Borovany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148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3" t="s">
        <v>1008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150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SO 6.2 - VON - práce zhotovitele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trať dle JŘ č.199 v úseku Jílovice - Borovany</v>
      </c>
      <c r="G115" s="40"/>
      <c r="H115" s="40"/>
      <c r="I115" s="32" t="s">
        <v>22</v>
      </c>
      <c r="J115" s="79" t="str">
        <f>IF(J14="","",J14)</f>
        <v>22. 7. 2024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Správa železnic s.o.,OŘ Plzeň, ST České Budějovice</v>
      </c>
      <c r="G117" s="40"/>
      <c r="H117" s="40"/>
      <c r="I117" s="32" t="s">
        <v>32</v>
      </c>
      <c r="J117" s="36" t="str">
        <f>E23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30</v>
      </c>
      <c r="D118" s="40"/>
      <c r="E118" s="40"/>
      <c r="F118" s="27" t="str">
        <f>IF(E20="","",E20)</f>
        <v>Vyplň údaj</v>
      </c>
      <c r="G118" s="40"/>
      <c r="H118" s="40"/>
      <c r="I118" s="32" t="s">
        <v>35</v>
      </c>
      <c r="J118" s="36" t="str">
        <f>E26</f>
        <v>Ing. Zdeněk Znamenaný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161</v>
      </c>
      <c r="D120" s="202" t="s">
        <v>63</v>
      </c>
      <c r="E120" s="202" t="s">
        <v>59</v>
      </c>
      <c r="F120" s="202" t="s">
        <v>60</v>
      </c>
      <c r="G120" s="202" t="s">
        <v>162</v>
      </c>
      <c r="H120" s="202" t="s">
        <v>163</v>
      </c>
      <c r="I120" s="202" t="s">
        <v>164</v>
      </c>
      <c r="J120" s="202" t="s">
        <v>154</v>
      </c>
      <c r="K120" s="203" t="s">
        <v>165</v>
      </c>
      <c r="L120" s="204"/>
      <c r="M120" s="100" t="s">
        <v>1</v>
      </c>
      <c r="N120" s="101" t="s">
        <v>42</v>
      </c>
      <c r="O120" s="101" t="s">
        <v>166</v>
      </c>
      <c r="P120" s="101" t="s">
        <v>167</v>
      </c>
      <c r="Q120" s="101" t="s">
        <v>168</v>
      </c>
      <c r="R120" s="101" t="s">
        <v>169</v>
      </c>
      <c r="S120" s="101" t="s">
        <v>170</v>
      </c>
      <c r="T120" s="102" t="s">
        <v>171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172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0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156</v>
      </c>
      <c r="BK121" s="209">
        <f>BK122</f>
        <v>0</v>
      </c>
    </row>
    <row r="122" s="13" customFormat="1" ht="25.92" customHeight="1">
      <c r="A122" s="13"/>
      <c r="B122" s="241"/>
      <c r="C122" s="242"/>
      <c r="D122" s="243" t="s">
        <v>77</v>
      </c>
      <c r="E122" s="244" t="s">
        <v>785</v>
      </c>
      <c r="F122" s="244" t="s">
        <v>786</v>
      </c>
      <c r="G122" s="242"/>
      <c r="H122" s="242"/>
      <c r="I122" s="245"/>
      <c r="J122" s="246">
        <f>BK122</f>
        <v>0</v>
      </c>
      <c r="K122" s="242"/>
      <c r="L122" s="247"/>
      <c r="M122" s="248"/>
      <c r="N122" s="249"/>
      <c r="O122" s="249"/>
      <c r="P122" s="250">
        <f>SUM(P123:P125)</f>
        <v>0</v>
      </c>
      <c r="Q122" s="249"/>
      <c r="R122" s="250">
        <f>SUM(R123:R125)</f>
        <v>0</v>
      </c>
      <c r="S122" s="249"/>
      <c r="T122" s="251">
        <f>SUM(T123:T125)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252" t="s">
        <v>203</v>
      </c>
      <c r="AT122" s="253" t="s">
        <v>77</v>
      </c>
      <c r="AU122" s="253" t="s">
        <v>78</v>
      </c>
      <c r="AY122" s="252" t="s">
        <v>179</v>
      </c>
      <c r="BK122" s="254">
        <f>SUM(BK123:BK125)</f>
        <v>0</v>
      </c>
    </row>
    <row r="123" s="2" customFormat="1" ht="24.15" customHeight="1">
      <c r="A123" s="38"/>
      <c r="B123" s="39"/>
      <c r="C123" s="257" t="s">
        <v>85</v>
      </c>
      <c r="D123" s="257" t="s">
        <v>270</v>
      </c>
      <c r="E123" s="258" t="s">
        <v>787</v>
      </c>
      <c r="F123" s="259" t="s">
        <v>788</v>
      </c>
      <c r="G123" s="260" t="s">
        <v>789</v>
      </c>
      <c r="H123" s="261">
        <v>1</v>
      </c>
      <c r="I123" s="262"/>
      <c r="J123" s="263">
        <f>ROUND(I123*H123,2)</f>
        <v>0</v>
      </c>
      <c r="K123" s="259" t="s">
        <v>177</v>
      </c>
      <c r="L123" s="44"/>
      <c r="M123" s="264" t="s">
        <v>1</v>
      </c>
      <c r="N123" s="265" t="s">
        <v>43</v>
      </c>
      <c r="O123" s="91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2" t="s">
        <v>180</v>
      </c>
      <c r="AT123" s="222" t="s">
        <v>270</v>
      </c>
      <c r="AU123" s="222" t="s">
        <v>85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85</v>
      </c>
      <c r="BK123" s="223">
        <f>ROUND(I123*H123,2)</f>
        <v>0</v>
      </c>
      <c r="BL123" s="17" t="s">
        <v>180</v>
      </c>
      <c r="BM123" s="222" t="s">
        <v>1055</v>
      </c>
    </row>
    <row r="124" s="2" customFormat="1">
      <c r="A124" s="38"/>
      <c r="B124" s="39"/>
      <c r="C124" s="40"/>
      <c r="D124" s="224" t="s">
        <v>182</v>
      </c>
      <c r="E124" s="40"/>
      <c r="F124" s="225" t="s">
        <v>788</v>
      </c>
      <c r="G124" s="40"/>
      <c r="H124" s="40"/>
      <c r="I124" s="226"/>
      <c r="J124" s="40"/>
      <c r="K124" s="40"/>
      <c r="L124" s="44"/>
      <c r="M124" s="227"/>
      <c r="N124" s="22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182</v>
      </c>
      <c r="AU124" s="17" t="s">
        <v>85</v>
      </c>
    </row>
    <row r="125" s="12" customFormat="1">
      <c r="A125" s="12"/>
      <c r="B125" s="230"/>
      <c r="C125" s="231"/>
      <c r="D125" s="224" t="s">
        <v>185</v>
      </c>
      <c r="E125" s="232" t="s">
        <v>1</v>
      </c>
      <c r="F125" s="233" t="s">
        <v>239</v>
      </c>
      <c r="G125" s="231"/>
      <c r="H125" s="234">
        <v>1</v>
      </c>
      <c r="I125" s="235"/>
      <c r="J125" s="231"/>
      <c r="K125" s="231"/>
      <c r="L125" s="236"/>
      <c r="M125" s="277"/>
      <c r="N125" s="278"/>
      <c r="O125" s="278"/>
      <c r="P125" s="278"/>
      <c r="Q125" s="278"/>
      <c r="R125" s="278"/>
      <c r="S125" s="278"/>
      <c r="T125" s="279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40" t="s">
        <v>185</v>
      </c>
      <c r="AU125" s="240" t="s">
        <v>85</v>
      </c>
      <c r="AV125" s="12" t="s">
        <v>87</v>
      </c>
      <c r="AW125" s="12" t="s">
        <v>34</v>
      </c>
      <c r="AX125" s="12" t="s">
        <v>85</v>
      </c>
      <c r="AY125" s="240" t="s">
        <v>179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fVsyNdxr11tWdyHXYiqtTy9K5UFUW7Qs3kbp/K+5cQFmoQtLSV68RtSnIhWvtHFJxlGatuHmTysoPT5suTjjBg==" hashValue="B2lfHo8e3BpTfZY6G61rpxx1zikC3+9NV6d64qTuVybIramf6Ie5bBaT0LG5YD3+3aMTndD+hlxJ4v8RTDYuTw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148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1056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22. 7. 2024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>Ing. Zdeněk Znamenaný</v>
      </c>
      <c r="F24" s="38"/>
      <c r="G24" s="38"/>
      <c r="H24" s="38"/>
      <c r="I24" s="150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ROUND((SUM(BE117:BE173)),  2)</f>
        <v>0</v>
      </c>
      <c r="G33" s="38"/>
      <c r="H33" s="38"/>
      <c r="I33" s="164">
        <v>0.20999999999999999</v>
      </c>
      <c r="J33" s="163">
        <f>ROUND(((SUM(BE117:BE173))*I33),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ROUND((SUM(BF117:BF173)),  2)</f>
        <v>0</v>
      </c>
      <c r="G34" s="38"/>
      <c r="H34" s="38"/>
      <c r="I34" s="164">
        <v>0.12</v>
      </c>
      <c r="J34" s="163">
        <f>ROUND(((SUM(BF117:BF173))*I34),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ROUND((SUM(BG117:BG173)),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ROUND((SUM(BH117:BH173)),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ROUND((SUM(BI117:BI173)),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7 - Úprava a regulace TV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trať dle JŘ č.199 v úseku Jílovice - Borovany</v>
      </c>
      <c r="G89" s="40"/>
      <c r="H89" s="40"/>
      <c r="I89" s="32" t="s">
        <v>22</v>
      </c>
      <c r="J89" s="79" t="str">
        <f>IF(J12="","",J12)</f>
        <v>22. 7. 2024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s.o.,OŘ Plzeň, ST České Budějovice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Zdeněk Znamenaný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153</v>
      </c>
      <c r="D94" s="185"/>
      <c r="E94" s="185"/>
      <c r="F94" s="185"/>
      <c r="G94" s="185"/>
      <c r="H94" s="185"/>
      <c r="I94" s="185"/>
      <c r="J94" s="186" t="s">
        <v>154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155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156</v>
      </c>
    </row>
    <row r="97" s="9" customFormat="1" ht="24.96" customHeight="1">
      <c r="A97" s="9"/>
      <c r="B97" s="188"/>
      <c r="C97" s="189"/>
      <c r="D97" s="190" t="s">
        <v>159</v>
      </c>
      <c r="E97" s="191"/>
      <c r="F97" s="191"/>
      <c r="G97" s="191"/>
      <c r="H97" s="191"/>
      <c r="I97" s="191"/>
      <c r="J97" s="192">
        <f>J118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3" t="str">
        <f>E7</f>
        <v>Cyklická obnova trati v úseku Jílovice - Borovany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148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SO 7 - Úprava a regulace TV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trať dle JŘ č.199 v úseku Jílovice - Borovany</v>
      </c>
      <c r="G111" s="40"/>
      <c r="H111" s="40"/>
      <c r="I111" s="32" t="s">
        <v>22</v>
      </c>
      <c r="J111" s="79" t="str">
        <f>IF(J12="","",J12)</f>
        <v>22. 7. 2024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Správa železnic s.o.,OŘ Plzeň, ST České Budějovice</v>
      </c>
      <c r="G113" s="40"/>
      <c r="H113" s="40"/>
      <c r="I113" s="32" t="s">
        <v>32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>Ing. Zdeněk Znamenaný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9"/>
      <c r="B116" s="200"/>
      <c r="C116" s="201" t="s">
        <v>161</v>
      </c>
      <c r="D116" s="202" t="s">
        <v>63</v>
      </c>
      <c r="E116" s="202" t="s">
        <v>59</v>
      </c>
      <c r="F116" s="202" t="s">
        <v>60</v>
      </c>
      <c r="G116" s="202" t="s">
        <v>162</v>
      </c>
      <c r="H116" s="202" t="s">
        <v>163</v>
      </c>
      <c r="I116" s="202" t="s">
        <v>164</v>
      </c>
      <c r="J116" s="202" t="s">
        <v>154</v>
      </c>
      <c r="K116" s="203" t="s">
        <v>165</v>
      </c>
      <c r="L116" s="204"/>
      <c r="M116" s="100" t="s">
        <v>1</v>
      </c>
      <c r="N116" s="101" t="s">
        <v>42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205">
        <f>BK117</f>
        <v>0</v>
      </c>
      <c r="K117" s="40"/>
      <c r="L117" s="44"/>
      <c r="M117" s="103"/>
      <c r="N117" s="206"/>
      <c r="O117" s="104"/>
      <c r="P117" s="207">
        <f>P118</f>
        <v>0</v>
      </c>
      <c r="Q117" s="104"/>
      <c r="R117" s="207">
        <f>R118</f>
        <v>0</v>
      </c>
      <c r="S117" s="104"/>
      <c r="T117" s="208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156</v>
      </c>
      <c r="BK117" s="209">
        <f>BK118</f>
        <v>0</v>
      </c>
    </row>
    <row r="118" s="13" customFormat="1" ht="25.92" customHeight="1">
      <c r="A118" s="13"/>
      <c r="B118" s="241"/>
      <c r="C118" s="242"/>
      <c r="D118" s="243" t="s">
        <v>77</v>
      </c>
      <c r="E118" s="244" t="s">
        <v>475</v>
      </c>
      <c r="F118" s="244" t="s">
        <v>476</v>
      </c>
      <c r="G118" s="242"/>
      <c r="H118" s="242"/>
      <c r="I118" s="245"/>
      <c r="J118" s="246">
        <f>BK118</f>
        <v>0</v>
      </c>
      <c r="K118" s="242"/>
      <c r="L118" s="247"/>
      <c r="M118" s="248"/>
      <c r="N118" s="249"/>
      <c r="O118" s="249"/>
      <c r="P118" s="250">
        <f>SUM(P119:P173)</f>
        <v>0</v>
      </c>
      <c r="Q118" s="249"/>
      <c r="R118" s="250">
        <f>SUM(R119:R173)</f>
        <v>0</v>
      </c>
      <c r="S118" s="249"/>
      <c r="T118" s="251">
        <f>SUM(T119:T173)</f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252" t="s">
        <v>180</v>
      </c>
      <c r="AT118" s="253" t="s">
        <v>77</v>
      </c>
      <c r="AU118" s="253" t="s">
        <v>78</v>
      </c>
      <c r="AY118" s="252" t="s">
        <v>179</v>
      </c>
      <c r="BK118" s="254">
        <f>SUM(BK119:BK173)</f>
        <v>0</v>
      </c>
    </row>
    <row r="119" s="2" customFormat="1" ht="16.5" customHeight="1">
      <c r="A119" s="38"/>
      <c r="B119" s="39"/>
      <c r="C119" s="257" t="s">
        <v>346</v>
      </c>
      <c r="D119" s="257" t="s">
        <v>270</v>
      </c>
      <c r="E119" s="258" t="s">
        <v>1057</v>
      </c>
      <c r="F119" s="259" t="s">
        <v>1058</v>
      </c>
      <c r="G119" s="260" t="s">
        <v>200</v>
      </c>
      <c r="H119" s="261">
        <v>1</v>
      </c>
      <c r="I119" s="262"/>
      <c r="J119" s="263">
        <f>ROUND(I119*H119,2)</f>
        <v>0</v>
      </c>
      <c r="K119" s="259" t="s">
        <v>177</v>
      </c>
      <c r="L119" s="44"/>
      <c r="M119" s="264" t="s">
        <v>1</v>
      </c>
      <c r="N119" s="265" t="s">
        <v>43</v>
      </c>
      <c r="O119" s="91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2" t="s">
        <v>480</v>
      </c>
      <c r="AT119" s="222" t="s">
        <v>270</v>
      </c>
      <c r="AU119" s="222" t="s">
        <v>85</v>
      </c>
      <c r="AY119" s="17" t="s">
        <v>179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7" t="s">
        <v>85</v>
      </c>
      <c r="BK119" s="223">
        <f>ROUND(I119*H119,2)</f>
        <v>0</v>
      </c>
      <c r="BL119" s="17" t="s">
        <v>480</v>
      </c>
      <c r="BM119" s="222" t="s">
        <v>1059</v>
      </c>
    </row>
    <row r="120" s="2" customFormat="1">
      <c r="A120" s="38"/>
      <c r="B120" s="39"/>
      <c r="C120" s="40"/>
      <c r="D120" s="224" t="s">
        <v>182</v>
      </c>
      <c r="E120" s="40"/>
      <c r="F120" s="225" t="s">
        <v>1058</v>
      </c>
      <c r="G120" s="40"/>
      <c r="H120" s="40"/>
      <c r="I120" s="226"/>
      <c r="J120" s="40"/>
      <c r="K120" s="40"/>
      <c r="L120" s="44"/>
      <c r="M120" s="227"/>
      <c r="N120" s="228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182</v>
      </c>
      <c r="AU120" s="17" t="s">
        <v>85</v>
      </c>
    </row>
    <row r="121" s="2" customFormat="1">
      <c r="A121" s="38"/>
      <c r="B121" s="39"/>
      <c r="C121" s="40"/>
      <c r="D121" s="224" t="s">
        <v>183</v>
      </c>
      <c r="E121" s="40"/>
      <c r="F121" s="229" t="s">
        <v>1060</v>
      </c>
      <c r="G121" s="40"/>
      <c r="H121" s="40"/>
      <c r="I121" s="226"/>
      <c r="J121" s="40"/>
      <c r="K121" s="40"/>
      <c r="L121" s="44"/>
      <c r="M121" s="227"/>
      <c r="N121" s="228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183</v>
      </c>
      <c r="AU121" s="17" t="s">
        <v>85</v>
      </c>
    </row>
    <row r="122" s="2" customFormat="1" ht="24.15" customHeight="1">
      <c r="A122" s="38"/>
      <c r="B122" s="39"/>
      <c r="C122" s="210" t="s">
        <v>352</v>
      </c>
      <c r="D122" s="210" t="s">
        <v>173</v>
      </c>
      <c r="E122" s="211" t="s">
        <v>1061</v>
      </c>
      <c r="F122" s="212" t="s">
        <v>1062</v>
      </c>
      <c r="G122" s="213" t="s">
        <v>200</v>
      </c>
      <c r="H122" s="214">
        <v>1</v>
      </c>
      <c r="I122" s="215"/>
      <c r="J122" s="216">
        <f>ROUND(I122*H122,2)</f>
        <v>0</v>
      </c>
      <c r="K122" s="212" t="s">
        <v>177</v>
      </c>
      <c r="L122" s="217"/>
      <c r="M122" s="218" t="s">
        <v>1</v>
      </c>
      <c r="N122" s="219" t="s">
        <v>43</v>
      </c>
      <c r="O122" s="91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2" t="s">
        <v>480</v>
      </c>
      <c r="AT122" s="222" t="s">
        <v>173</v>
      </c>
      <c r="AU122" s="222" t="s">
        <v>85</v>
      </c>
      <c r="AY122" s="17" t="s">
        <v>179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7" t="s">
        <v>85</v>
      </c>
      <c r="BK122" s="223">
        <f>ROUND(I122*H122,2)</f>
        <v>0</v>
      </c>
      <c r="BL122" s="17" t="s">
        <v>480</v>
      </c>
      <c r="BM122" s="222" t="s">
        <v>1063</v>
      </c>
    </row>
    <row r="123" s="2" customFormat="1">
      <c r="A123" s="38"/>
      <c r="B123" s="39"/>
      <c r="C123" s="40"/>
      <c r="D123" s="224" t="s">
        <v>182</v>
      </c>
      <c r="E123" s="40"/>
      <c r="F123" s="225" t="s">
        <v>1062</v>
      </c>
      <c r="G123" s="40"/>
      <c r="H123" s="40"/>
      <c r="I123" s="226"/>
      <c r="J123" s="40"/>
      <c r="K123" s="40"/>
      <c r="L123" s="44"/>
      <c r="M123" s="227"/>
      <c r="N123" s="228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182</v>
      </c>
      <c r="AU123" s="17" t="s">
        <v>85</v>
      </c>
    </row>
    <row r="124" s="2" customFormat="1">
      <c r="A124" s="38"/>
      <c r="B124" s="39"/>
      <c r="C124" s="40"/>
      <c r="D124" s="224" t="s">
        <v>183</v>
      </c>
      <c r="E124" s="40"/>
      <c r="F124" s="229" t="s">
        <v>1060</v>
      </c>
      <c r="G124" s="40"/>
      <c r="H124" s="40"/>
      <c r="I124" s="226"/>
      <c r="J124" s="40"/>
      <c r="K124" s="40"/>
      <c r="L124" s="44"/>
      <c r="M124" s="227"/>
      <c r="N124" s="22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183</v>
      </c>
      <c r="AU124" s="17" t="s">
        <v>85</v>
      </c>
    </row>
    <row r="125" s="2" customFormat="1" ht="24.15" customHeight="1">
      <c r="A125" s="38"/>
      <c r="B125" s="39"/>
      <c r="C125" s="210" t="s">
        <v>357</v>
      </c>
      <c r="D125" s="210" t="s">
        <v>173</v>
      </c>
      <c r="E125" s="211" t="s">
        <v>1064</v>
      </c>
      <c r="F125" s="212" t="s">
        <v>1065</v>
      </c>
      <c r="G125" s="213" t="s">
        <v>200</v>
      </c>
      <c r="H125" s="214">
        <v>1</v>
      </c>
      <c r="I125" s="215"/>
      <c r="J125" s="216">
        <f>ROUND(I125*H125,2)</f>
        <v>0</v>
      </c>
      <c r="K125" s="212" t="s">
        <v>177</v>
      </c>
      <c r="L125" s="217"/>
      <c r="M125" s="218" t="s">
        <v>1</v>
      </c>
      <c r="N125" s="219" t="s">
        <v>43</v>
      </c>
      <c r="O125" s="91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2" t="s">
        <v>480</v>
      </c>
      <c r="AT125" s="222" t="s">
        <v>173</v>
      </c>
      <c r="AU125" s="222" t="s">
        <v>85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85</v>
      </c>
      <c r="BK125" s="223">
        <f>ROUND(I125*H125,2)</f>
        <v>0</v>
      </c>
      <c r="BL125" s="17" t="s">
        <v>480</v>
      </c>
      <c r="BM125" s="222" t="s">
        <v>1066</v>
      </c>
    </row>
    <row r="126" s="2" customFormat="1">
      <c r="A126" s="38"/>
      <c r="B126" s="39"/>
      <c r="C126" s="40"/>
      <c r="D126" s="224" t="s">
        <v>182</v>
      </c>
      <c r="E126" s="40"/>
      <c r="F126" s="225" t="s">
        <v>1065</v>
      </c>
      <c r="G126" s="40"/>
      <c r="H126" s="40"/>
      <c r="I126" s="226"/>
      <c r="J126" s="40"/>
      <c r="K126" s="40"/>
      <c r="L126" s="44"/>
      <c r="M126" s="227"/>
      <c r="N126" s="22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182</v>
      </c>
      <c r="AU126" s="17" t="s">
        <v>85</v>
      </c>
    </row>
    <row r="127" s="2" customFormat="1">
      <c r="A127" s="38"/>
      <c r="B127" s="39"/>
      <c r="C127" s="40"/>
      <c r="D127" s="224" t="s">
        <v>183</v>
      </c>
      <c r="E127" s="40"/>
      <c r="F127" s="229" t="s">
        <v>1060</v>
      </c>
      <c r="G127" s="40"/>
      <c r="H127" s="40"/>
      <c r="I127" s="226"/>
      <c r="J127" s="40"/>
      <c r="K127" s="40"/>
      <c r="L127" s="44"/>
      <c r="M127" s="227"/>
      <c r="N127" s="228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183</v>
      </c>
      <c r="AU127" s="17" t="s">
        <v>85</v>
      </c>
    </row>
    <row r="128" s="2" customFormat="1" ht="24.15" customHeight="1">
      <c r="A128" s="38"/>
      <c r="B128" s="39"/>
      <c r="C128" s="257" t="s">
        <v>85</v>
      </c>
      <c r="D128" s="257" t="s">
        <v>270</v>
      </c>
      <c r="E128" s="258" t="s">
        <v>1067</v>
      </c>
      <c r="F128" s="259" t="s">
        <v>1068</v>
      </c>
      <c r="G128" s="260" t="s">
        <v>200</v>
      </c>
      <c r="H128" s="261">
        <v>169</v>
      </c>
      <c r="I128" s="262"/>
      <c r="J128" s="263">
        <f>ROUND(I128*H128,2)</f>
        <v>0</v>
      </c>
      <c r="K128" s="259" t="s">
        <v>177</v>
      </c>
      <c r="L128" s="44"/>
      <c r="M128" s="264" t="s">
        <v>1</v>
      </c>
      <c r="N128" s="265" t="s">
        <v>43</v>
      </c>
      <c r="O128" s="91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2" t="s">
        <v>480</v>
      </c>
      <c r="AT128" s="222" t="s">
        <v>270</v>
      </c>
      <c r="AU128" s="222" t="s">
        <v>85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85</v>
      </c>
      <c r="BK128" s="223">
        <f>ROUND(I128*H128,2)</f>
        <v>0</v>
      </c>
      <c r="BL128" s="17" t="s">
        <v>480</v>
      </c>
      <c r="BM128" s="222" t="s">
        <v>1069</v>
      </c>
    </row>
    <row r="129" s="2" customFormat="1">
      <c r="A129" s="38"/>
      <c r="B129" s="39"/>
      <c r="C129" s="40"/>
      <c r="D129" s="224" t="s">
        <v>182</v>
      </c>
      <c r="E129" s="40"/>
      <c r="F129" s="225" t="s">
        <v>1070</v>
      </c>
      <c r="G129" s="40"/>
      <c r="H129" s="40"/>
      <c r="I129" s="226"/>
      <c r="J129" s="40"/>
      <c r="K129" s="40"/>
      <c r="L129" s="44"/>
      <c r="M129" s="227"/>
      <c r="N129" s="22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182</v>
      </c>
      <c r="AU129" s="17" t="s">
        <v>85</v>
      </c>
    </row>
    <row r="130" s="2" customFormat="1" ht="24.15" customHeight="1">
      <c r="A130" s="38"/>
      <c r="B130" s="39"/>
      <c r="C130" s="257" t="s">
        <v>87</v>
      </c>
      <c r="D130" s="257" t="s">
        <v>270</v>
      </c>
      <c r="E130" s="258" t="s">
        <v>1071</v>
      </c>
      <c r="F130" s="259" t="s">
        <v>1072</v>
      </c>
      <c r="G130" s="260" t="s">
        <v>200</v>
      </c>
      <c r="H130" s="261">
        <v>169</v>
      </c>
      <c r="I130" s="262"/>
      <c r="J130" s="263">
        <f>ROUND(I130*H130,2)</f>
        <v>0</v>
      </c>
      <c r="K130" s="259" t="s">
        <v>177</v>
      </c>
      <c r="L130" s="44"/>
      <c r="M130" s="264" t="s">
        <v>1</v>
      </c>
      <c r="N130" s="265" t="s">
        <v>43</v>
      </c>
      <c r="O130" s="91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2" t="s">
        <v>480</v>
      </c>
      <c r="AT130" s="222" t="s">
        <v>270</v>
      </c>
      <c r="AU130" s="222" t="s">
        <v>85</v>
      </c>
      <c r="AY130" s="17" t="s">
        <v>179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7" t="s">
        <v>85</v>
      </c>
      <c r="BK130" s="223">
        <f>ROUND(I130*H130,2)</f>
        <v>0</v>
      </c>
      <c r="BL130" s="17" t="s">
        <v>480</v>
      </c>
      <c r="BM130" s="222" t="s">
        <v>1073</v>
      </c>
    </row>
    <row r="131" s="2" customFormat="1">
      <c r="A131" s="38"/>
      <c r="B131" s="39"/>
      <c r="C131" s="40"/>
      <c r="D131" s="224" t="s">
        <v>182</v>
      </c>
      <c r="E131" s="40"/>
      <c r="F131" s="225" t="s">
        <v>1072</v>
      </c>
      <c r="G131" s="40"/>
      <c r="H131" s="40"/>
      <c r="I131" s="226"/>
      <c r="J131" s="40"/>
      <c r="K131" s="40"/>
      <c r="L131" s="44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182</v>
      </c>
      <c r="AU131" s="17" t="s">
        <v>85</v>
      </c>
    </row>
    <row r="132" s="2" customFormat="1" ht="16.5" customHeight="1">
      <c r="A132" s="38"/>
      <c r="B132" s="39"/>
      <c r="C132" s="257" t="s">
        <v>192</v>
      </c>
      <c r="D132" s="257" t="s">
        <v>270</v>
      </c>
      <c r="E132" s="258" t="s">
        <v>1074</v>
      </c>
      <c r="F132" s="259" t="s">
        <v>1075</v>
      </c>
      <c r="G132" s="260" t="s">
        <v>200</v>
      </c>
      <c r="H132" s="261">
        <v>169</v>
      </c>
      <c r="I132" s="262"/>
      <c r="J132" s="263">
        <f>ROUND(I132*H132,2)</f>
        <v>0</v>
      </c>
      <c r="K132" s="259" t="s">
        <v>177</v>
      </c>
      <c r="L132" s="44"/>
      <c r="M132" s="264" t="s">
        <v>1</v>
      </c>
      <c r="N132" s="265" t="s">
        <v>43</v>
      </c>
      <c r="O132" s="91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2" t="s">
        <v>480</v>
      </c>
      <c r="AT132" s="222" t="s">
        <v>270</v>
      </c>
      <c r="AU132" s="222" t="s">
        <v>85</v>
      </c>
      <c r="AY132" s="17" t="s">
        <v>179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7" t="s">
        <v>85</v>
      </c>
      <c r="BK132" s="223">
        <f>ROUND(I132*H132,2)</f>
        <v>0</v>
      </c>
      <c r="BL132" s="17" t="s">
        <v>480</v>
      </c>
      <c r="BM132" s="222" t="s">
        <v>1076</v>
      </c>
    </row>
    <row r="133" s="2" customFormat="1">
      <c r="A133" s="38"/>
      <c r="B133" s="39"/>
      <c r="C133" s="40"/>
      <c r="D133" s="224" t="s">
        <v>182</v>
      </c>
      <c r="E133" s="40"/>
      <c r="F133" s="225" t="s">
        <v>1075</v>
      </c>
      <c r="G133" s="40"/>
      <c r="H133" s="40"/>
      <c r="I133" s="226"/>
      <c r="J133" s="40"/>
      <c r="K133" s="40"/>
      <c r="L133" s="44"/>
      <c r="M133" s="227"/>
      <c r="N133" s="22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182</v>
      </c>
      <c r="AU133" s="17" t="s">
        <v>85</v>
      </c>
    </row>
    <row r="134" s="2" customFormat="1" ht="21.75" customHeight="1">
      <c r="A134" s="38"/>
      <c r="B134" s="39"/>
      <c r="C134" s="210" t="s">
        <v>180</v>
      </c>
      <c r="D134" s="210" t="s">
        <v>173</v>
      </c>
      <c r="E134" s="211" t="s">
        <v>1077</v>
      </c>
      <c r="F134" s="212" t="s">
        <v>1078</v>
      </c>
      <c r="G134" s="213" t="s">
        <v>200</v>
      </c>
      <c r="H134" s="214">
        <v>169</v>
      </c>
      <c r="I134" s="215"/>
      <c r="J134" s="216">
        <f>ROUND(I134*H134,2)</f>
        <v>0</v>
      </c>
      <c r="K134" s="212" t="s">
        <v>177</v>
      </c>
      <c r="L134" s="217"/>
      <c r="M134" s="218" t="s">
        <v>1</v>
      </c>
      <c r="N134" s="219" t="s">
        <v>43</v>
      </c>
      <c r="O134" s="91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2" t="s">
        <v>480</v>
      </c>
      <c r="AT134" s="222" t="s">
        <v>173</v>
      </c>
      <c r="AU134" s="222" t="s">
        <v>85</v>
      </c>
      <c r="AY134" s="17" t="s">
        <v>179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85</v>
      </c>
      <c r="BK134" s="223">
        <f>ROUND(I134*H134,2)</f>
        <v>0</v>
      </c>
      <c r="BL134" s="17" t="s">
        <v>480</v>
      </c>
      <c r="BM134" s="222" t="s">
        <v>1079</v>
      </c>
    </row>
    <row r="135" s="2" customFormat="1">
      <c r="A135" s="38"/>
      <c r="B135" s="39"/>
      <c r="C135" s="40"/>
      <c r="D135" s="224" t="s">
        <v>182</v>
      </c>
      <c r="E135" s="40"/>
      <c r="F135" s="225" t="s">
        <v>1078</v>
      </c>
      <c r="G135" s="40"/>
      <c r="H135" s="40"/>
      <c r="I135" s="226"/>
      <c r="J135" s="40"/>
      <c r="K135" s="40"/>
      <c r="L135" s="44"/>
      <c r="M135" s="227"/>
      <c r="N135" s="22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182</v>
      </c>
      <c r="AU135" s="17" t="s">
        <v>85</v>
      </c>
    </row>
    <row r="136" s="2" customFormat="1" ht="16.5" customHeight="1">
      <c r="A136" s="38"/>
      <c r="B136" s="39"/>
      <c r="C136" s="257" t="s">
        <v>203</v>
      </c>
      <c r="D136" s="257" t="s">
        <v>270</v>
      </c>
      <c r="E136" s="258" t="s">
        <v>1080</v>
      </c>
      <c r="F136" s="259" t="s">
        <v>1081</v>
      </c>
      <c r="G136" s="260" t="s">
        <v>200</v>
      </c>
      <c r="H136" s="261">
        <v>1675</v>
      </c>
      <c r="I136" s="262"/>
      <c r="J136" s="263">
        <f>ROUND(I136*H136,2)</f>
        <v>0</v>
      </c>
      <c r="K136" s="259" t="s">
        <v>177</v>
      </c>
      <c r="L136" s="44"/>
      <c r="M136" s="264" t="s">
        <v>1</v>
      </c>
      <c r="N136" s="265" t="s">
        <v>43</v>
      </c>
      <c r="O136" s="91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2" t="s">
        <v>480</v>
      </c>
      <c r="AT136" s="222" t="s">
        <v>270</v>
      </c>
      <c r="AU136" s="222" t="s">
        <v>85</v>
      </c>
      <c r="AY136" s="17" t="s">
        <v>179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7" t="s">
        <v>85</v>
      </c>
      <c r="BK136" s="223">
        <f>ROUND(I136*H136,2)</f>
        <v>0</v>
      </c>
      <c r="BL136" s="17" t="s">
        <v>480</v>
      </c>
      <c r="BM136" s="222" t="s">
        <v>1082</v>
      </c>
    </row>
    <row r="137" s="2" customFormat="1">
      <c r="A137" s="38"/>
      <c r="B137" s="39"/>
      <c r="C137" s="40"/>
      <c r="D137" s="224" t="s">
        <v>182</v>
      </c>
      <c r="E137" s="40"/>
      <c r="F137" s="225" t="s">
        <v>1081</v>
      </c>
      <c r="G137" s="40"/>
      <c r="H137" s="40"/>
      <c r="I137" s="226"/>
      <c r="J137" s="40"/>
      <c r="K137" s="40"/>
      <c r="L137" s="44"/>
      <c r="M137" s="227"/>
      <c r="N137" s="22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182</v>
      </c>
      <c r="AU137" s="17" t="s">
        <v>85</v>
      </c>
    </row>
    <row r="138" s="2" customFormat="1" ht="24.15" customHeight="1">
      <c r="A138" s="38"/>
      <c r="B138" s="39"/>
      <c r="C138" s="210" t="s">
        <v>207</v>
      </c>
      <c r="D138" s="210" t="s">
        <v>173</v>
      </c>
      <c r="E138" s="211" t="s">
        <v>1083</v>
      </c>
      <c r="F138" s="212" t="s">
        <v>1084</v>
      </c>
      <c r="G138" s="213" t="s">
        <v>200</v>
      </c>
      <c r="H138" s="214">
        <v>3350</v>
      </c>
      <c r="I138" s="215"/>
      <c r="J138" s="216">
        <f>ROUND(I138*H138,2)</f>
        <v>0</v>
      </c>
      <c r="K138" s="212" t="s">
        <v>177</v>
      </c>
      <c r="L138" s="217"/>
      <c r="M138" s="218" t="s">
        <v>1</v>
      </c>
      <c r="N138" s="219" t="s">
        <v>43</v>
      </c>
      <c r="O138" s="91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2" t="s">
        <v>480</v>
      </c>
      <c r="AT138" s="222" t="s">
        <v>173</v>
      </c>
      <c r="AU138" s="222" t="s">
        <v>85</v>
      </c>
      <c r="AY138" s="17" t="s">
        <v>179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85</v>
      </c>
      <c r="BK138" s="223">
        <f>ROUND(I138*H138,2)</f>
        <v>0</v>
      </c>
      <c r="BL138" s="17" t="s">
        <v>480</v>
      </c>
      <c r="BM138" s="222" t="s">
        <v>1085</v>
      </c>
    </row>
    <row r="139" s="2" customFormat="1">
      <c r="A139" s="38"/>
      <c r="B139" s="39"/>
      <c r="C139" s="40"/>
      <c r="D139" s="224" t="s">
        <v>182</v>
      </c>
      <c r="E139" s="40"/>
      <c r="F139" s="225" t="s">
        <v>1084</v>
      </c>
      <c r="G139" s="40"/>
      <c r="H139" s="40"/>
      <c r="I139" s="226"/>
      <c r="J139" s="40"/>
      <c r="K139" s="40"/>
      <c r="L139" s="44"/>
      <c r="M139" s="227"/>
      <c r="N139" s="22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182</v>
      </c>
      <c r="AU139" s="17" t="s">
        <v>85</v>
      </c>
    </row>
    <row r="140" s="2" customFormat="1" ht="16.5" customHeight="1">
      <c r="A140" s="38"/>
      <c r="B140" s="39"/>
      <c r="C140" s="210" t="s">
        <v>246</v>
      </c>
      <c r="D140" s="210" t="s">
        <v>173</v>
      </c>
      <c r="E140" s="211" t="s">
        <v>1086</v>
      </c>
      <c r="F140" s="212" t="s">
        <v>1087</v>
      </c>
      <c r="G140" s="213" t="s">
        <v>195</v>
      </c>
      <c r="H140" s="214">
        <v>2010</v>
      </c>
      <c r="I140" s="215"/>
      <c r="J140" s="216">
        <f>ROUND(I140*H140,2)</f>
        <v>0</v>
      </c>
      <c r="K140" s="212" t="s">
        <v>177</v>
      </c>
      <c r="L140" s="217"/>
      <c r="M140" s="218" t="s">
        <v>1</v>
      </c>
      <c r="N140" s="219" t="s">
        <v>43</v>
      </c>
      <c r="O140" s="91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2" t="s">
        <v>480</v>
      </c>
      <c r="AT140" s="222" t="s">
        <v>173</v>
      </c>
      <c r="AU140" s="222" t="s">
        <v>85</v>
      </c>
      <c r="AY140" s="17" t="s">
        <v>179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7" t="s">
        <v>85</v>
      </c>
      <c r="BK140" s="223">
        <f>ROUND(I140*H140,2)</f>
        <v>0</v>
      </c>
      <c r="BL140" s="17" t="s">
        <v>480</v>
      </c>
      <c r="BM140" s="222" t="s">
        <v>1088</v>
      </c>
    </row>
    <row r="141" s="2" customFormat="1">
      <c r="A141" s="38"/>
      <c r="B141" s="39"/>
      <c r="C141" s="40"/>
      <c r="D141" s="224" t="s">
        <v>182</v>
      </c>
      <c r="E141" s="40"/>
      <c r="F141" s="225" t="s">
        <v>1087</v>
      </c>
      <c r="G141" s="40"/>
      <c r="H141" s="40"/>
      <c r="I141" s="226"/>
      <c r="J141" s="40"/>
      <c r="K141" s="40"/>
      <c r="L141" s="44"/>
      <c r="M141" s="227"/>
      <c r="N141" s="22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182</v>
      </c>
      <c r="AU141" s="17" t="s">
        <v>85</v>
      </c>
    </row>
    <row r="142" s="2" customFormat="1" ht="24.15" customHeight="1">
      <c r="A142" s="38"/>
      <c r="B142" s="39"/>
      <c r="C142" s="210" t="s">
        <v>178</v>
      </c>
      <c r="D142" s="210" t="s">
        <v>173</v>
      </c>
      <c r="E142" s="211" t="s">
        <v>1089</v>
      </c>
      <c r="F142" s="212" t="s">
        <v>1090</v>
      </c>
      <c r="G142" s="213" t="s">
        <v>200</v>
      </c>
      <c r="H142" s="214">
        <v>3350</v>
      </c>
      <c r="I142" s="215"/>
      <c r="J142" s="216">
        <f>ROUND(I142*H142,2)</f>
        <v>0</v>
      </c>
      <c r="K142" s="212" t="s">
        <v>177</v>
      </c>
      <c r="L142" s="217"/>
      <c r="M142" s="218" t="s">
        <v>1</v>
      </c>
      <c r="N142" s="219" t="s">
        <v>43</v>
      </c>
      <c r="O142" s="91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2" t="s">
        <v>1091</v>
      </c>
      <c r="AT142" s="222" t="s">
        <v>173</v>
      </c>
      <c r="AU142" s="222" t="s">
        <v>85</v>
      </c>
      <c r="AY142" s="17" t="s">
        <v>179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7" t="s">
        <v>85</v>
      </c>
      <c r="BK142" s="223">
        <f>ROUND(I142*H142,2)</f>
        <v>0</v>
      </c>
      <c r="BL142" s="17" t="s">
        <v>1091</v>
      </c>
      <c r="BM142" s="222" t="s">
        <v>1092</v>
      </c>
    </row>
    <row r="143" s="2" customFormat="1">
      <c r="A143" s="38"/>
      <c r="B143" s="39"/>
      <c r="C143" s="40"/>
      <c r="D143" s="224" t="s">
        <v>182</v>
      </c>
      <c r="E143" s="40"/>
      <c r="F143" s="225" t="s">
        <v>1090</v>
      </c>
      <c r="G143" s="40"/>
      <c r="H143" s="40"/>
      <c r="I143" s="226"/>
      <c r="J143" s="40"/>
      <c r="K143" s="40"/>
      <c r="L143" s="44"/>
      <c r="M143" s="227"/>
      <c r="N143" s="22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182</v>
      </c>
      <c r="AU143" s="17" t="s">
        <v>85</v>
      </c>
    </row>
    <row r="144" s="2" customFormat="1" ht="16.5" customHeight="1">
      <c r="A144" s="38"/>
      <c r="B144" s="39"/>
      <c r="C144" s="257" t="s">
        <v>733</v>
      </c>
      <c r="D144" s="257" t="s">
        <v>270</v>
      </c>
      <c r="E144" s="258" t="s">
        <v>1093</v>
      </c>
      <c r="F144" s="259" t="s">
        <v>1094</v>
      </c>
      <c r="G144" s="260" t="s">
        <v>195</v>
      </c>
      <c r="H144" s="261">
        <v>7130</v>
      </c>
      <c r="I144" s="262"/>
      <c r="J144" s="263">
        <f>ROUND(I144*H144,2)</f>
        <v>0</v>
      </c>
      <c r="K144" s="259" t="s">
        <v>177</v>
      </c>
      <c r="L144" s="44"/>
      <c r="M144" s="264" t="s">
        <v>1</v>
      </c>
      <c r="N144" s="265" t="s">
        <v>43</v>
      </c>
      <c r="O144" s="91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2" t="s">
        <v>480</v>
      </c>
      <c r="AT144" s="222" t="s">
        <v>270</v>
      </c>
      <c r="AU144" s="222" t="s">
        <v>85</v>
      </c>
      <c r="AY144" s="17" t="s">
        <v>179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85</v>
      </c>
      <c r="BK144" s="223">
        <f>ROUND(I144*H144,2)</f>
        <v>0</v>
      </c>
      <c r="BL144" s="17" t="s">
        <v>480</v>
      </c>
      <c r="BM144" s="222" t="s">
        <v>1095</v>
      </c>
    </row>
    <row r="145" s="2" customFormat="1">
      <c r="A145" s="38"/>
      <c r="B145" s="39"/>
      <c r="C145" s="40"/>
      <c r="D145" s="224" t="s">
        <v>182</v>
      </c>
      <c r="E145" s="40"/>
      <c r="F145" s="225" t="s">
        <v>1094</v>
      </c>
      <c r="G145" s="40"/>
      <c r="H145" s="40"/>
      <c r="I145" s="226"/>
      <c r="J145" s="40"/>
      <c r="K145" s="40"/>
      <c r="L145" s="44"/>
      <c r="M145" s="227"/>
      <c r="N145" s="22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182</v>
      </c>
      <c r="AU145" s="17" t="s">
        <v>85</v>
      </c>
    </row>
    <row r="146" s="2" customFormat="1" ht="24.15" customHeight="1">
      <c r="A146" s="38"/>
      <c r="B146" s="39"/>
      <c r="C146" s="257" t="s">
        <v>739</v>
      </c>
      <c r="D146" s="257" t="s">
        <v>270</v>
      </c>
      <c r="E146" s="258" t="s">
        <v>1096</v>
      </c>
      <c r="F146" s="259" t="s">
        <v>1097</v>
      </c>
      <c r="G146" s="260" t="s">
        <v>200</v>
      </c>
      <c r="H146" s="261">
        <v>144</v>
      </c>
      <c r="I146" s="262"/>
      <c r="J146" s="263">
        <f>ROUND(I146*H146,2)</f>
        <v>0</v>
      </c>
      <c r="K146" s="259" t="s">
        <v>177</v>
      </c>
      <c r="L146" s="44"/>
      <c r="M146" s="264" t="s">
        <v>1</v>
      </c>
      <c r="N146" s="265" t="s">
        <v>43</v>
      </c>
      <c r="O146" s="91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2" t="s">
        <v>480</v>
      </c>
      <c r="AT146" s="222" t="s">
        <v>270</v>
      </c>
      <c r="AU146" s="222" t="s">
        <v>85</v>
      </c>
      <c r="AY146" s="17" t="s">
        <v>179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85</v>
      </c>
      <c r="BK146" s="223">
        <f>ROUND(I146*H146,2)</f>
        <v>0</v>
      </c>
      <c r="BL146" s="17" t="s">
        <v>480</v>
      </c>
      <c r="BM146" s="222" t="s">
        <v>1098</v>
      </c>
    </row>
    <row r="147" s="2" customFormat="1">
      <c r="A147" s="38"/>
      <c r="B147" s="39"/>
      <c r="C147" s="40"/>
      <c r="D147" s="224" t="s">
        <v>182</v>
      </c>
      <c r="E147" s="40"/>
      <c r="F147" s="225" t="s">
        <v>1097</v>
      </c>
      <c r="G147" s="40"/>
      <c r="H147" s="40"/>
      <c r="I147" s="226"/>
      <c r="J147" s="40"/>
      <c r="K147" s="40"/>
      <c r="L147" s="44"/>
      <c r="M147" s="227"/>
      <c r="N147" s="22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182</v>
      </c>
      <c r="AU147" s="17" t="s">
        <v>85</v>
      </c>
    </row>
    <row r="148" s="2" customFormat="1" ht="24.15" customHeight="1">
      <c r="A148" s="38"/>
      <c r="B148" s="39"/>
      <c r="C148" s="210" t="s">
        <v>745</v>
      </c>
      <c r="D148" s="210" t="s">
        <v>173</v>
      </c>
      <c r="E148" s="211" t="s">
        <v>1099</v>
      </c>
      <c r="F148" s="212" t="s">
        <v>1100</v>
      </c>
      <c r="G148" s="213" t="s">
        <v>200</v>
      </c>
      <c r="H148" s="214">
        <v>144</v>
      </c>
      <c r="I148" s="215"/>
      <c r="J148" s="216">
        <f>ROUND(I148*H148,2)</f>
        <v>0</v>
      </c>
      <c r="K148" s="212" t="s">
        <v>177</v>
      </c>
      <c r="L148" s="217"/>
      <c r="M148" s="218" t="s">
        <v>1</v>
      </c>
      <c r="N148" s="219" t="s">
        <v>43</v>
      </c>
      <c r="O148" s="91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2" t="s">
        <v>480</v>
      </c>
      <c r="AT148" s="222" t="s">
        <v>173</v>
      </c>
      <c r="AU148" s="222" t="s">
        <v>85</v>
      </c>
      <c r="AY148" s="17" t="s">
        <v>179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85</v>
      </c>
      <c r="BK148" s="223">
        <f>ROUND(I148*H148,2)</f>
        <v>0</v>
      </c>
      <c r="BL148" s="17" t="s">
        <v>480</v>
      </c>
      <c r="BM148" s="222" t="s">
        <v>1101</v>
      </c>
    </row>
    <row r="149" s="2" customFormat="1">
      <c r="A149" s="38"/>
      <c r="B149" s="39"/>
      <c r="C149" s="40"/>
      <c r="D149" s="224" t="s">
        <v>182</v>
      </c>
      <c r="E149" s="40"/>
      <c r="F149" s="225" t="s">
        <v>1100</v>
      </c>
      <c r="G149" s="40"/>
      <c r="H149" s="40"/>
      <c r="I149" s="226"/>
      <c r="J149" s="40"/>
      <c r="K149" s="40"/>
      <c r="L149" s="44"/>
      <c r="M149" s="227"/>
      <c r="N149" s="22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182</v>
      </c>
      <c r="AU149" s="17" t="s">
        <v>85</v>
      </c>
    </row>
    <row r="150" s="2" customFormat="1" ht="24.15" customHeight="1">
      <c r="A150" s="38"/>
      <c r="B150" s="39"/>
      <c r="C150" s="257" t="s">
        <v>8</v>
      </c>
      <c r="D150" s="257" t="s">
        <v>270</v>
      </c>
      <c r="E150" s="258" t="s">
        <v>1102</v>
      </c>
      <c r="F150" s="259" t="s">
        <v>1103</v>
      </c>
      <c r="G150" s="260" t="s">
        <v>200</v>
      </c>
      <c r="H150" s="261">
        <v>20</v>
      </c>
      <c r="I150" s="262"/>
      <c r="J150" s="263">
        <f>ROUND(I150*H150,2)</f>
        <v>0</v>
      </c>
      <c r="K150" s="259" t="s">
        <v>177</v>
      </c>
      <c r="L150" s="44"/>
      <c r="M150" s="264" t="s">
        <v>1</v>
      </c>
      <c r="N150" s="265" t="s">
        <v>43</v>
      </c>
      <c r="O150" s="91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2" t="s">
        <v>480</v>
      </c>
      <c r="AT150" s="222" t="s">
        <v>270</v>
      </c>
      <c r="AU150" s="222" t="s">
        <v>85</v>
      </c>
      <c r="AY150" s="17" t="s">
        <v>179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85</v>
      </c>
      <c r="BK150" s="223">
        <f>ROUND(I150*H150,2)</f>
        <v>0</v>
      </c>
      <c r="BL150" s="17" t="s">
        <v>480</v>
      </c>
      <c r="BM150" s="222" t="s">
        <v>1104</v>
      </c>
    </row>
    <row r="151" s="2" customFormat="1">
      <c r="A151" s="38"/>
      <c r="B151" s="39"/>
      <c r="C151" s="40"/>
      <c r="D151" s="224" t="s">
        <v>182</v>
      </c>
      <c r="E151" s="40"/>
      <c r="F151" s="225" t="s">
        <v>1103</v>
      </c>
      <c r="G151" s="40"/>
      <c r="H151" s="40"/>
      <c r="I151" s="226"/>
      <c r="J151" s="40"/>
      <c r="K151" s="40"/>
      <c r="L151" s="44"/>
      <c r="M151" s="227"/>
      <c r="N151" s="22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182</v>
      </c>
      <c r="AU151" s="17" t="s">
        <v>85</v>
      </c>
    </row>
    <row r="152" s="2" customFormat="1" ht="24.15" customHeight="1">
      <c r="A152" s="38"/>
      <c r="B152" s="39"/>
      <c r="C152" s="210" t="s">
        <v>830</v>
      </c>
      <c r="D152" s="210" t="s">
        <v>173</v>
      </c>
      <c r="E152" s="211" t="s">
        <v>1105</v>
      </c>
      <c r="F152" s="212" t="s">
        <v>1106</v>
      </c>
      <c r="G152" s="213" t="s">
        <v>200</v>
      </c>
      <c r="H152" s="214">
        <v>20</v>
      </c>
      <c r="I152" s="215"/>
      <c r="J152" s="216">
        <f>ROUND(I152*H152,2)</f>
        <v>0</v>
      </c>
      <c r="K152" s="212" t="s">
        <v>177</v>
      </c>
      <c r="L152" s="217"/>
      <c r="M152" s="218" t="s">
        <v>1</v>
      </c>
      <c r="N152" s="219" t="s">
        <v>43</v>
      </c>
      <c r="O152" s="91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2" t="s">
        <v>480</v>
      </c>
      <c r="AT152" s="222" t="s">
        <v>173</v>
      </c>
      <c r="AU152" s="222" t="s">
        <v>85</v>
      </c>
      <c r="AY152" s="17" t="s">
        <v>179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85</v>
      </c>
      <c r="BK152" s="223">
        <f>ROUND(I152*H152,2)</f>
        <v>0</v>
      </c>
      <c r="BL152" s="17" t="s">
        <v>480</v>
      </c>
      <c r="BM152" s="222" t="s">
        <v>1107</v>
      </c>
    </row>
    <row r="153" s="2" customFormat="1">
      <c r="A153" s="38"/>
      <c r="B153" s="39"/>
      <c r="C153" s="40"/>
      <c r="D153" s="224" t="s">
        <v>182</v>
      </c>
      <c r="E153" s="40"/>
      <c r="F153" s="225" t="s">
        <v>1106</v>
      </c>
      <c r="G153" s="40"/>
      <c r="H153" s="40"/>
      <c r="I153" s="226"/>
      <c r="J153" s="40"/>
      <c r="K153" s="40"/>
      <c r="L153" s="44"/>
      <c r="M153" s="227"/>
      <c r="N153" s="22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182</v>
      </c>
      <c r="AU153" s="17" t="s">
        <v>85</v>
      </c>
    </row>
    <row r="154" s="2" customFormat="1" ht="24.15" customHeight="1">
      <c r="A154" s="38"/>
      <c r="B154" s="39"/>
      <c r="C154" s="257" t="s">
        <v>255</v>
      </c>
      <c r="D154" s="257" t="s">
        <v>270</v>
      </c>
      <c r="E154" s="258" t="s">
        <v>1108</v>
      </c>
      <c r="F154" s="259" t="s">
        <v>1109</v>
      </c>
      <c r="G154" s="260" t="s">
        <v>200</v>
      </c>
      <c r="H154" s="261">
        <v>2</v>
      </c>
      <c r="I154" s="262"/>
      <c r="J154" s="263">
        <f>ROUND(I154*H154,2)</f>
        <v>0</v>
      </c>
      <c r="K154" s="259" t="s">
        <v>177</v>
      </c>
      <c r="L154" s="44"/>
      <c r="M154" s="264" t="s">
        <v>1</v>
      </c>
      <c r="N154" s="265" t="s">
        <v>43</v>
      </c>
      <c r="O154" s="91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2" t="s">
        <v>480</v>
      </c>
      <c r="AT154" s="222" t="s">
        <v>270</v>
      </c>
      <c r="AU154" s="222" t="s">
        <v>85</v>
      </c>
      <c r="AY154" s="17" t="s">
        <v>179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7" t="s">
        <v>85</v>
      </c>
      <c r="BK154" s="223">
        <f>ROUND(I154*H154,2)</f>
        <v>0</v>
      </c>
      <c r="BL154" s="17" t="s">
        <v>480</v>
      </c>
      <c r="BM154" s="222" t="s">
        <v>1110</v>
      </c>
    </row>
    <row r="155" s="2" customFormat="1">
      <c r="A155" s="38"/>
      <c r="B155" s="39"/>
      <c r="C155" s="40"/>
      <c r="D155" s="224" t="s">
        <v>182</v>
      </c>
      <c r="E155" s="40"/>
      <c r="F155" s="225" t="s">
        <v>1109</v>
      </c>
      <c r="G155" s="40"/>
      <c r="H155" s="40"/>
      <c r="I155" s="226"/>
      <c r="J155" s="40"/>
      <c r="K155" s="40"/>
      <c r="L155" s="44"/>
      <c r="M155" s="227"/>
      <c r="N155" s="22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182</v>
      </c>
      <c r="AU155" s="17" t="s">
        <v>85</v>
      </c>
    </row>
    <row r="156" s="2" customFormat="1" ht="24.15" customHeight="1">
      <c r="A156" s="38"/>
      <c r="B156" s="39"/>
      <c r="C156" s="210" t="s">
        <v>261</v>
      </c>
      <c r="D156" s="210" t="s">
        <v>173</v>
      </c>
      <c r="E156" s="211" t="s">
        <v>1111</v>
      </c>
      <c r="F156" s="212" t="s">
        <v>1112</v>
      </c>
      <c r="G156" s="213" t="s">
        <v>200</v>
      </c>
      <c r="H156" s="214">
        <v>2</v>
      </c>
      <c r="I156" s="215"/>
      <c r="J156" s="216">
        <f>ROUND(I156*H156,2)</f>
        <v>0</v>
      </c>
      <c r="K156" s="212" t="s">
        <v>177</v>
      </c>
      <c r="L156" s="217"/>
      <c r="M156" s="218" t="s">
        <v>1</v>
      </c>
      <c r="N156" s="219" t="s">
        <v>43</v>
      </c>
      <c r="O156" s="91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2" t="s">
        <v>1113</v>
      </c>
      <c r="AT156" s="222" t="s">
        <v>173</v>
      </c>
      <c r="AU156" s="222" t="s">
        <v>85</v>
      </c>
      <c r="AY156" s="17" t="s">
        <v>179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85</v>
      </c>
      <c r="BK156" s="223">
        <f>ROUND(I156*H156,2)</f>
        <v>0</v>
      </c>
      <c r="BL156" s="17" t="s">
        <v>1113</v>
      </c>
      <c r="BM156" s="222" t="s">
        <v>1114</v>
      </c>
    </row>
    <row r="157" s="2" customFormat="1">
      <c r="A157" s="38"/>
      <c r="B157" s="39"/>
      <c r="C157" s="40"/>
      <c r="D157" s="224" t="s">
        <v>182</v>
      </c>
      <c r="E157" s="40"/>
      <c r="F157" s="225" t="s">
        <v>1112</v>
      </c>
      <c r="G157" s="40"/>
      <c r="H157" s="40"/>
      <c r="I157" s="226"/>
      <c r="J157" s="40"/>
      <c r="K157" s="40"/>
      <c r="L157" s="44"/>
      <c r="M157" s="227"/>
      <c r="N157" s="22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182</v>
      </c>
      <c r="AU157" s="17" t="s">
        <v>85</v>
      </c>
    </row>
    <row r="158" s="2" customFormat="1" ht="21.75" customHeight="1">
      <c r="A158" s="38"/>
      <c r="B158" s="39"/>
      <c r="C158" s="257" t="s">
        <v>306</v>
      </c>
      <c r="D158" s="257" t="s">
        <v>270</v>
      </c>
      <c r="E158" s="258" t="s">
        <v>1115</v>
      </c>
      <c r="F158" s="259" t="s">
        <v>1116</v>
      </c>
      <c r="G158" s="260" t="s">
        <v>200</v>
      </c>
      <c r="H158" s="261">
        <v>1675</v>
      </c>
      <c r="I158" s="262"/>
      <c r="J158" s="263">
        <f>ROUND(I158*H158,2)</f>
        <v>0</v>
      </c>
      <c r="K158" s="259" t="s">
        <v>177</v>
      </c>
      <c r="L158" s="44"/>
      <c r="M158" s="264" t="s">
        <v>1</v>
      </c>
      <c r="N158" s="265" t="s">
        <v>43</v>
      </c>
      <c r="O158" s="91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2" t="s">
        <v>480</v>
      </c>
      <c r="AT158" s="222" t="s">
        <v>270</v>
      </c>
      <c r="AU158" s="222" t="s">
        <v>85</v>
      </c>
      <c r="AY158" s="17" t="s">
        <v>179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85</v>
      </c>
      <c r="BK158" s="223">
        <f>ROUND(I158*H158,2)</f>
        <v>0</v>
      </c>
      <c r="BL158" s="17" t="s">
        <v>480</v>
      </c>
      <c r="BM158" s="222" t="s">
        <v>1117</v>
      </c>
    </row>
    <row r="159" s="2" customFormat="1">
      <c r="A159" s="38"/>
      <c r="B159" s="39"/>
      <c r="C159" s="40"/>
      <c r="D159" s="224" t="s">
        <v>182</v>
      </c>
      <c r="E159" s="40"/>
      <c r="F159" s="225" t="s">
        <v>1118</v>
      </c>
      <c r="G159" s="40"/>
      <c r="H159" s="40"/>
      <c r="I159" s="226"/>
      <c r="J159" s="40"/>
      <c r="K159" s="40"/>
      <c r="L159" s="44"/>
      <c r="M159" s="227"/>
      <c r="N159" s="228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182</v>
      </c>
      <c r="AU159" s="17" t="s">
        <v>85</v>
      </c>
    </row>
    <row r="160" s="2" customFormat="1" ht="24.15" customHeight="1">
      <c r="A160" s="38"/>
      <c r="B160" s="39"/>
      <c r="C160" s="257" t="s">
        <v>292</v>
      </c>
      <c r="D160" s="257" t="s">
        <v>270</v>
      </c>
      <c r="E160" s="258" t="s">
        <v>1119</v>
      </c>
      <c r="F160" s="259" t="s">
        <v>1120</v>
      </c>
      <c r="G160" s="260" t="s">
        <v>200</v>
      </c>
      <c r="H160" s="261">
        <v>166</v>
      </c>
      <c r="I160" s="262"/>
      <c r="J160" s="263">
        <f>ROUND(I160*H160,2)</f>
        <v>0</v>
      </c>
      <c r="K160" s="259" t="s">
        <v>177</v>
      </c>
      <c r="L160" s="44"/>
      <c r="M160" s="264" t="s">
        <v>1</v>
      </c>
      <c r="N160" s="265" t="s">
        <v>43</v>
      </c>
      <c r="O160" s="91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2" t="s">
        <v>480</v>
      </c>
      <c r="AT160" s="222" t="s">
        <v>270</v>
      </c>
      <c r="AU160" s="222" t="s">
        <v>85</v>
      </c>
      <c r="AY160" s="17" t="s">
        <v>179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85</v>
      </c>
      <c r="BK160" s="223">
        <f>ROUND(I160*H160,2)</f>
        <v>0</v>
      </c>
      <c r="BL160" s="17" t="s">
        <v>480</v>
      </c>
      <c r="BM160" s="222" t="s">
        <v>1121</v>
      </c>
    </row>
    <row r="161" s="2" customFormat="1">
      <c r="A161" s="38"/>
      <c r="B161" s="39"/>
      <c r="C161" s="40"/>
      <c r="D161" s="224" t="s">
        <v>182</v>
      </c>
      <c r="E161" s="40"/>
      <c r="F161" s="225" t="s">
        <v>1122</v>
      </c>
      <c r="G161" s="40"/>
      <c r="H161" s="40"/>
      <c r="I161" s="226"/>
      <c r="J161" s="40"/>
      <c r="K161" s="40"/>
      <c r="L161" s="44"/>
      <c r="M161" s="227"/>
      <c r="N161" s="228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182</v>
      </c>
      <c r="AU161" s="17" t="s">
        <v>85</v>
      </c>
    </row>
    <row r="162" s="2" customFormat="1" ht="24.15" customHeight="1">
      <c r="A162" s="38"/>
      <c r="B162" s="39"/>
      <c r="C162" s="257" t="s">
        <v>269</v>
      </c>
      <c r="D162" s="257" t="s">
        <v>270</v>
      </c>
      <c r="E162" s="258" t="s">
        <v>1123</v>
      </c>
      <c r="F162" s="259" t="s">
        <v>1124</v>
      </c>
      <c r="G162" s="260" t="s">
        <v>1125</v>
      </c>
      <c r="H162" s="261">
        <v>146</v>
      </c>
      <c r="I162" s="262"/>
      <c r="J162" s="263">
        <f>ROUND(I162*H162,2)</f>
        <v>0</v>
      </c>
      <c r="K162" s="259" t="s">
        <v>177</v>
      </c>
      <c r="L162" s="44"/>
      <c r="M162" s="264" t="s">
        <v>1</v>
      </c>
      <c r="N162" s="265" t="s">
        <v>43</v>
      </c>
      <c r="O162" s="91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2" t="s">
        <v>480</v>
      </c>
      <c r="AT162" s="222" t="s">
        <v>270</v>
      </c>
      <c r="AU162" s="222" t="s">
        <v>85</v>
      </c>
      <c r="AY162" s="17" t="s">
        <v>179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85</v>
      </c>
      <c r="BK162" s="223">
        <f>ROUND(I162*H162,2)</f>
        <v>0</v>
      </c>
      <c r="BL162" s="17" t="s">
        <v>480</v>
      </c>
      <c r="BM162" s="222" t="s">
        <v>1126</v>
      </c>
    </row>
    <row r="163" s="2" customFormat="1">
      <c r="A163" s="38"/>
      <c r="B163" s="39"/>
      <c r="C163" s="40"/>
      <c r="D163" s="224" t="s">
        <v>182</v>
      </c>
      <c r="E163" s="40"/>
      <c r="F163" s="225" t="s">
        <v>1127</v>
      </c>
      <c r="G163" s="40"/>
      <c r="H163" s="40"/>
      <c r="I163" s="226"/>
      <c r="J163" s="40"/>
      <c r="K163" s="40"/>
      <c r="L163" s="44"/>
      <c r="M163" s="227"/>
      <c r="N163" s="228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182</v>
      </c>
      <c r="AU163" s="17" t="s">
        <v>85</v>
      </c>
    </row>
    <row r="164" s="2" customFormat="1" ht="37.8" customHeight="1">
      <c r="A164" s="38"/>
      <c r="B164" s="39"/>
      <c r="C164" s="257" t="s">
        <v>333</v>
      </c>
      <c r="D164" s="257" t="s">
        <v>270</v>
      </c>
      <c r="E164" s="258" t="s">
        <v>1128</v>
      </c>
      <c r="F164" s="259" t="s">
        <v>1129</v>
      </c>
      <c r="G164" s="260" t="s">
        <v>200</v>
      </c>
      <c r="H164" s="261">
        <v>2</v>
      </c>
      <c r="I164" s="262"/>
      <c r="J164" s="263">
        <f>ROUND(I164*H164,2)</f>
        <v>0</v>
      </c>
      <c r="K164" s="259" t="s">
        <v>177</v>
      </c>
      <c r="L164" s="44"/>
      <c r="M164" s="264" t="s">
        <v>1</v>
      </c>
      <c r="N164" s="265" t="s">
        <v>43</v>
      </c>
      <c r="O164" s="91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2" t="s">
        <v>480</v>
      </c>
      <c r="AT164" s="222" t="s">
        <v>270</v>
      </c>
      <c r="AU164" s="222" t="s">
        <v>85</v>
      </c>
      <c r="AY164" s="17" t="s">
        <v>179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85</v>
      </c>
      <c r="BK164" s="223">
        <f>ROUND(I164*H164,2)</f>
        <v>0</v>
      </c>
      <c r="BL164" s="17" t="s">
        <v>480</v>
      </c>
      <c r="BM164" s="222" t="s">
        <v>1130</v>
      </c>
    </row>
    <row r="165" s="2" customFormat="1">
      <c r="A165" s="38"/>
      <c r="B165" s="39"/>
      <c r="C165" s="40"/>
      <c r="D165" s="224" t="s">
        <v>182</v>
      </c>
      <c r="E165" s="40"/>
      <c r="F165" s="225" t="s">
        <v>1131</v>
      </c>
      <c r="G165" s="40"/>
      <c r="H165" s="40"/>
      <c r="I165" s="226"/>
      <c r="J165" s="40"/>
      <c r="K165" s="40"/>
      <c r="L165" s="44"/>
      <c r="M165" s="227"/>
      <c r="N165" s="22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182</v>
      </c>
      <c r="AU165" s="17" t="s">
        <v>85</v>
      </c>
    </row>
    <row r="166" s="2" customFormat="1" ht="33" customHeight="1">
      <c r="A166" s="38"/>
      <c r="B166" s="39"/>
      <c r="C166" s="257" t="s">
        <v>283</v>
      </c>
      <c r="D166" s="257" t="s">
        <v>270</v>
      </c>
      <c r="E166" s="258" t="s">
        <v>1132</v>
      </c>
      <c r="F166" s="259" t="s">
        <v>1133</v>
      </c>
      <c r="G166" s="260" t="s">
        <v>200</v>
      </c>
      <c r="H166" s="261">
        <v>6</v>
      </c>
      <c r="I166" s="262"/>
      <c r="J166" s="263">
        <f>ROUND(I166*H166,2)</f>
        <v>0</v>
      </c>
      <c r="K166" s="259" t="s">
        <v>177</v>
      </c>
      <c r="L166" s="44"/>
      <c r="M166" s="264" t="s">
        <v>1</v>
      </c>
      <c r="N166" s="265" t="s">
        <v>43</v>
      </c>
      <c r="O166" s="91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2" t="s">
        <v>480</v>
      </c>
      <c r="AT166" s="222" t="s">
        <v>270</v>
      </c>
      <c r="AU166" s="222" t="s">
        <v>85</v>
      </c>
      <c r="AY166" s="17" t="s">
        <v>179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85</v>
      </c>
      <c r="BK166" s="223">
        <f>ROUND(I166*H166,2)</f>
        <v>0</v>
      </c>
      <c r="BL166" s="17" t="s">
        <v>480</v>
      </c>
      <c r="BM166" s="222" t="s">
        <v>1134</v>
      </c>
    </row>
    <row r="167" s="2" customFormat="1">
      <c r="A167" s="38"/>
      <c r="B167" s="39"/>
      <c r="C167" s="40"/>
      <c r="D167" s="224" t="s">
        <v>182</v>
      </c>
      <c r="E167" s="40"/>
      <c r="F167" s="225" t="s">
        <v>1133</v>
      </c>
      <c r="G167" s="40"/>
      <c r="H167" s="40"/>
      <c r="I167" s="226"/>
      <c r="J167" s="40"/>
      <c r="K167" s="40"/>
      <c r="L167" s="44"/>
      <c r="M167" s="227"/>
      <c r="N167" s="22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182</v>
      </c>
      <c r="AU167" s="17" t="s">
        <v>85</v>
      </c>
    </row>
    <row r="168" s="2" customFormat="1" ht="55.5" customHeight="1">
      <c r="A168" s="38"/>
      <c r="B168" s="39"/>
      <c r="C168" s="257" t="s">
        <v>364</v>
      </c>
      <c r="D168" s="257" t="s">
        <v>270</v>
      </c>
      <c r="E168" s="258" t="s">
        <v>1135</v>
      </c>
      <c r="F168" s="259" t="s">
        <v>1136</v>
      </c>
      <c r="G168" s="260" t="s">
        <v>200</v>
      </c>
      <c r="H168" s="261">
        <v>2</v>
      </c>
      <c r="I168" s="262"/>
      <c r="J168" s="263">
        <f>ROUND(I168*H168,2)</f>
        <v>0</v>
      </c>
      <c r="K168" s="259" t="s">
        <v>177</v>
      </c>
      <c r="L168" s="44"/>
      <c r="M168" s="264" t="s">
        <v>1</v>
      </c>
      <c r="N168" s="265" t="s">
        <v>43</v>
      </c>
      <c r="O168" s="91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2" t="s">
        <v>480</v>
      </c>
      <c r="AT168" s="222" t="s">
        <v>270</v>
      </c>
      <c r="AU168" s="222" t="s">
        <v>85</v>
      </c>
      <c r="AY168" s="17" t="s">
        <v>179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85</v>
      </c>
      <c r="BK168" s="223">
        <f>ROUND(I168*H168,2)</f>
        <v>0</v>
      </c>
      <c r="BL168" s="17" t="s">
        <v>480</v>
      </c>
      <c r="BM168" s="222" t="s">
        <v>1137</v>
      </c>
    </row>
    <row r="169" s="2" customFormat="1">
      <c r="A169" s="38"/>
      <c r="B169" s="39"/>
      <c r="C169" s="40"/>
      <c r="D169" s="224" t="s">
        <v>182</v>
      </c>
      <c r="E169" s="40"/>
      <c r="F169" s="225" t="s">
        <v>1138</v>
      </c>
      <c r="G169" s="40"/>
      <c r="H169" s="40"/>
      <c r="I169" s="226"/>
      <c r="J169" s="40"/>
      <c r="K169" s="40"/>
      <c r="L169" s="44"/>
      <c r="M169" s="227"/>
      <c r="N169" s="22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182</v>
      </c>
      <c r="AU169" s="17" t="s">
        <v>85</v>
      </c>
    </row>
    <row r="170" s="2" customFormat="1" ht="49.05" customHeight="1">
      <c r="A170" s="38"/>
      <c r="B170" s="39"/>
      <c r="C170" s="257" t="s">
        <v>277</v>
      </c>
      <c r="D170" s="257" t="s">
        <v>270</v>
      </c>
      <c r="E170" s="258" t="s">
        <v>1139</v>
      </c>
      <c r="F170" s="259" t="s">
        <v>1140</v>
      </c>
      <c r="G170" s="260" t="s">
        <v>200</v>
      </c>
      <c r="H170" s="261">
        <v>4</v>
      </c>
      <c r="I170" s="262"/>
      <c r="J170" s="263">
        <f>ROUND(I170*H170,2)</f>
        <v>0</v>
      </c>
      <c r="K170" s="259" t="s">
        <v>177</v>
      </c>
      <c r="L170" s="44"/>
      <c r="M170" s="264" t="s">
        <v>1</v>
      </c>
      <c r="N170" s="265" t="s">
        <v>43</v>
      </c>
      <c r="O170" s="91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2" t="s">
        <v>480</v>
      </c>
      <c r="AT170" s="222" t="s">
        <v>270</v>
      </c>
      <c r="AU170" s="222" t="s">
        <v>85</v>
      </c>
      <c r="AY170" s="17" t="s">
        <v>179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85</v>
      </c>
      <c r="BK170" s="223">
        <f>ROUND(I170*H170,2)</f>
        <v>0</v>
      </c>
      <c r="BL170" s="17" t="s">
        <v>480</v>
      </c>
      <c r="BM170" s="222" t="s">
        <v>1141</v>
      </c>
    </row>
    <row r="171" s="2" customFormat="1">
      <c r="A171" s="38"/>
      <c r="B171" s="39"/>
      <c r="C171" s="40"/>
      <c r="D171" s="224" t="s">
        <v>182</v>
      </c>
      <c r="E171" s="40"/>
      <c r="F171" s="225" t="s">
        <v>1140</v>
      </c>
      <c r="G171" s="40"/>
      <c r="H171" s="40"/>
      <c r="I171" s="226"/>
      <c r="J171" s="40"/>
      <c r="K171" s="40"/>
      <c r="L171" s="44"/>
      <c r="M171" s="227"/>
      <c r="N171" s="22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182</v>
      </c>
      <c r="AU171" s="17" t="s">
        <v>85</v>
      </c>
    </row>
    <row r="172" s="2" customFormat="1" ht="24.15" customHeight="1">
      <c r="A172" s="38"/>
      <c r="B172" s="39"/>
      <c r="C172" s="257" t="s">
        <v>325</v>
      </c>
      <c r="D172" s="257" t="s">
        <v>270</v>
      </c>
      <c r="E172" s="258" t="s">
        <v>1142</v>
      </c>
      <c r="F172" s="259" t="s">
        <v>1143</v>
      </c>
      <c r="G172" s="260" t="s">
        <v>200</v>
      </c>
      <c r="H172" s="261">
        <v>2</v>
      </c>
      <c r="I172" s="262"/>
      <c r="J172" s="263">
        <f>ROUND(I172*H172,2)</f>
        <v>0</v>
      </c>
      <c r="K172" s="259" t="s">
        <v>177</v>
      </c>
      <c r="L172" s="44"/>
      <c r="M172" s="264" t="s">
        <v>1</v>
      </c>
      <c r="N172" s="265" t="s">
        <v>43</v>
      </c>
      <c r="O172" s="91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2" t="s">
        <v>480</v>
      </c>
      <c r="AT172" s="222" t="s">
        <v>270</v>
      </c>
      <c r="AU172" s="222" t="s">
        <v>85</v>
      </c>
      <c r="AY172" s="17" t="s">
        <v>179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85</v>
      </c>
      <c r="BK172" s="223">
        <f>ROUND(I172*H172,2)</f>
        <v>0</v>
      </c>
      <c r="BL172" s="17" t="s">
        <v>480</v>
      </c>
      <c r="BM172" s="222" t="s">
        <v>1144</v>
      </c>
    </row>
    <row r="173" s="2" customFormat="1">
      <c r="A173" s="38"/>
      <c r="B173" s="39"/>
      <c r="C173" s="40"/>
      <c r="D173" s="224" t="s">
        <v>182</v>
      </c>
      <c r="E173" s="40"/>
      <c r="F173" s="225" t="s">
        <v>1145</v>
      </c>
      <c r="G173" s="40"/>
      <c r="H173" s="40"/>
      <c r="I173" s="226"/>
      <c r="J173" s="40"/>
      <c r="K173" s="40"/>
      <c r="L173" s="44"/>
      <c r="M173" s="283"/>
      <c r="N173" s="284"/>
      <c r="O173" s="285"/>
      <c r="P173" s="285"/>
      <c r="Q173" s="285"/>
      <c r="R173" s="285"/>
      <c r="S173" s="285"/>
      <c r="T173" s="286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182</v>
      </c>
      <c r="AU173" s="17" t="s">
        <v>85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67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+uut5HcpnL4DCRdfW8i5NuA6CwMKOSgauOuCITEkV/UkMQ+Xsxjyla3Uc4NLt6U9a7Ce1MHimZhs02EG5Hf5JQ==" hashValue="YkvbvoimdUd8qyK/ifJXIuP0CwvozTqCQpNWcPQHz1o+6c0Mb4pFGcm+KplyBQYL/dtsYh19vNAq1JHADqLG/w==" algorithmName="SHA-512" password="CC35"/>
  <autoFilter ref="C116:K17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148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1146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22. 7. 2024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>Ing. Zdeněk Znamenaný</v>
      </c>
      <c r="F24" s="38"/>
      <c r="G24" s="38"/>
      <c r="H24" s="38"/>
      <c r="I24" s="150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ROUND((SUM(BE119:BE202)),  2)</f>
        <v>0</v>
      </c>
      <c r="G33" s="38"/>
      <c r="H33" s="38"/>
      <c r="I33" s="164">
        <v>0.20999999999999999</v>
      </c>
      <c r="J33" s="163">
        <f>ROUND(((SUM(BE119:BE202))*I33),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ROUND((SUM(BF119:BF202)),  2)</f>
        <v>0</v>
      </c>
      <c r="G34" s="38"/>
      <c r="H34" s="38"/>
      <c r="I34" s="164">
        <v>0.12</v>
      </c>
      <c r="J34" s="163">
        <f>ROUND(((SUM(BF119:BF202))*I34),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ROUND((SUM(BG119:BG202)),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ROUND((SUM(BH119:BH202)),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ROUND((SUM(BI119:BI202)),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8 - Výměna podkladnic na 2.SK ŽST Jílovice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trať dle JŘ č.199 v úseku Jílovice - Borovany</v>
      </c>
      <c r="G89" s="40"/>
      <c r="H89" s="40"/>
      <c r="I89" s="32" t="s">
        <v>22</v>
      </c>
      <c r="J89" s="79" t="str">
        <f>IF(J12="","",J12)</f>
        <v>22. 7. 2024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s.o.,OŘ Plzeň, ST České Budějovice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Zdeněk Znamenaný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153</v>
      </c>
      <c r="D94" s="185"/>
      <c r="E94" s="185"/>
      <c r="F94" s="185"/>
      <c r="G94" s="185"/>
      <c r="H94" s="185"/>
      <c r="I94" s="185"/>
      <c r="J94" s="186" t="s">
        <v>154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155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156</v>
      </c>
    </row>
    <row r="97" s="9" customFormat="1" ht="24.96" customHeight="1">
      <c r="A97" s="9"/>
      <c r="B97" s="188"/>
      <c r="C97" s="189"/>
      <c r="D97" s="190" t="s">
        <v>157</v>
      </c>
      <c r="E97" s="191"/>
      <c r="F97" s="191"/>
      <c r="G97" s="191"/>
      <c r="H97" s="191"/>
      <c r="I97" s="191"/>
      <c r="J97" s="192">
        <f>J142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158</v>
      </c>
      <c r="E98" s="196"/>
      <c r="F98" s="196"/>
      <c r="G98" s="196"/>
      <c r="H98" s="196"/>
      <c r="I98" s="196"/>
      <c r="J98" s="197">
        <f>J143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8"/>
      <c r="C99" s="189"/>
      <c r="D99" s="190" t="s">
        <v>159</v>
      </c>
      <c r="E99" s="191"/>
      <c r="F99" s="191"/>
      <c r="G99" s="191"/>
      <c r="H99" s="191"/>
      <c r="I99" s="191"/>
      <c r="J99" s="192">
        <f>J160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160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Cyklická obnova trati v úseku Jílovice - Borovany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148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8 - Výměna podkladnic na 2.SK ŽST Jílovice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trať dle JŘ č.199 v úseku Jílovice - Borovany</v>
      </c>
      <c r="G113" s="40"/>
      <c r="H113" s="40"/>
      <c r="I113" s="32" t="s">
        <v>22</v>
      </c>
      <c r="J113" s="79" t="str">
        <f>IF(J12="","",J12)</f>
        <v>22. 7. 2024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Správa železnic s.o.,OŘ Plzeň, ST České Budějovice</v>
      </c>
      <c r="G115" s="40"/>
      <c r="H115" s="40"/>
      <c r="I115" s="32" t="s">
        <v>32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>Ing. Zdeněk Znamenaný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9"/>
      <c r="B118" s="200"/>
      <c r="C118" s="201" t="s">
        <v>161</v>
      </c>
      <c r="D118" s="202" t="s">
        <v>63</v>
      </c>
      <c r="E118" s="202" t="s">
        <v>59</v>
      </c>
      <c r="F118" s="202" t="s">
        <v>60</v>
      </c>
      <c r="G118" s="202" t="s">
        <v>162</v>
      </c>
      <c r="H118" s="202" t="s">
        <v>163</v>
      </c>
      <c r="I118" s="202" t="s">
        <v>164</v>
      </c>
      <c r="J118" s="202" t="s">
        <v>154</v>
      </c>
      <c r="K118" s="203" t="s">
        <v>165</v>
      </c>
      <c r="L118" s="204"/>
      <c r="M118" s="100" t="s">
        <v>1</v>
      </c>
      <c r="N118" s="101" t="s">
        <v>42</v>
      </c>
      <c r="O118" s="101" t="s">
        <v>166</v>
      </c>
      <c r="P118" s="101" t="s">
        <v>167</v>
      </c>
      <c r="Q118" s="101" t="s">
        <v>168</v>
      </c>
      <c r="R118" s="101" t="s">
        <v>169</v>
      </c>
      <c r="S118" s="101" t="s">
        <v>170</v>
      </c>
      <c r="T118" s="102" t="s">
        <v>171</v>
      </c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/>
    </row>
    <row r="119" s="2" customFormat="1" ht="22.8" customHeight="1">
      <c r="A119" s="38"/>
      <c r="B119" s="39"/>
      <c r="C119" s="107" t="s">
        <v>172</v>
      </c>
      <c r="D119" s="40"/>
      <c r="E119" s="40"/>
      <c r="F119" s="40"/>
      <c r="G119" s="40"/>
      <c r="H119" s="40"/>
      <c r="I119" s="40"/>
      <c r="J119" s="205">
        <f>BK119</f>
        <v>0</v>
      </c>
      <c r="K119" s="40"/>
      <c r="L119" s="44"/>
      <c r="M119" s="103"/>
      <c r="N119" s="206"/>
      <c r="O119" s="104"/>
      <c r="P119" s="207">
        <f>P120+SUM(P121:P142)+P160</f>
        <v>0</v>
      </c>
      <c r="Q119" s="104"/>
      <c r="R119" s="207">
        <f>R120+SUM(R121:R142)+R160</f>
        <v>39.965340000000005</v>
      </c>
      <c r="S119" s="104"/>
      <c r="T119" s="208">
        <f>T120+SUM(T121:T142)+T160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156</v>
      </c>
      <c r="BK119" s="209">
        <f>BK120+SUM(BK121:BK142)+BK160</f>
        <v>0</v>
      </c>
    </row>
    <row r="120" s="2" customFormat="1" ht="24.15" customHeight="1">
      <c r="A120" s="38"/>
      <c r="B120" s="39"/>
      <c r="C120" s="210" t="s">
        <v>85</v>
      </c>
      <c r="D120" s="210" t="s">
        <v>173</v>
      </c>
      <c r="E120" s="211" t="s">
        <v>1147</v>
      </c>
      <c r="F120" s="212" t="s">
        <v>1148</v>
      </c>
      <c r="G120" s="213" t="s">
        <v>200</v>
      </c>
      <c r="H120" s="214">
        <v>982</v>
      </c>
      <c r="I120" s="215"/>
      <c r="J120" s="216">
        <f>ROUND(I120*H120,2)</f>
        <v>0</v>
      </c>
      <c r="K120" s="212" t="s">
        <v>177</v>
      </c>
      <c r="L120" s="217"/>
      <c r="M120" s="218" t="s">
        <v>1</v>
      </c>
      <c r="N120" s="219" t="s">
        <v>43</v>
      </c>
      <c r="O120" s="91"/>
      <c r="P120" s="220">
        <f>O120*H120</f>
        <v>0</v>
      </c>
      <c r="Q120" s="220">
        <v>9.0000000000000006E-05</v>
      </c>
      <c r="R120" s="220">
        <f>Q120*H120</f>
        <v>0.08838</v>
      </c>
      <c r="S120" s="220">
        <v>0</v>
      </c>
      <c r="T120" s="221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2" t="s">
        <v>178</v>
      </c>
      <c r="AT120" s="222" t="s">
        <v>173</v>
      </c>
      <c r="AU120" s="222" t="s">
        <v>78</v>
      </c>
      <c r="AY120" s="17" t="s">
        <v>179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7" t="s">
        <v>85</v>
      </c>
      <c r="BK120" s="223">
        <f>ROUND(I120*H120,2)</f>
        <v>0</v>
      </c>
      <c r="BL120" s="17" t="s">
        <v>180</v>
      </c>
      <c r="BM120" s="222" t="s">
        <v>1149</v>
      </c>
    </row>
    <row r="121" s="2" customFormat="1">
      <c r="A121" s="38"/>
      <c r="B121" s="39"/>
      <c r="C121" s="40"/>
      <c r="D121" s="224" t="s">
        <v>182</v>
      </c>
      <c r="E121" s="40"/>
      <c r="F121" s="225" t="s">
        <v>1148</v>
      </c>
      <c r="G121" s="40"/>
      <c r="H121" s="40"/>
      <c r="I121" s="226"/>
      <c r="J121" s="40"/>
      <c r="K121" s="40"/>
      <c r="L121" s="44"/>
      <c r="M121" s="227"/>
      <c r="N121" s="228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182</v>
      </c>
      <c r="AU121" s="17" t="s">
        <v>78</v>
      </c>
    </row>
    <row r="122" s="12" customFormat="1">
      <c r="A122" s="12"/>
      <c r="B122" s="230"/>
      <c r="C122" s="231"/>
      <c r="D122" s="224" t="s">
        <v>185</v>
      </c>
      <c r="E122" s="232" t="s">
        <v>1</v>
      </c>
      <c r="F122" s="233" t="s">
        <v>1150</v>
      </c>
      <c r="G122" s="231"/>
      <c r="H122" s="234">
        <v>982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40" t="s">
        <v>185</v>
      </c>
      <c r="AU122" s="240" t="s">
        <v>78</v>
      </c>
      <c r="AV122" s="12" t="s">
        <v>87</v>
      </c>
      <c r="AW122" s="12" t="s">
        <v>34</v>
      </c>
      <c r="AX122" s="12" t="s">
        <v>85</v>
      </c>
      <c r="AY122" s="240" t="s">
        <v>179</v>
      </c>
    </row>
    <row r="123" s="2" customFormat="1" ht="21.75" customHeight="1">
      <c r="A123" s="38"/>
      <c r="B123" s="39"/>
      <c r="C123" s="210" t="s">
        <v>87</v>
      </c>
      <c r="D123" s="210" t="s">
        <v>173</v>
      </c>
      <c r="E123" s="211" t="s">
        <v>1151</v>
      </c>
      <c r="F123" s="212" t="s">
        <v>1152</v>
      </c>
      <c r="G123" s="213" t="s">
        <v>200</v>
      </c>
      <c r="H123" s="214">
        <v>982</v>
      </c>
      <c r="I123" s="215"/>
      <c r="J123" s="216">
        <f>ROUND(I123*H123,2)</f>
        <v>0</v>
      </c>
      <c r="K123" s="212" t="s">
        <v>177</v>
      </c>
      <c r="L123" s="217"/>
      <c r="M123" s="218" t="s">
        <v>1</v>
      </c>
      <c r="N123" s="219" t="s">
        <v>43</v>
      </c>
      <c r="O123" s="91"/>
      <c r="P123" s="220">
        <f>O123*H123</f>
        <v>0</v>
      </c>
      <c r="Q123" s="220">
        <v>0.00018000000000000001</v>
      </c>
      <c r="R123" s="220">
        <f>Q123*H123</f>
        <v>0.17676</v>
      </c>
      <c r="S123" s="220">
        <v>0</v>
      </c>
      <c r="T123" s="22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2" t="s">
        <v>178</v>
      </c>
      <c r="AT123" s="222" t="s">
        <v>173</v>
      </c>
      <c r="AU123" s="222" t="s">
        <v>78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85</v>
      </c>
      <c r="BK123" s="223">
        <f>ROUND(I123*H123,2)</f>
        <v>0</v>
      </c>
      <c r="BL123" s="17" t="s">
        <v>180</v>
      </c>
      <c r="BM123" s="222" t="s">
        <v>1153</v>
      </c>
    </row>
    <row r="124" s="2" customFormat="1">
      <c r="A124" s="38"/>
      <c r="B124" s="39"/>
      <c r="C124" s="40"/>
      <c r="D124" s="224" t="s">
        <v>182</v>
      </c>
      <c r="E124" s="40"/>
      <c r="F124" s="225" t="s">
        <v>1152</v>
      </c>
      <c r="G124" s="40"/>
      <c r="H124" s="40"/>
      <c r="I124" s="226"/>
      <c r="J124" s="40"/>
      <c r="K124" s="40"/>
      <c r="L124" s="44"/>
      <c r="M124" s="227"/>
      <c r="N124" s="22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182</v>
      </c>
      <c r="AU124" s="17" t="s">
        <v>78</v>
      </c>
    </row>
    <row r="125" s="12" customFormat="1">
      <c r="A125" s="12"/>
      <c r="B125" s="230"/>
      <c r="C125" s="231"/>
      <c r="D125" s="224" t="s">
        <v>185</v>
      </c>
      <c r="E125" s="232" t="s">
        <v>1</v>
      </c>
      <c r="F125" s="233" t="s">
        <v>1150</v>
      </c>
      <c r="G125" s="231"/>
      <c r="H125" s="234">
        <v>982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40" t="s">
        <v>185</v>
      </c>
      <c r="AU125" s="240" t="s">
        <v>78</v>
      </c>
      <c r="AV125" s="12" t="s">
        <v>87</v>
      </c>
      <c r="AW125" s="12" t="s">
        <v>34</v>
      </c>
      <c r="AX125" s="12" t="s">
        <v>85</v>
      </c>
      <c r="AY125" s="240" t="s">
        <v>179</v>
      </c>
    </row>
    <row r="126" s="2" customFormat="1" ht="16.5" customHeight="1">
      <c r="A126" s="38"/>
      <c r="B126" s="39"/>
      <c r="C126" s="210" t="s">
        <v>192</v>
      </c>
      <c r="D126" s="210" t="s">
        <v>173</v>
      </c>
      <c r="E126" s="211" t="s">
        <v>1154</v>
      </c>
      <c r="F126" s="212" t="s">
        <v>1155</v>
      </c>
      <c r="G126" s="213" t="s">
        <v>200</v>
      </c>
      <c r="H126" s="214">
        <v>982</v>
      </c>
      <c r="I126" s="215"/>
      <c r="J126" s="216">
        <f>ROUND(I126*H126,2)</f>
        <v>0</v>
      </c>
      <c r="K126" s="212" t="s">
        <v>177</v>
      </c>
      <c r="L126" s="217"/>
      <c r="M126" s="218" t="s">
        <v>1</v>
      </c>
      <c r="N126" s="219" t="s">
        <v>43</v>
      </c>
      <c r="O126" s="91"/>
      <c r="P126" s="220">
        <f>O126*H126</f>
        <v>0</v>
      </c>
      <c r="Q126" s="220">
        <v>0.0074200000000000004</v>
      </c>
      <c r="R126" s="220">
        <f>Q126*H126</f>
        <v>7.2864400000000007</v>
      </c>
      <c r="S126" s="220">
        <v>0</v>
      </c>
      <c r="T126" s="22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2" t="s">
        <v>178</v>
      </c>
      <c r="AT126" s="222" t="s">
        <v>173</v>
      </c>
      <c r="AU126" s="222" t="s">
        <v>78</v>
      </c>
      <c r="AY126" s="17" t="s">
        <v>179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85</v>
      </c>
      <c r="BK126" s="223">
        <f>ROUND(I126*H126,2)</f>
        <v>0</v>
      </c>
      <c r="BL126" s="17" t="s">
        <v>180</v>
      </c>
      <c r="BM126" s="222" t="s">
        <v>1156</v>
      </c>
    </row>
    <row r="127" s="2" customFormat="1">
      <c r="A127" s="38"/>
      <c r="B127" s="39"/>
      <c r="C127" s="40"/>
      <c r="D127" s="224" t="s">
        <v>182</v>
      </c>
      <c r="E127" s="40"/>
      <c r="F127" s="225" t="s">
        <v>1155</v>
      </c>
      <c r="G127" s="40"/>
      <c r="H127" s="40"/>
      <c r="I127" s="226"/>
      <c r="J127" s="40"/>
      <c r="K127" s="40"/>
      <c r="L127" s="44"/>
      <c r="M127" s="227"/>
      <c r="N127" s="228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182</v>
      </c>
      <c r="AU127" s="17" t="s">
        <v>78</v>
      </c>
    </row>
    <row r="128" s="12" customFormat="1">
      <c r="A128" s="12"/>
      <c r="B128" s="230"/>
      <c r="C128" s="231"/>
      <c r="D128" s="224" t="s">
        <v>185</v>
      </c>
      <c r="E128" s="232" t="s">
        <v>1</v>
      </c>
      <c r="F128" s="233" t="s">
        <v>1150</v>
      </c>
      <c r="G128" s="231"/>
      <c r="H128" s="234">
        <v>982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0" t="s">
        <v>185</v>
      </c>
      <c r="AU128" s="240" t="s">
        <v>78</v>
      </c>
      <c r="AV128" s="12" t="s">
        <v>87</v>
      </c>
      <c r="AW128" s="12" t="s">
        <v>34</v>
      </c>
      <c r="AX128" s="12" t="s">
        <v>85</v>
      </c>
      <c r="AY128" s="240" t="s">
        <v>179</v>
      </c>
    </row>
    <row r="129" s="2" customFormat="1" ht="16.5" customHeight="1">
      <c r="A129" s="38"/>
      <c r="B129" s="39"/>
      <c r="C129" s="210" t="s">
        <v>203</v>
      </c>
      <c r="D129" s="210" t="s">
        <v>173</v>
      </c>
      <c r="E129" s="211" t="s">
        <v>1157</v>
      </c>
      <c r="F129" s="212" t="s">
        <v>1158</v>
      </c>
      <c r="G129" s="213" t="s">
        <v>200</v>
      </c>
      <c r="H129" s="214">
        <v>1964</v>
      </c>
      <c r="I129" s="215"/>
      <c r="J129" s="216">
        <f>ROUND(I129*H129,2)</f>
        <v>0</v>
      </c>
      <c r="K129" s="212" t="s">
        <v>177</v>
      </c>
      <c r="L129" s="217"/>
      <c r="M129" s="218" t="s">
        <v>1</v>
      </c>
      <c r="N129" s="219" t="s">
        <v>43</v>
      </c>
      <c r="O129" s="91"/>
      <c r="P129" s="220">
        <f>O129*H129</f>
        <v>0</v>
      </c>
      <c r="Q129" s="220">
        <v>0.00051999999999999995</v>
      </c>
      <c r="R129" s="220">
        <f>Q129*H129</f>
        <v>1.02128</v>
      </c>
      <c r="S129" s="220">
        <v>0</v>
      </c>
      <c r="T129" s="22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2" t="s">
        <v>178</v>
      </c>
      <c r="AT129" s="222" t="s">
        <v>173</v>
      </c>
      <c r="AU129" s="222" t="s">
        <v>78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85</v>
      </c>
      <c r="BK129" s="223">
        <f>ROUND(I129*H129,2)</f>
        <v>0</v>
      </c>
      <c r="BL129" s="17" t="s">
        <v>180</v>
      </c>
      <c r="BM129" s="222" t="s">
        <v>1159</v>
      </c>
    </row>
    <row r="130" s="2" customFormat="1">
      <c r="A130" s="38"/>
      <c r="B130" s="39"/>
      <c r="C130" s="40"/>
      <c r="D130" s="224" t="s">
        <v>182</v>
      </c>
      <c r="E130" s="40"/>
      <c r="F130" s="225" t="s">
        <v>1158</v>
      </c>
      <c r="G130" s="40"/>
      <c r="H130" s="40"/>
      <c r="I130" s="226"/>
      <c r="J130" s="40"/>
      <c r="K130" s="40"/>
      <c r="L130" s="44"/>
      <c r="M130" s="227"/>
      <c r="N130" s="22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182</v>
      </c>
      <c r="AU130" s="17" t="s">
        <v>78</v>
      </c>
    </row>
    <row r="131" s="12" customFormat="1">
      <c r="A131" s="12"/>
      <c r="B131" s="230"/>
      <c r="C131" s="231"/>
      <c r="D131" s="224" t="s">
        <v>185</v>
      </c>
      <c r="E131" s="232" t="s">
        <v>1</v>
      </c>
      <c r="F131" s="233" t="s">
        <v>1160</v>
      </c>
      <c r="G131" s="231"/>
      <c r="H131" s="234">
        <v>1964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0" t="s">
        <v>185</v>
      </c>
      <c r="AU131" s="240" t="s">
        <v>78</v>
      </c>
      <c r="AV131" s="12" t="s">
        <v>87</v>
      </c>
      <c r="AW131" s="12" t="s">
        <v>34</v>
      </c>
      <c r="AX131" s="12" t="s">
        <v>85</v>
      </c>
      <c r="AY131" s="240" t="s">
        <v>179</v>
      </c>
    </row>
    <row r="132" s="2" customFormat="1" ht="16.5" customHeight="1">
      <c r="A132" s="38"/>
      <c r="B132" s="39"/>
      <c r="C132" s="210" t="s">
        <v>207</v>
      </c>
      <c r="D132" s="210" t="s">
        <v>173</v>
      </c>
      <c r="E132" s="211" t="s">
        <v>1161</v>
      </c>
      <c r="F132" s="212" t="s">
        <v>1162</v>
      </c>
      <c r="G132" s="213" t="s">
        <v>200</v>
      </c>
      <c r="H132" s="214">
        <v>1964</v>
      </c>
      <c r="I132" s="215"/>
      <c r="J132" s="216">
        <f>ROUND(I132*H132,2)</f>
        <v>0</v>
      </c>
      <c r="K132" s="212" t="s">
        <v>177</v>
      </c>
      <c r="L132" s="217"/>
      <c r="M132" s="218" t="s">
        <v>1</v>
      </c>
      <c r="N132" s="219" t="s">
        <v>43</v>
      </c>
      <c r="O132" s="91"/>
      <c r="P132" s="220">
        <f>O132*H132</f>
        <v>0</v>
      </c>
      <c r="Q132" s="220">
        <v>9.0000000000000006E-05</v>
      </c>
      <c r="R132" s="220">
        <f>Q132*H132</f>
        <v>0.17676</v>
      </c>
      <c r="S132" s="220">
        <v>0</v>
      </c>
      <c r="T132" s="22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2" t="s">
        <v>178</v>
      </c>
      <c r="AT132" s="222" t="s">
        <v>173</v>
      </c>
      <c r="AU132" s="222" t="s">
        <v>78</v>
      </c>
      <c r="AY132" s="17" t="s">
        <v>179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7" t="s">
        <v>85</v>
      </c>
      <c r="BK132" s="223">
        <f>ROUND(I132*H132,2)</f>
        <v>0</v>
      </c>
      <c r="BL132" s="17" t="s">
        <v>180</v>
      </c>
      <c r="BM132" s="222" t="s">
        <v>1163</v>
      </c>
    </row>
    <row r="133" s="2" customFormat="1">
      <c r="A133" s="38"/>
      <c r="B133" s="39"/>
      <c r="C133" s="40"/>
      <c r="D133" s="224" t="s">
        <v>182</v>
      </c>
      <c r="E133" s="40"/>
      <c r="F133" s="225" t="s">
        <v>1162</v>
      </c>
      <c r="G133" s="40"/>
      <c r="H133" s="40"/>
      <c r="I133" s="226"/>
      <c r="J133" s="40"/>
      <c r="K133" s="40"/>
      <c r="L133" s="44"/>
      <c r="M133" s="227"/>
      <c r="N133" s="22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182</v>
      </c>
      <c r="AU133" s="17" t="s">
        <v>78</v>
      </c>
    </row>
    <row r="134" s="12" customFormat="1">
      <c r="A134" s="12"/>
      <c r="B134" s="230"/>
      <c r="C134" s="231"/>
      <c r="D134" s="224" t="s">
        <v>185</v>
      </c>
      <c r="E134" s="232" t="s">
        <v>1</v>
      </c>
      <c r="F134" s="233" t="s">
        <v>1160</v>
      </c>
      <c r="G134" s="231"/>
      <c r="H134" s="234">
        <v>1964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0" t="s">
        <v>185</v>
      </c>
      <c r="AU134" s="240" t="s">
        <v>78</v>
      </c>
      <c r="AV134" s="12" t="s">
        <v>87</v>
      </c>
      <c r="AW134" s="12" t="s">
        <v>34</v>
      </c>
      <c r="AX134" s="12" t="s">
        <v>85</v>
      </c>
      <c r="AY134" s="240" t="s">
        <v>179</v>
      </c>
    </row>
    <row r="135" s="2" customFormat="1" ht="21.75" customHeight="1">
      <c r="A135" s="38"/>
      <c r="B135" s="39"/>
      <c r="C135" s="210" t="s">
        <v>246</v>
      </c>
      <c r="D135" s="210" t="s">
        <v>173</v>
      </c>
      <c r="E135" s="211" t="s">
        <v>174</v>
      </c>
      <c r="F135" s="212" t="s">
        <v>175</v>
      </c>
      <c r="G135" s="213" t="s">
        <v>176</v>
      </c>
      <c r="H135" s="214">
        <v>28.800000000000001</v>
      </c>
      <c r="I135" s="215"/>
      <c r="J135" s="216">
        <f>ROUND(I135*H135,2)</f>
        <v>0</v>
      </c>
      <c r="K135" s="212" t="s">
        <v>177</v>
      </c>
      <c r="L135" s="217"/>
      <c r="M135" s="218" t="s">
        <v>1</v>
      </c>
      <c r="N135" s="219" t="s">
        <v>43</v>
      </c>
      <c r="O135" s="91"/>
      <c r="P135" s="220">
        <f>O135*H135</f>
        <v>0</v>
      </c>
      <c r="Q135" s="220">
        <v>1</v>
      </c>
      <c r="R135" s="220">
        <f>Q135*H135</f>
        <v>28.800000000000001</v>
      </c>
      <c r="S135" s="220">
        <v>0</v>
      </c>
      <c r="T135" s="22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2" t="s">
        <v>178</v>
      </c>
      <c r="AT135" s="222" t="s">
        <v>173</v>
      </c>
      <c r="AU135" s="222" t="s">
        <v>78</v>
      </c>
      <c r="AY135" s="17" t="s">
        <v>179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85</v>
      </c>
      <c r="BK135" s="223">
        <f>ROUND(I135*H135,2)</f>
        <v>0</v>
      </c>
      <c r="BL135" s="17" t="s">
        <v>180</v>
      </c>
      <c r="BM135" s="222" t="s">
        <v>1164</v>
      </c>
    </row>
    <row r="136" s="2" customFormat="1">
      <c r="A136" s="38"/>
      <c r="B136" s="39"/>
      <c r="C136" s="40"/>
      <c r="D136" s="224" t="s">
        <v>182</v>
      </c>
      <c r="E136" s="40"/>
      <c r="F136" s="225" t="s">
        <v>175</v>
      </c>
      <c r="G136" s="40"/>
      <c r="H136" s="40"/>
      <c r="I136" s="226"/>
      <c r="J136" s="40"/>
      <c r="K136" s="40"/>
      <c r="L136" s="44"/>
      <c r="M136" s="227"/>
      <c r="N136" s="22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182</v>
      </c>
      <c r="AU136" s="17" t="s">
        <v>78</v>
      </c>
    </row>
    <row r="137" s="12" customFormat="1">
      <c r="A137" s="12"/>
      <c r="B137" s="230"/>
      <c r="C137" s="231"/>
      <c r="D137" s="224" t="s">
        <v>185</v>
      </c>
      <c r="E137" s="232" t="s">
        <v>1</v>
      </c>
      <c r="F137" s="233" t="s">
        <v>1165</v>
      </c>
      <c r="G137" s="231"/>
      <c r="H137" s="234">
        <v>28.800000000000001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0" t="s">
        <v>185</v>
      </c>
      <c r="AU137" s="240" t="s">
        <v>78</v>
      </c>
      <c r="AV137" s="12" t="s">
        <v>87</v>
      </c>
      <c r="AW137" s="12" t="s">
        <v>34</v>
      </c>
      <c r="AX137" s="12" t="s">
        <v>85</v>
      </c>
      <c r="AY137" s="240" t="s">
        <v>179</v>
      </c>
    </row>
    <row r="138" s="2" customFormat="1" ht="24.15" customHeight="1">
      <c r="A138" s="38"/>
      <c r="B138" s="39"/>
      <c r="C138" s="210" t="s">
        <v>180</v>
      </c>
      <c r="D138" s="210" t="s">
        <v>173</v>
      </c>
      <c r="E138" s="211" t="s">
        <v>1166</v>
      </c>
      <c r="F138" s="212" t="s">
        <v>1167</v>
      </c>
      <c r="G138" s="213" t="s">
        <v>200</v>
      </c>
      <c r="H138" s="214">
        <v>1964</v>
      </c>
      <c r="I138" s="215"/>
      <c r="J138" s="216">
        <f>ROUND(I138*H138,2)</f>
        <v>0</v>
      </c>
      <c r="K138" s="212" t="s">
        <v>177</v>
      </c>
      <c r="L138" s="217"/>
      <c r="M138" s="218" t="s">
        <v>1</v>
      </c>
      <c r="N138" s="219" t="s">
        <v>43</v>
      </c>
      <c r="O138" s="91"/>
      <c r="P138" s="220">
        <f>O138*H138</f>
        <v>0</v>
      </c>
      <c r="Q138" s="220">
        <v>0.00123</v>
      </c>
      <c r="R138" s="220">
        <f>Q138*H138</f>
        <v>2.4157199999999999</v>
      </c>
      <c r="S138" s="220">
        <v>0</v>
      </c>
      <c r="T138" s="22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2" t="s">
        <v>178</v>
      </c>
      <c r="AT138" s="222" t="s">
        <v>173</v>
      </c>
      <c r="AU138" s="222" t="s">
        <v>78</v>
      </c>
      <c r="AY138" s="17" t="s">
        <v>179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85</v>
      </c>
      <c r="BK138" s="223">
        <f>ROUND(I138*H138,2)</f>
        <v>0</v>
      </c>
      <c r="BL138" s="17" t="s">
        <v>180</v>
      </c>
      <c r="BM138" s="222" t="s">
        <v>1168</v>
      </c>
    </row>
    <row r="139" s="2" customFormat="1">
      <c r="A139" s="38"/>
      <c r="B139" s="39"/>
      <c r="C139" s="40"/>
      <c r="D139" s="224" t="s">
        <v>182</v>
      </c>
      <c r="E139" s="40"/>
      <c r="F139" s="225" t="s">
        <v>1167</v>
      </c>
      <c r="G139" s="40"/>
      <c r="H139" s="40"/>
      <c r="I139" s="226"/>
      <c r="J139" s="40"/>
      <c r="K139" s="40"/>
      <c r="L139" s="44"/>
      <c r="M139" s="227"/>
      <c r="N139" s="22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182</v>
      </c>
      <c r="AU139" s="17" t="s">
        <v>78</v>
      </c>
    </row>
    <row r="140" s="2" customFormat="1">
      <c r="A140" s="38"/>
      <c r="B140" s="39"/>
      <c r="C140" s="40"/>
      <c r="D140" s="224" t="s">
        <v>183</v>
      </c>
      <c r="E140" s="40"/>
      <c r="F140" s="229" t="s">
        <v>1169</v>
      </c>
      <c r="G140" s="40"/>
      <c r="H140" s="40"/>
      <c r="I140" s="226"/>
      <c r="J140" s="40"/>
      <c r="K140" s="40"/>
      <c r="L140" s="44"/>
      <c r="M140" s="227"/>
      <c r="N140" s="22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183</v>
      </c>
      <c r="AU140" s="17" t="s">
        <v>78</v>
      </c>
    </row>
    <row r="141" s="12" customFormat="1">
      <c r="A141" s="12"/>
      <c r="B141" s="230"/>
      <c r="C141" s="231"/>
      <c r="D141" s="224" t="s">
        <v>185</v>
      </c>
      <c r="E141" s="232" t="s">
        <v>1</v>
      </c>
      <c r="F141" s="233" t="s">
        <v>1160</v>
      </c>
      <c r="G141" s="231"/>
      <c r="H141" s="234">
        <v>1964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0" t="s">
        <v>185</v>
      </c>
      <c r="AU141" s="240" t="s">
        <v>78</v>
      </c>
      <c r="AV141" s="12" t="s">
        <v>87</v>
      </c>
      <c r="AW141" s="12" t="s">
        <v>34</v>
      </c>
      <c r="AX141" s="12" t="s">
        <v>85</v>
      </c>
      <c r="AY141" s="240" t="s">
        <v>179</v>
      </c>
    </row>
    <row r="142" s="13" customFormat="1" ht="25.92" customHeight="1">
      <c r="A142" s="13"/>
      <c r="B142" s="241"/>
      <c r="C142" s="242"/>
      <c r="D142" s="243" t="s">
        <v>77</v>
      </c>
      <c r="E142" s="244" t="s">
        <v>266</v>
      </c>
      <c r="F142" s="244" t="s">
        <v>267</v>
      </c>
      <c r="G142" s="242"/>
      <c r="H142" s="242"/>
      <c r="I142" s="245"/>
      <c r="J142" s="246">
        <f>BK142</f>
        <v>0</v>
      </c>
      <c r="K142" s="242"/>
      <c r="L142" s="247"/>
      <c r="M142" s="248"/>
      <c r="N142" s="249"/>
      <c r="O142" s="249"/>
      <c r="P142" s="250">
        <f>P143</f>
        <v>0</v>
      </c>
      <c r="Q142" s="249"/>
      <c r="R142" s="250">
        <f>R143</f>
        <v>0</v>
      </c>
      <c r="S142" s="249"/>
      <c r="T142" s="251">
        <f>T143</f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252" t="s">
        <v>85</v>
      </c>
      <c r="AT142" s="253" t="s">
        <v>77</v>
      </c>
      <c r="AU142" s="253" t="s">
        <v>78</v>
      </c>
      <c r="AY142" s="252" t="s">
        <v>179</v>
      </c>
      <c r="BK142" s="254">
        <f>BK143</f>
        <v>0</v>
      </c>
    </row>
    <row r="143" s="13" customFormat="1" ht="22.8" customHeight="1">
      <c r="A143" s="13"/>
      <c r="B143" s="241"/>
      <c r="C143" s="242"/>
      <c r="D143" s="243" t="s">
        <v>77</v>
      </c>
      <c r="E143" s="255" t="s">
        <v>203</v>
      </c>
      <c r="F143" s="255" t="s">
        <v>268</v>
      </c>
      <c r="G143" s="242"/>
      <c r="H143" s="242"/>
      <c r="I143" s="245"/>
      <c r="J143" s="256">
        <f>BK143</f>
        <v>0</v>
      </c>
      <c r="K143" s="242"/>
      <c r="L143" s="247"/>
      <c r="M143" s="248"/>
      <c r="N143" s="249"/>
      <c r="O143" s="249"/>
      <c r="P143" s="250">
        <f>SUM(P144:P159)</f>
        <v>0</v>
      </c>
      <c r="Q143" s="249"/>
      <c r="R143" s="250">
        <f>SUM(R144:R159)</f>
        <v>0</v>
      </c>
      <c r="S143" s="249"/>
      <c r="T143" s="251">
        <f>SUM(T144:T159)</f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252" t="s">
        <v>85</v>
      </c>
      <c r="AT143" s="253" t="s">
        <v>77</v>
      </c>
      <c r="AU143" s="253" t="s">
        <v>85</v>
      </c>
      <c r="AY143" s="252" t="s">
        <v>179</v>
      </c>
      <c r="BK143" s="254">
        <f>SUM(BK144:BK159)</f>
        <v>0</v>
      </c>
    </row>
    <row r="144" s="2" customFormat="1" ht="16.5" customHeight="1">
      <c r="A144" s="38"/>
      <c r="B144" s="39"/>
      <c r="C144" s="257" t="s">
        <v>178</v>
      </c>
      <c r="D144" s="257" t="s">
        <v>270</v>
      </c>
      <c r="E144" s="258" t="s">
        <v>278</v>
      </c>
      <c r="F144" s="259" t="s">
        <v>279</v>
      </c>
      <c r="G144" s="260" t="s">
        <v>252</v>
      </c>
      <c r="H144" s="261">
        <v>18</v>
      </c>
      <c r="I144" s="262"/>
      <c r="J144" s="263">
        <f>ROUND(I144*H144,2)</f>
        <v>0</v>
      </c>
      <c r="K144" s="259" t="s">
        <v>177</v>
      </c>
      <c r="L144" s="44"/>
      <c r="M144" s="264" t="s">
        <v>1</v>
      </c>
      <c r="N144" s="265" t="s">
        <v>43</v>
      </c>
      <c r="O144" s="91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2" t="s">
        <v>180</v>
      </c>
      <c r="AT144" s="222" t="s">
        <v>270</v>
      </c>
      <c r="AU144" s="222" t="s">
        <v>87</v>
      </c>
      <c r="AY144" s="17" t="s">
        <v>179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85</v>
      </c>
      <c r="BK144" s="223">
        <f>ROUND(I144*H144,2)</f>
        <v>0</v>
      </c>
      <c r="BL144" s="17" t="s">
        <v>180</v>
      </c>
      <c r="BM144" s="222" t="s">
        <v>1170</v>
      </c>
    </row>
    <row r="145" s="2" customFormat="1">
      <c r="A145" s="38"/>
      <c r="B145" s="39"/>
      <c r="C145" s="40"/>
      <c r="D145" s="224" t="s">
        <v>182</v>
      </c>
      <c r="E145" s="40"/>
      <c r="F145" s="225" t="s">
        <v>281</v>
      </c>
      <c r="G145" s="40"/>
      <c r="H145" s="40"/>
      <c r="I145" s="226"/>
      <c r="J145" s="40"/>
      <c r="K145" s="40"/>
      <c r="L145" s="44"/>
      <c r="M145" s="227"/>
      <c r="N145" s="22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182</v>
      </c>
      <c r="AU145" s="17" t="s">
        <v>87</v>
      </c>
    </row>
    <row r="146" s="12" customFormat="1">
      <c r="A146" s="12"/>
      <c r="B146" s="230"/>
      <c r="C146" s="231"/>
      <c r="D146" s="224" t="s">
        <v>185</v>
      </c>
      <c r="E146" s="232" t="s">
        <v>1</v>
      </c>
      <c r="F146" s="233" t="s">
        <v>1171</v>
      </c>
      <c r="G146" s="231"/>
      <c r="H146" s="234">
        <v>18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0" t="s">
        <v>185</v>
      </c>
      <c r="AU146" s="240" t="s">
        <v>87</v>
      </c>
      <c r="AV146" s="12" t="s">
        <v>87</v>
      </c>
      <c r="AW146" s="12" t="s">
        <v>34</v>
      </c>
      <c r="AX146" s="12" t="s">
        <v>85</v>
      </c>
      <c r="AY146" s="240" t="s">
        <v>179</v>
      </c>
    </row>
    <row r="147" s="2" customFormat="1" ht="16.5" customHeight="1">
      <c r="A147" s="38"/>
      <c r="B147" s="39"/>
      <c r="C147" s="257" t="s">
        <v>8</v>
      </c>
      <c r="D147" s="257" t="s">
        <v>270</v>
      </c>
      <c r="E147" s="258" t="s">
        <v>284</v>
      </c>
      <c r="F147" s="259" t="s">
        <v>285</v>
      </c>
      <c r="G147" s="260" t="s">
        <v>273</v>
      </c>
      <c r="H147" s="261">
        <v>0.29999999999999999</v>
      </c>
      <c r="I147" s="262"/>
      <c r="J147" s="263">
        <f>ROUND(I147*H147,2)</f>
        <v>0</v>
      </c>
      <c r="K147" s="259" t="s">
        <v>177</v>
      </c>
      <c r="L147" s="44"/>
      <c r="M147" s="264" t="s">
        <v>1</v>
      </c>
      <c r="N147" s="265" t="s">
        <v>43</v>
      </c>
      <c r="O147" s="91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2" t="s">
        <v>180</v>
      </c>
      <c r="AT147" s="222" t="s">
        <v>270</v>
      </c>
      <c r="AU147" s="222" t="s">
        <v>87</v>
      </c>
      <c r="AY147" s="17" t="s">
        <v>179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85</v>
      </c>
      <c r="BK147" s="223">
        <f>ROUND(I147*H147,2)</f>
        <v>0</v>
      </c>
      <c r="BL147" s="17" t="s">
        <v>180</v>
      </c>
      <c r="BM147" s="222" t="s">
        <v>1172</v>
      </c>
    </row>
    <row r="148" s="2" customFormat="1">
      <c r="A148" s="38"/>
      <c r="B148" s="39"/>
      <c r="C148" s="40"/>
      <c r="D148" s="224" t="s">
        <v>182</v>
      </c>
      <c r="E148" s="40"/>
      <c r="F148" s="225" t="s">
        <v>287</v>
      </c>
      <c r="G148" s="40"/>
      <c r="H148" s="40"/>
      <c r="I148" s="226"/>
      <c r="J148" s="40"/>
      <c r="K148" s="40"/>
      <c r="L148" s="44"/>
      <c r="M148" s="227"/>
      <c r="N148" s="22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182</v>
      </c>
      <c r="AU148" s="17" t="s">
        <v>87</v>
      </c>
    </row>
    <row r="149" s="12" customFormat="1">
      <c r="A149" s="12"/>
      <c r="B149" s="230"/>
      <c r="C149" s="231"/>
      <c r="D149" s="224" t="s">
        <v>185</v>
      </c>
      <c r="E149" s="232" t="s">
        <v>1</v>
      </c>
      <c r="F149" s="233" t="s">
        <v>1173</v>
      </c>
      <c r="G149" s="231"/>
      <c r="H149" s="234">
        <v>0.29999999999999999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0" t="s">
        <v>185</v>
      </c>
      <c r="AU149" s="240" t="s">
        <v>87</v>
      </c>
      <c r="AV149" s="12" t="s">
        <v>87</v>
      </c>
      <c r="AW149" s="12" t="s">
        <v>34</v>
      </c>
      <c r="AX149" s="12" t="s">
        <v>85</v>
      </c>
      <c r="AY149" s="240" t="s">
        <v>179</v>
      </c>
    </row>
    <row r="150" s="2" customFormat="1" ht="24.15" customHeight="1">
      <c r="A150" s="38"/>
      <c r="B150" s="39"/>
      <c r="C150" s="257" t="s">
        <v>733</v>
      </c>
      <c r="D150" s="257" t="s">
        <v>270</v>
      </c>
      <c r="E150" s="258" t="s">
        <v>1174</v>
      </c>
      <c r="F150" s="259" t="s">
        <v>1175</v>
      </c>
      <c r="G150" s="260" t="s">
        <v>200</v>
      </c>
      <c r="H150" s="261">
        <v>982</v>
      </c>
      <c r="I150" s="262"/>
      <c r="J150" s="263">
        <f>ROUND(I150*H150,2)</f>
        <v>0</v>
      </c>
      <c r="K150" s="259" t="s">
        <v>177</v>
      </c>
      <c r="L150" s="44"/>
      <c r="M150" s="264" t="s">
        <v>1</v>
      </c>
      <c r="N150" s="265" t="s">
        <v>43</v>
      </c>
      <c r="O150" s="91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2" t="s">
        <v>180</v>
      </c>
      <c r="AT150" s="222" t="s">
        <v>270</v>
      </c>
      <c r="AU150" s="222" t="s">
        <v>87</v>
      </c>
      <c r="AY150" s="17" t="s">
        <v>179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85</v>
      </c>
      <c r="BK150" s="223">
        <f>ROUND(I150*H150,2)</f>
        <v>0</v>
      </c>
      <c r="BL150" s="17" t="s">
        <v>180</v>
      </c>
      <c r="BM150" s="222" t="s">
        <v>1176</v>
      </c>
    </row>
    <row r="151" s="2" customFormat="1">
      <c r="A151" s="38"/>
      <c r="B151" s="39"/>
      <c r="C151" s="40"/>
      <c r="D151" s="224" t="s">
        <v>182</v>
      </c>
      <c r="E151" s="40"/>
      <c r="F151" s="225" t="s">
        <v>1177</v>
      </c>
      <c r="G151" s="40"/>
      <c r="H151" s="40"/>
      <c r="I151" s="226"/>
      <c r="J151" s="40"/>
      <c r="K151" s="40"/>
      <c r="L151" s="44"/>
      <c r="M151" s="227"/>
      <c r="N151" s="22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182</v>
      </c>
      <c r="AU151" s="17" t="s">
        <v>87</v>
      </c>
    </row>
    <row r="152" s="12" customFormat="1">
      <c r="A152" s="12"/>
      <c r="B152" s="230"/>
      <c r="C152" s="231"/>
      <c r="D152" s="224" t="s">
        <v>185</v>
      </c>
      <c r="E152" s="232" t="s">
        <v>1</v>
      </c>
      <c r="F152" s="233" t="s">
        <v>1150</v>
      </c>
      <c r="G152" s="231"/>
      <c r="H152" s="234">
        <v>982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0" t="s">
        <v>185</v>
      </c>
      <c r="AU152" s="240" t="s">
        <v>87</v>
      </c>
      <c r="AV152" s="12" t="s">
        <v>87</v>
      </c>
      <c r="AW152" s="12" t="s">
        <v>34</v>
      </c>
      <c r="AX152" s="12" t="s">
        <v>85</v>
      </c>
      <c r="AY152" s="240" t="s">
        <v>179</v>
      </c>
    </row>
    <row r="153" s="2" customFormat="1" ht="24.15" customHeight="1">
      <c r="A153" s="38"/>
      <c r="B153" s="39"/>
      <c r="C153" s="257" t="s">
        <v>739</v>
      </c>
      <c r="D153" s="257" t="s">
        <v>270</v>
      </c>
      <c r="E153" s="258" t="s">
        <v>1178</v>
      </c>
      <c r="F153" s="259" t="s">
        <v>1179</v>
      </c>
      <c r="G153" s="260" t="s">
        <v>1180</v>
      </c>
      <c r="H153" s="261">
        <v>982</v>
      </c>
      <c r="I153" s="262"/>
      <c r="J153" s="263">
        <f>ROUND(I153*H153,2)</f>
        <v>0</v>
      </c>
      <c r="K153" s="259" t="s">
        <v>177</v>
      </c>
      <c r="L153" s="44"/>
      <c r="M153" s="264" t="s">
        <v>1</v>
      </c>
      <c r="N153" s="265" t="s">
        <v>43</v>
      </c>
      <c r="O153" s="91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2" t="s">
        <v>180</v>
      </c>
      <c r="AT153" s="222" t="s">
        <v>270</v>
      </c>
      <c r="AU153" s="222" t="s">
        <v>87</v>
      </c>
      <c r="AY153" s="17" t="s">
        <v>179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85</v>
      </c>
      <c r="BK153" s="223">
        <f>ROUND(I153*H153,2)</f>
        <v>0</v>
      </c>
      <c r="BL153" s="17" t="s">
        <v>180</v>
      </c>
      <c r="BM153" s="222" t="s">
        <v>1181</v>
      </c>
    </row>
    <row r="154" s="2" customFormat="1">
      <c r="A154" s="38"/>
      <c r="B154" s="39"/>
      <c r="C154" s="40"/>
      <c r="D154" s="224" t="s">
        <v>182</v>
      </c>
      <c r="E154" s="40"/>
      <c r="F154" s="225" t="s">
        <v>1182</v>
      </c>
      <c r="G154" s="40"/>
      <c r="H154" s="40"/>
      <c r="I154" s="226"/>
      <c r="J154" s="40"/>
      <c r="K154" s="40"/>
      <c r="L154" s="44"/>
      <c r="M154" s="227"/>
      <c r="N154" s="22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182</v>
      </c>
      <c r="AU154" s="17" t="s">
        <v>87</v>
      </c>
    </row>
    <row r="155" s="12" customFormat="1">
      <c r="A155" s="12"/>
      <c r="B155" s="230"/>
      <c r="C155" s="231"/>
      <c r="D155" s="224" t="s">
        <v>185</v>
      </c>
      <c r="E155" s="232" t="s">
        <v>1</v>
      </c>
      <c r="F155" s="233" t="s">
        <v>1150</v>
      </c>
      <c r="G155" s="231"/>
      <c r="H155" s="234">
        <v>982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0" t="s">
        <v>185</v>
      </c>
      <c r="AU155" s="240" t="s">
        <v>87</v>
      </c>
      <c r="AV155" s="12" t="s">
        <v>87</v>
      </c>
      <c r="AW155" s="12" t="s">
        <v>34</v>
      </c>
      <c r="AX155" s="12" t="s">
        <v>85</v>
      </c>
      <c r="AY155" s="240" t="s">
        <v>179</v>
      </c>
    </row>
    <row r="156" s="2" customFormat="1" ht="24.15" customHeight="1">
      <c r="A156" s="38"/>
      <c r="B156" s="39"/>
      <c r="C156" s="257" t="s">
        <v>745</v>
      </c>
      <c r="D156" s="257" t="s">
        <v>270</v>
      </c>
      <c r="E156" s="258" t="s">
        <v>326</v>
      </c>
      <c r="F156" s="259" t="s">
        <v>327</v>
      </c>
      <c r="G156" s="260" t="s">
        <v>273</v>
      </c>
      <c r="H156" s="261">
        <v>0.59999999999999998</v>
      </c>
      <c r="I156" s="262"/>
      <c r="J156" s="263">
        <f>ROUND(I156*H156,2)</f>
        <v>0</v>
      </c>
      <c r="K156" s="259" t="s">
        <v>177</v>
      </c>
      <c r="L156" s="44"/>
      <c r="M156" s="264" t="s">
        <v>1</v>
      </c>
      <c r="N156" s="265" t="s">
        <v>43</v>
      </c>
      <c r="O156" s="91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2" t="s">
        <v>180</v>
      </c>
      <c r="AT156" s="222" t="s">
        <v>270</v>
      </c>
      <c r="AU156" s="222" t="s">
        <v>87</v>
      </c>
      <c r="AY156" s="17" t="s">
        <v>179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85</v>
      </c>
      <c r="BK156" s="223">
        <f>ROUND(I156*H156,2)</f>
        <v>0</v>
      </c>
      <c r="BL156" s="17" t="s">
        <v>180</v>
      </c>
      <c r="BM156" s="222" t="s">
        <v>1183</v>
      </c>
    </row>
    <row r="157" s="2" customFormat="1">
      <c r="A157" s="38"/>
      <c r="B157" s="39"/>
      <c r="C157" s="40"/>
      <c r="D157" s="224" t="s">
        <v>182</v>
      </c>
      <c r="E157" s="40"/>
      <c r="F157" s="225" t="s">
        <v>329</v>
      </c>
      <c r="G157" s="40"/>
      <c r="H157" s="40"/>
      <c r="I157" s="226"/>
      <c r="J157" s="40"/>
      <c r="K157" s="40"/>
      <c r="L157" s="44"/>
      <c r="M157" s="227"/>
      <c r="N157" s="22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182</v>
      </c>
      <c r="AU157" s="17" t="s">
        <v>87</v>
      </c>
    </row>
    <row r="158" s="2" customFormat="1">
      <c r="A158" s="38"/>
      <c r="B158" s="39"/>
      <c r="C158" s="40"/>
      <c r="D158" s="224" t="s">
        <v>183</v>
      </c>
      <c r="E158" s="40"/>
      <c r="F158" s="229" t="s">
        <v>1184</v>
      </c>
      <c r="G158" s="40"/>
      <c r="H158" s="40"/>
      <c r="I158" s="226"/>
      <c r="J158" s="40"/>
      <c r="K158" s="40"/>
      <c r="L158" s="44"/>
      <c r="M158" s="227"/>
      <c r="N158" s="22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183</v>
      </c>
      <c r="AU158" s="17" t="s">
        <v>87</v>
      </c>
    </row>
    <row r="159" s="12" customFormat="1">
      <c r="A159" s="12"/>
      <c r="B159" s="230"/>
      <c r="C159" s="231"/>
      <c r="D159" s="224" t="s">
        <v>185</v>
      </c>
      <c r="E159" s="232" t="s">
        <v>1</v>
      </c>
      <c r="F159" s="233" t="s">
        <v>1185</v>
      </c>
      <c r="G159" s="231"/>
      <c r="H159" s="234">
        <v>0.59999999999999998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0" t="s">
        <v>185</v>
      </c>
      <c r="AU159" s="240" t="s">
        <v>87</v>
      </c>
      <c r="AV159" s="12" t="s">
        <v>87</v>
      </c>
      <c r="AW159" s="12" t="s">
        <v>34</v>
      </c>
      <c r="AX159" s="12" t="s">
        <v>85</v>
      </c>
      <c r="AY159" s="240" t="s">
        <v>179</v>
      </c>
    </row>
    <row r="160" s="13" customFormat="1" ht="25.92" customHeight="1">
      <c r="A160" s="13"/>
      <c r="B160" s="241"/>
      <c r="C160" s="242"/>
      <c r="D160" s="243" t="s">
        <v>77</v>
      </c>
      <c r="E160" s="244" t="s">
        <v>475</v>
      </c>
      <c r="F160" s="244" t="s">
        <v>476</v>
      </c>
      <c r="G160" s="242"/>
      <c r="H160" s="242"/>
      <c r="I160" s="245"/>
      <c r="J160" s="246">
        <f>BK160</f>
        <v>0</v>
      </c>
      <c r="K160" s="242"/>
      <c r="L160" s="247"/>
      <c r="M160" s="248"/>
      <c r="N160" s="249"/>
      <c r="O160" s="249"/>
      <c r="P160" s="250">
        <f>SUM(P161:P202)</f>
        <v>0</v>
      </c>
      <c r="Q160" s="249"/>
      <c r="R160" s="250">
        <f>SUM(R161:R202)</f>
        <v>0</v>
      </c>
      <c r="S160" s="249"/>
      <c r="T160" s="251">
        <f>SUM(T161:T202)</f>
        <v>0</v>
      </c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R160" s="252" t="s">
        <v>180</v>
      </c>
      <c r="AT160" s="253" t="s">
        <v>77</v>
      </c>
      <c r="AU160" s="253" t="s">
        <v>78</v>
      </c>
      <c r="AY160" s="252" t="s">
        <v>179</v>
      </c>
      <c r="BK160" s="254">
        <f>SUM(BK161:BK202)</f>
        <v>0</v>
      </c>
    </row>
    <row r="161" s="2" customFormat="1" ht="16.5" customHeight="1">
      <c r="A161" s="38"/>
      <c r="B161" s="39"/>
      <c r="C161" s="257" t="s">
        <v>830</v>
      </c>
      <c r="D161" s="257" t="s">
        <v>270</v>
      </c>
      <c r="E161" s="258" t="s">
        <v>478</v>
      </c>
      <c r="F161" s="259" t="s">
        <v>479</v>
      </c>
      <c r="G161" s="260" t="s">
        <v>200</v>
      </c>
      <c r="H161" s="261">
        <v>1</v>
      </c>
      <c r="I161" s="262"/>
      <c r="J161" s="263">
        <f>ROUND(I161*H161,2)</f>
        <v>0</v>
      </c>
      <c r="K161" s="259" t="s">
        <v>177</v>
      </c>
      <c r="L161" s="44"/>
      <c r="M161" s="264" t="s">
        <v>1</v>
      </c>
      <c r="N161" s="265" t="s">
        <v>43</v>
      </c>
      <c r="O161" s="91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2" t="s">
        <v>480</v>
      </c>
      <c r="AT161" s="222" t="s">
        <v>270</v>
      </c>
      <c r="AU161" s="222" t="s">
        <v>85</v>
      </c>
      <c r="AY161" s="17" t="s">
        <v>179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7" t="s">
        <v>85</v>
      </c>
      <c r="BK161" s="223">
        <f>ROUND(I161*H161,2)</f>
        <v>0</v>
      </c>
      <c r="BL161" s="17" t="s">
        <v>480</v>
      </c>
      <c r="BM161" s="222" t="s">
        <v>1186</v>
      </c>
    </row>
    <row r="162" s="2" customFormat="1">
      <c r="A162" s="38"/>
      <c r="B162" s="39"/>
      <c r="C162" s="40"/>
      <c r="D162" s="224" t="s">
        <v>182</v>
      </c>
      <c r="E162" s="40"/>
      <c r="F162" s="225" t="s">
        <v>482</v>
      </c>
      <c r="G162" s="40"/>
      <c r="H162" s="40"/>
      <c r="I162" s="226"/>
      <c r="J162" s="40"/>
      <c r="K162" s="40"/>
      <c r="L162" s="44"/>
      <c r="M162" s="227"/>
      <c r="N162" s="22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182</v>
      </c>
      <c r="AU162" s="17" t="s">
        <v>85</v>
      </c>
    </row>
    <row r="163" s="2" customFormat="1">
      <c r="A163" s="38"/>
      <c r="B163" s="39"/>
      <c r="C163" s="40"/>
      <c r="D163" s="224" t="s">
        <v>183</v>
      </c>
      <c r="E163" s="40"/>
      <c r="F163" s="229" t="s">
        <v>1187</v>
      </c>
      <c r="G163" s="40"/>
      <c r="H163" s="40"/>
      <c r="I163" s="226"/>
      <c r="J163" s="40"/>
      <c r="K163" s="40"/>
      <c r="L163" s="44"/>
      <c r="M163" s="227"/>
      <c r="N163" s="228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183</v>
      </c>
      <c r="AU163" s="17" t="s">
        <v>85</v>
      </c>
    </row>
    <row r="164" s="12" customFormat="1">
      <c r="A164" s="12"/>
      <c r="B164" s="230"/>
      <c r="C164" s="231"/>
      <c r="D164" s="224" t="s">
        <v>185</v>
      </c>
      <c r="E164" s="232" t="s">
        <v>1</v>
      </c>
      <c r="F164" s="233" t="s">
        <v>239</v>
      </c>
      <c r="G164" s="231"/>
      <c r="H164" s="234">
        <v>1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0" t="s">
        <v>185</v>
      </c>
      <c r="AU164" s="240" t="s">
        <v>85</v>
      </c>
      <c r="AV164" s="12" t="s">
        <v>87</v>
      </c>
      <c r="AW164" s="12" t="s">
        <v>34</v>
      </c>
      <c r="AX164" s="12" t="s">
        <v>85</v>
      </c>
      <c r="AY164" s="240" t="s">
        <v>179</v>
      </c>
    </row>
    <row r="165" s="2" customFormat="1" ht="16.5" customHeight="1">
      <c r="A165" s="38"/>
      <c r="B165" s="39"/>
      <c r="C165" s="257" t="s">
        <v>255</v>
      </c>
      <c r="D165" s="257" t="s">
        <v>270</v>
      </c>
      <c r="E165" s="258" t="s">
        <v>486</v>
      </c>
      <c r="F165" s="259" t="s">
        <v>487</v>
      </c>
      <c r="G165" s="260" t="s">
        <v>200</v>
      </c>
      <c r="H165" s="261">
        <v>1</v>
      </c>
      <c r="I165" s="262"/>
      <c r="J165" s="263">
        <f>ROUND(I165*H165,2)</f>
        <v>0</v>
      </c>
      <c r="K165" s="259" t="s">
        <v>177</v>
      </c>
      <c r="L165" s="44"/>
      <c r="M165" s="264" t="s">
        <v>1</v>
      </c>
      <c r="N165" s="265" t="s">
        <v>43</v>
      </c>
      <c r="O165" s="91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2" t="s">
        <v>480</v>
      </c>
      <c r="AT165" s="222" t="s">
        <v>270</v>
      </c>
      <c r="AU165" s="222" t="s">
        <v>85</v>
      </c>
      <c r="AY165" s="17" t="s">
        <v>179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7" t="s">
        <v>85</v>
      </c>
      <c r="BK165" s="223">
        <f>ROUND(I165*H165,2)</f>
        <v>0</v>
      </c>
      <c r="BL165" s="17" t="s">
        <v>480</v>
      </c>
      <c r="BM165" s="222" t="s">
        <v>1188</v>
      </c>
    </row>
    <row r="166" s="2" customFormat="1">
      <c r="A166" s="38"/>
      <c r="B166" s="39"/>
      <c r="C166" s="40"/>
      <c r="D166" s="224" t="s">
        <v>182</v>
      </c>
      <c r="E166" s="40"/>
      <c r="F166" s="225" t="s">
        <v>487</v>
      </c>
      <c r="G166" s="40"/>
      <c r="H166" s="40"/>
      <c r="I166" s="226"/>
      <c r="J166" s="40"/>
      <c r="K166" s="40"/>
      <c r="L166" s="44"/>
      <c r="M166" s="227"/>
      <c r="N166" s="228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182</v>
      </c>
      <c r="AU166" s="17" t="s">
        <v>85</v>
      </c>
    </row>
    <row r="167" s="2" customFormat="1">
      <c r="A167" s="38"/>
      <c r="B167" s="39"/>
      <c r="C167" s="40"/>
      <c r="D167" s="224" t="s">
        <v>183</v>
      </c>
      <c r="E167" s="40"/>
      <c r="F167" s="229" t="s">
        <v>1187</v>
      </c>
      <c r="G167" s="40"/>
      <c r="H167" s="40"/>
      <c r="I167" s="226"/>
      <c r="J167" s="40"/>
      <c r="K167" s="40"/>
      <c r="L167" s="44"/>
      <c r="M167" s="227"/>
      <c r="N167" s="22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183</v>
      </c>
      <c r="AU167" s="17" t="s">
        <v>85</v>
      </c>
    </row>
    <row r="168" s="12" customFormat="1">
      <c r="A168" s="12"/>
      <c r="B168" s="230"/>
      <c r="C168" s="231"/>
      <c r="D168" s="224" t="s">
        <v>185</v>
      </c>
      <c r="E168" s="232" t="s">
        <v>1</v>
      </c>
      <c r="F168" s="233" t="s">
        <v>239</v>
      </c>
      <c r="G168" s="231"/>
      <c r="H168" s="234">
        <v>1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0" t="s">
        <v>185</v>
      </c>
      <c r="AU168" s="240" t="s">
        <v>85</v>
      </c>
      <c r="AV168" s="12" t="s">
        <v>87</v>
      </c>
      <c r="AW168" s="12" t="s">
        <v>34</v>
      </c>
      <c r="AX168" s="12" t="s">
        <v>85</v>
      </c>
      <c r="AY168" s="240" t="s">
        <v>179</v>
      </c>
    </row>
    <row r="169" s="2" customFormat="1" ht="24.15" customHeight="1">
      <c r="A169" s="38"/>
      <c r="B169" s="39"/>
      <c r="C169" s="257" t="s">
        <v>261</v>
      </c>
      <c r="D169" s="257" t="s">
        <v>270</v>
      </c>
      <c r="E169" s="258" t="s">
        <v>490</v>
      </c>
      <c r="F169" s="259" t="s">
        <v>491</v>
      </c>
      <c r="G169" s="260" t="s">
        <v>200</v>
      </c>
      <c r="H169" s="261">
        <v>7</v>
      </c>
      <c r="I169" s="262"/>
      <c r="J169" s="263">
        <f>ROUND(I169*H169,2)</f>
        <v>0</v>
      </c>
      <c r="K169" s="259" t="s">
        <v>177</v>
      </c>
      <c r="L169" s="44"/>
      <c r="M169" s="264" t="s">
        <v>1</v>
      </c>
      <c r="N169" s="265" t="s">
        <v>43</v>
      </c>
      <c r="O169" s="91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2" t="s">
        <v>480</v>
      </c>
      <c r="AT169" s="222" t="s">
        <v>270</v>
      </c>
      <c r="AU169" s="222" t="s">
        <v>85</v>
      </c>
      <c r="AY169" s="17" t="s">
        <v>179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85</v>
      </c>
      <c r="BK169" s="223">
        <f>ROUND(I169*H169,2)</f>
        <v>0</v>
      </c>
      <c r="BL169" s="17" t="s">
        <v>480</v>
      </c>
      <c r="BM169" s="222" t="s">
        <v>1189</v>
      </c>
    </row>
    <row r="170" s="2" customFormat="1">
      <c r="A170" s="38"/>
      <c r="B170" s="39"/>
      <c r="C170" s="40"/>
      <c r="D170" s="224" t="s">
        <v>182</v>
      </c>
      <c r="E170" s="40"/>
      <c r="F170" s="225" t="s">
        <v>491</v>
      </c>
      <c r="G170" s="40"/>
      <c r="H170" s="40"/>
      <c r="I170" s="226"/>
      <c r="J170" s="40"/>
      <c r="K170" s="40"/>
      <c r="L170" s="44"/>
      <c r="M170" s="227"/>
      <c r="N170" s="22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182</v>
      </c>
      <c r="AU170" s="17" t="s">
        <v>85</v>
      </c>
    </row>
    <row r="171" s="12" customFormat="1">
      <c r="A171" s="12"/>
      <c r="B171" s="230"/>
      <c r="C171" s="231"/>
      <c r="D171" s="224" t="s">
        <v>185</v>
      </c>
      <c r="E171" s="232" t="s">
        <v>1</v>
      </c>
      <c r="F171" s="233" t="s">
        <v>1190</v>
      </c>
      <c r="G171" s="231"/>
      <c r="H171" s="234">
        <v>7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0" t="s">
        <v>185</v>
      </c>
      <c r="AU171" s="240" t="s">
        <v>85</v>
      </c>
      <c r="AV171" s="12" t="s">
        <v>87</v>
      </c>
      <c r="AW171" s="12" t="s">
        <v>34</v>
      </c>
      <c r="AX171" s="12" t="s">
        <v>85</v>
      </c>
      <c r="AY171" s="240" t="s">
        <v>179</v>
      </c>
    </row>
    <row r="172" s="2" customFormat="1" ht="24.15" customHeight="1">
      <c r="A172" s="38"/>
      <c r="B172" s="39"/>
      <c r="C172" s="257" t="s">
        <v>306</v>
      </c>
      <c r="D172" s="257" t="s">
        <v>270</v>
      </c>
      <c r="E172" s="258" t="s">
        <v>495</v>
      </c>
      <c r="F172" s="259" t="s">
        <v>496</v>
      </c>
      <c r="G172" s="260" t="s">
        <v>200</v>
      </c>
      <c r="H172" s="261">
        <v>7</v>
      </c>
      <c r="I172" s="262"/>
      <c r="J172" s="263">
        <f>ROUND(I172*H172,2)</f>
        <v>0</v>
      </c>
      <c r="K172" s="259" t="s">
        <v>177</v>
      </c>
      <c r="L172" s="44"/>
      <c r="M172" s="264" t="s">
        <v>1</v>
      </c>
      <c r="N172" s="265" t="s">
        <v>43</v>
      </c>
      <c r="O172" s="91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2" t="s">
        <v>480</v>
      </c>
      <c r="AT172" s="222" t="s">
        <v>270</v>
      </c>
      <c r="AU172" s="222" t="s">
        <v>85</v>
      </c>
      <c r="AY172" s="17" t="s">
        <v>179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85</v>
      </c>
      <c r="BK172" s="223">
        <f>ROUND(I172*H172,2)</f>
        <v>0</v>
      </c>
      <c r="BL172" s="17" t="s">
        <v>480</v>
      </c>
      <c r="BM172" s="222" t="s">
        <v>1191</v>
      </c>
    </row>
    <row r="173" s="2" customFormat="1">
      <c r="A173" s="38"/>
      <c r="B173" s="39"/>
      <c r="C173" s="40"/>
      <c r="D173" s="224" t="s">
        <v>182</v>
      </c>
      <c r="E173" s="40"/>
      <c r="F173" s="225" t="s">
        <v>496</v>
      </c>
      <c r="G173" s="40"/>
      <c r="H173" s="40"/>
      <c r="I173" s="226"/>
      <c r="J173" s="40"/>
      <c r="K173" s="40"/>
      <c r="L173" s="44"/>
      <c r="M173" s="227"/>
      <c r="N173" s="228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182</v>
      </c>
      <c r="AU173" s="17" t="s">
        <v>85</v>
      </c>
    </row>
    <row r="174" s="12" customFormat="1">
      <c r="A174" s="12"/>
      <c r="B174" s="230"/>
      <c r="C174" s="231"/>
      <c r="D174" s="224" t="s">
        <v>185</v>
      </c>
      <c r="E174" s="232" t="s">
        <v>1</v>
      </c>
      <c r="F174" s="233" t="s">
        <v>1190</v>
      </c>
      <c r="G174" s="231"/>
      <c r="H174" s="234">
        <v>7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0" t="s">
        <v>185</v>
      </c>
      <c r="AU174" s="240" t="s">
        <v>85</v>
      </c>
      <c r="AV174" s="12" t="s">
        <v>87</v>
      </c>
      <c r="AW174" s="12" t="s">
        <v>34</v>
      </c>
      <c r="AX174" s="12" t="s">
        <v>85</v>
      </c>
      <c r="AY174" s="240" t="s">
        <v>179</v>
      </c>
    </row>
    <row r="175" s="2" customFormat="1" ht="37.8" customHeight="1">
      <c r="A175" s="38"/>
      <c r="B175" s="39"/>
      <c r="C175" s="257" t="s">
        <v>292</v>
      </c>
      <c r="D175" s="257" t="s">
        <v>270</v>
      </c>
      <c r="E175" s="258" t="s">
        <v>499</v>
      </c>
      <c r="F175" s="259" t="s">
        <v>500</v>
      </c>
      <c r="G175" s="260" t="s">
        <v>176</v>
      </c>
      <c r="H175" s="261">
        <v>28.800000000000001</v>
      </c>
      <c r="I175" s="262"/>
      <c r="J175" s="263">
        <f>ROUND(I175*H175,2)</f>
        <v>0</v>
      </c>
      <c r="K175" s="259" t="s">
        <v>177</v>
      </c>
      <c r="L175" s="44"/>
      <c r="M175" s="264" t="s">
        <v>1</v>
      </c>
      <c r="N175" s="265" t="s">
        <v>43</v>
      </c>
      <c r="O175" s="91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2" t="s">
        <v>480</v>
      </c>
      <c r="AT175" s="222" t="s">
        <v>270</v>
      </c>
      <c r="AU175" s="222" t="s">
        <v>85</v>
      </c>
      <c r="AY175" s="17" t="s">
        <v>179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85</v>
      </c>
      <c r="BK175" s="223">
        <f>ROUND(I175*H175,2)</f>
        <v>0</v>
      </c>
      <c r="BL175" s="17" t="s">
        <v>480</v>
      </c>
      <c r="BM175" s="222" t="s">
        <v>1192</v>
      </c>
    </row>
    <row r="176" s="2" customFormat="1">
      <c r="A176" s="38"/>
      <c r="B176" s="39"/>
      <c r="C176" s="40"/>
      <c r="D176" s="224" t="s">
        <v>182</v>
      </c>
      <c r="E176" s="40"/>
      <c r="F176" s="225" t="s">
        <v>502</v>
      </c>
      <c r="G176" s="40"/>
      <c r="H176" s="40"/>
      <c r="I176" s="226"/>
      <c r="J176" s="40"/>
      <c r="K176" s="40"/>
      <c r="L176" s="44"/>
      <c r="M176" s="227"/>
      <c r="N176" s="22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182</v>
      </c>
      <c r="AU176" s="17" t="s">
        <v>85</v>
      </c>
    </row>
    <row r="177" s="2" customFormat="1">
      <c r="A177" s="38"/>
      <c r="B177" s="39"/>
      <c r="C177" s="40"/>
      <c r="D177" s="224" t="s">
        <v>183</v>
      </c>
      <c r="E177" s="40"/>
      <c r="F177" s="229" t="s">
        <v>1193</v>
      </c>
      <c r="G177" s="40"/>
      <c r="H177" s="40"/>
      <c r="I177" s="226"/>
      <c r="J177" s="40"/>
      <c r="K177" s="40"/>
      <c r="L177" s="44"/>
      <c r="M177" s="227"/>
      <c r="N177" s="22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183</v>
      </c>
      <c r="AU177" s="17" t="s">
        <v>85</v>
      </c>
    </row>
    <row r="178" s="12" customFormat="1">
      <c r="A178" s="12"/>
      <c r="B178" s="230"/>
      <c r="C178" s="231"/>
      <c r="D178" s="224" t="s">
        <v>185</v>
      </c>
      <c r="E178" s="232" t="s">
        <v>1</v>
      </c>
      <c r="F178" s="233" t="s">
        <v>1165</v>
      </c>
      <c r="G178" s="231"/>
      <c r="H178" s="234">
        <v>28.800000000000001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0" t="s">
        <v>185</v>
      </c>
      <c r="AU178" s="240" t="s">
        <v>85</v>
      </c>
      <c r="AV178" s="12" t="s">
        <v>87</v>
      </c>
      <c r="AW178" s="12" t="s">
        <v>34</v>
      </c>
      <c r="AX178" s="12" t="s">
        <v>85</v>
      </c>
      <c r="AY178" s="240" t="s">
        <v>179</v>
      </c>
    </row>
    <row r="179" s="2" customFormat="1" ht="37.8" customHeight="1">
      <c r="A179" s="38"/>
      <c r="B179" s="39"/>
      <c r="C179" s="257" t="s">
        <v>269</v>
      </c>
      <c r="D179" s="257" t="s">
        <v>270</v>
      </c>
      <c r="E179" s="258" t="s">
        <v>513</v>
      </c>
      <c r="F179" s="259" t="s">
        <v>514</v>
      </c>
      <c r="G179" s="260" t="s">
        <v>176</v>
      </c>
      <c r="H179" s="261">
        <v>86.400000000000006</v>
      </c>
      <c r="I179" s="262"/>
      <c r="J179" s="263">
        <f>ROUND(I179*H179,2)</f>
        <v>0</v>
      </c>
      <c r="K179" s="259" t="s">
        <v>177</v>
      </c>
      <c r="L179" s="44"/>
      <c r="M179" s="264" t="s">
        <v>1</v>
      </c>
      <c r="N179" s="265" t="s">
        <v>43</v>
      </c>
      <c r="O179" s="91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2" t="s">
        <v>480</v>
      </c>
      <c r="AT179" s="222" t="s">
        <v>270</v>
      </c>
      <c r="AU179" s="222" t="s">
        <v>85</v>
      </c>
      <c r="AY179" s="17" t="s">
        <v>179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7" t="s">
        <v>85</v>
      </c>
      <c r="BK179" s="223">
        <f>ROUND(I179*H179,2)</f>
        <v>0</v>
      </c>
      <c r="BL179" s="17" t="s">
        <v>480</v>
      </c>
      <c r="BM179" s="222" t="s">
        <v>1194</v>
      </c>
    </row>
    <row r="180" s="2" customFormat="1">
      <c r="A180" s="38"/>
      <c r="B180" s="39"/>
      <c r="C180" s="40"/>
      <c r="D180" s="224" t="s">
        <v>182</v>
      </c>
      <c r="E180" s="40"/>
      <c r="F180" s="225" t="s">
        <v>516</v>
      </c>
      <c r="G180" s="40"/>
      <c r="H180" s="40"/>
      <c r="I180" s="226"/>
      <c r="J180" s="40"/>
      <c r="K180" s="40"/>
      <c r="L180" s="44"/>
      <c r="M180" s="227"/>
      <c r="N180" s="22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182</v>
      </c>
      <c r="AU180" s="17" t="s">
        <v>85</v>
      </c>
    </row>
    <row r="181" s="2" customFormat="1">
      <c r="A181" s="38"/>
      <c r="B181" s="39"/>
      <c r="C181" s="40"/>
      <c r="D181" s="224" t="s">
        <v>183</v>
      </c>
      <c r="E181" s="40"/>
      <c r="F181" s="229" t="s">
        <v>1193</v>
      </c>
      <c r="G181" s="40"/>
      <c r="H181" s="40"/>
      <c r="I181" s="226"/>
      <c r="J181" s="40"/>
      <c r="K181" s="40"/>
      <c r="L181" s="44"/>
      <c r="M181" s="227"/>
      <c r="N181" s="228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183</v>
      </c>
      <c r="AU181" s="17" t="s">
        <v>85</v>
      </c>
    </row>
    <row r="182" s="12" customFormat="1">
      <c r="A182" s="12"/>
      <c r="B182" s="230"/>
      <c r="C182" s="231"/>
      <c r="D182" s="224" t="s">
        <v>185</v>
      </c>
      <c r="E182" s="232" t="s">
        <v>1</v>
      </c>
      <c r="F182" s="233" t="s">
        <v>1195</v>
      </c>
      <c r="G182" s="231"/>
      <c r="H182" s="234">
        <v>86.400000000000006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0" t="s">
        <v>185</v>
      </c>
      <c r="AU182" s="240" t="s">
        <v>85</v>
      </c>
      <c r="AV182" s="12" t="s">
        <v>87</v>
      </c>
      <c r="AW182" s="12" t="s">
        <v>34</v>
      </c>
      <c r="AX182" s="12" t="s">
        <v>85</v>
      </c>
      <c r="AY182" s="240" t="s">
        <v>179</v>
      </c>
    </row>
    <row r="183" s="2" customFormat="1" ht="49.05" customHeight="1">
      <c r="A183" s="38"/>
      <c r="B183" s="39"/>
      <c r="C183" s="257" t="s">
        <v>333</v>
      </c>
      <c r="D183" s="257" t="s">
        <v>270</v>
      </c>
      <c r="E183" s="258" t="s">
        <v>525</v>
      </c>
      <c r="F183" s="259" t="s">
        <v>526</v>
      </c>
      <c r="G183" s="260" t="s">
        <v>176</v>
      </c>
      <c r="H183" s="261">
        <v>7.6680000000000001</v>
      </c>
      <c r="I183" s="262"/>
      <c r="J183" s="263">
        <f>ROUND(I183*H183,2)</f>
        <v>0</v>
      </c>
      <c r="K183" s="259" t="s">
        <v>177</v>
      </c>
      <c r="L183" s="44"/>
      <c r="M183" s="264" t="s">
        <v>1</v>
      </c>
      <c r="N183" s="265" t="s">
        <v>43</v>
      </c>
      <c r="O183" s="91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2" t="s">
        <v>480</v>
      </c>
      <c r="AT183" s="222" t="s">
        <v>270</v>
      </c>
      <c r="AU183" s="222" t="s">
        <v>85</v>
      </c>
      <c r="AY183" s="17" t="s">
        <v>179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85</v>
      </c>
      <c r="BK183" s="223">
        <f>ROUND(I183*H183,2)</f>
        <v>0</v>
      </c>
      <c r="BL183" s="17" t="s">
        <v>480</v>
      </c>
      <c r="BM183" s="222" t="s">
        <v>1196</v>
      </c>
    </row>
    <row r="184" s="2" customFormat="1">
      <c r="A184" s="38"/>
      <c r="B184" s="39"/>
      <c r="C184" s="40"/>
      <c r="D184" s="224" t="s">
        <v>182</v>
      </c>
      <c r="E184" s="40"/>
      <c r="F184" s="225" t="s">
        <v>528</v>
      </c>
      <c r="G184" s="40"/>
      <c r="H184" s="40"/>
      <c r="I184" s="226"/>
      <c r="J184" s="40"/>
      <c r="K184" s="40"/>
      <c r="L184" s="44"/>
      <c r="M184" s="227"/>
      <c r="N184" s="228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182</v>
      </c>
      <c r="AU184" s="17" t="s">
        <v>85</v>
      </c>
    </row>
    <row r="185" s="2" customFormat="1">
      <c r="A185" s="38"/>
      <c r="B185" s="39"/>
      <c r="C185" s="40"/>
      <c r="D185" s="224" t="s">
        <v>183</v>
      </c>
      <c r="E185" s="40"/>
      <c r="F185" s="229" t="s">
        <v>1197</v>
      </c>
      <c r="G185" s="40"/>
      <c r="H185" s="40"/>
      <c r="I185" s="226"/>
      <c r="J185" s="40"/>
      <c r="K185" s="40"/>
      <c r="L185" s="44"/>
      <c r="M185" s="227"/>
      <c r="N185" s="22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183</v>
      </c>
      <c r="AU185" s="17" t="s">
        <v>85</v>
      </c>
    </row>
    <row r="186" s="12" customFormat="1">
      <c r="A186" s="12"/>
      <c r="B186" s="230"/>
      <c r="C186" s="231"/>
      <c r="D186" s="224" t="s">
        <v>185</v>
      </c>
      <c r="E186" s="232" t="s">
        <v>1</v>
      </c>
      <c r="F186" s="233" t="s">
        <v>1198</v>
      </c>
      <c r="G186" s="231"/>
      <c r="H186" s="234">
        <v>7.3650000000000002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0" t="s">
        <v>185</v>
      </c>
      <c r="AU186" s="240" t="s">
        <v>85</v>
      </c>
      <c r="AV186" s="12" t="s">
        <v>87</v>
      </c>
      <c r="AW186" s="12" t="s">
        <v>34</v>
      </c>
      <c r="AX186" s="12" t="s">
        <v>78</v>
      </c>
      <c r="AY186" s="240" t="s">
        <v>179</v>
      </c>
    </row>
    <row r="187" s="12" customFormat="1">
      <c r="A187" s="12"/>
      <c r="B187" s="230"/>
      <c r="C187" s="231"/>
      <c r="D187" s="224" t="s">
        <v>185</v>
      </c>
      <c r="E187" s="232" t="s">
        <v>1</v>
      </c>
      <c r="F187" s="233" t="s">
        <v>1199</v>
      </c>
      <c r="G187" s="231"/>
      <c r="H187" s="234">
        <v>0.17899999999999999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0" t="s">
        <v>185</v>
      </c>
      <c r="AU187" s="240" t="s">
        <v>85</v>
      </c>
      <c r="AV187" s="12" t="s">
        <v>87</v>
      </c>
      <c r="AW187" s="12" t="s">
        <v>34</v>
      </c>
      <c r="AX187" s="12" t="s">
        <v>78</v>
      </c>
      <c r="AY187" s="240" t="s">
        <v>179</v>
      </c>
    </row>
    <row r="188" s="12" customFormat="1">
      <c r="A188" s="12"/>
      <c r="B188" s="230"/>
      <c r="C188" s="231"/>
      <c r="D188" s="224" t="s">
        <v>185</v>
      </c>
      <c r="E188" s="232" t="s">
        <v>1</v>
      </c>
      <c r="F188" s="233" t="s">
        <v>1200</v>
      </c>
      <c r="G188" s="231"/>
      <c r="H188" s="234">
        <v>0.124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0" t="s">
        <v>185</v>
      </c>
      <c r="AU188" s="240" t="s">
        <v>85</v>
      </c>
      <c r="AV188" s="12" t="s">
        <v>87</v>
      </c>
      <c r="AW188" s="12" t="s">
        <v>34</v>
      </c>
      <c r="AX188" s="12" t="s">
        <v>78</v>
      </c>
      <c r="AY188" s="240" t="s">
        <v>179</v>
      </c>
    </row>
    <row r="189" s="14" customFormat="1">
      <c r="A189" s="14"/>
      <c r="B189" s="266"/>
      <c r="C189" s="267"/>
      <c r="D189" s="224" t="s">
        <v>185</v>
      </c>
      <c r="E189" s="268" t="s">
        <v>1</v>
      </c>
      <c r="F189" s="269" t="s">
        <v>291</v>
      </c>
      <c r="G189" s="267"/>
      <c r="H189" s="270">
        <v>7.6680000000000001</v>
      </c>
      <c r="I189" s="271"/>
      <c r="J189" s="267"/>
      <c r="K189" s="267"/>
      <c r="L189" s="272"/>
      <c r="M189" s="273"/>
      <c r="N189" s="274"/>
      <c r="O189" s="274"/>
      <c r="P189" s="274"/>
      <c r="Q189" s="274"/>
      <c r="R189" s="274"/>
      <c r="S189" s="274"/>
      <c r="T189" s="27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6" t="s">
        <v>185</v>
      </c>
      <c r="AU189" s="276" t="s">
        <v>85</v>
      </c>
      <c r="AV189" s="14" t="s">
        <v>180</v>
      </c>
      <c r="AW189" s="14" t="s">
        <v>34</v>
      </c>
      <c r="AX189" s="14" t="s">
        <v>85</v>
      </c>
      <c r="AY189" s="276" t="s">
        <v>179</v>
      </c>
    </row>
    <row r="190" s="2" customFormat="1" ht="55.5" customHeight="1">
      <c r="A190" s="38"/>
      <c r="B190" s="39"/>
      <c r="C190" s="257" t="s">
        <v>283</v>
      </c>
      <c r="D190" s="257" t="s">
        <v>270</v>
      </c>
      <c r="E190" s="258" t="s">
        <v>572</v>
      </c>
      <c r="F190" s="259" t="s">
        <v>573</v>
      </c>
      <c r="G190" s="260" t="s">
        <v>176</v>
      </c>
      <c r="H190" s="261">
        <v>7.6680000000000001</v>
      </c>
      <c r="I190" s="262"/>
      <c r="J190" s="263">
        <f>ROUND(I190*H190,2)</f>
        <v>0</v>
      </c>
      <c r="K190" s="259" t="s">
        <v>177</v>
      </c>
      <c r="L190" s="44"/>
      <c r="M190" s="264" t="s">
        <v>1</v>
      </c>
      <c r="N190" s="265" t="s">
        <v>43</v>
      </c>
      <c r="O190" s="91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2" t="s">
        <v>480</v>
      </c>
      <c r="AT190" s="222" t="s">
        <v>270</v>
      </c>
      <c r="AU190" s="222" t="s">
        <v>85</v>
      </c>
      <c r="AY190" s="17" t="s">
        <v>179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85</v>
      </c>
      <c r="BK190" s="223">
        <f>ROUND(I190*H190,2)</f>
        <v>0</v>
      </c>
      <c r="BL190" s="17" t="s">
        <v>480</v>
      </c>
      <c r="BM190" s="222" t="s">
        <v>1201</v>
      </c>
    </row>
    <row r="191" s="2" customFormat="1">
      <c r="A191" s="38"/>
      <c r="B191" s="39"/>
      <c r="C191" s="40"/>
      <c r="D191" s="224" t="s">
        <v>182</v>
      </c>
      <c r="E191" s="40"/>
      <c r="F191" s="225" t="s">
        <v>575</v>
      </c>
      <c r="G191" s="40"/>
      <c r="H191" s="40"/>
      <c r="I191" s="226"/>
      <c r="J191" s="40"/>
      <c r="K191" s="40"/>
      <c r="L191" s="44"/>
      <c r="M191" s="227"/>
      <c r="N191" s="228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182</v>
      </c>
      <c r="AU191" s="17" t="s">
        <v>85</v>
      </c>
    </row>
    <row r="192" s="2" customFormat="1">
      <c r="A192" s="38"/>
      <c r="B192" s="39"/>
      <c r="C192" s="40"/>
      <c r="D192" s="224" t="s">
        <v>183</v>
      </c>
      <c r="E192" s="40"/>
      <c r="F192" s="229" t="s">
        <v>1197</v>
      </c>
      <c r="G192" s="40"/>
      <c r="H192" s="40"/>
      <c r="I192" s="226"/>
      <c r="J192" s="40"/>
      <c r="K192" s="40"/>
      <c r="L192" s="44"/>
      <c r="M192" s="227"/>
      <c r="N192" s="228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183</v>
      </c>
      <c r="AU192" s="17" t="s">
        <v>85</v>
      </c>
    </row>
    <row r="193" s="12" customFormat="1">
      <c r="A193" s="12"/>
      <c r="B193" s="230"/>
      <c r="C193" s="231"/>
      <c r="D193" s="224" t="s">
        <v>185</v>
      </c>
      <c r="E193" s="232" t="s">
        <v>1</v>
      </c>
      <c r="F193" s="233" t="s">
        <v>1198</v>
      </c>
      <c r="G193" s="231"/>
      <c r="H193" s="234">
        <v>7.3650000000000002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0" t="s">
        <v>185</v>
      </c>
      <c r="AU193" s="240" t="s">
        <v>85</v>
      </c>
      <c r="AV193" s="12" t="s">
        <v>87</v>
      </c>
      <c r="AW193" s="12" t="s">
        <v>34</v>
      </c>
      <c r="AX193" s="12" t="s">
        <v>78</v>
      </c>
      <c r="AY193" s="240" t="s">
        <v>179</v>
      </c>
    </row>
    <row r="194" s="12" customFormat="1">
      <c r="A194" s="12"/>
      <c r="B194" s="230"/>
      <c r="C194" s="231"/>
      <c r="D194" s="224" t="s">
        <v>185</v>
      </c>
      <c r="E194" s="232" t="s">
        <v>1</v>
      </c>
      <c r="F194" s="233" t="s">
        <v>1199</v>
      </c>
      <c r="G194" s="231"/>
      <c r="H194" s="234">
        <v>0.17899999999999999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0" t="s">
        <v>185</v>
      </c>
      <c r="AU194" s="240" t="s">
        <v>85</v>
      </c>
      <c r="AV194" s="12" t="s">
        <v>87</v>
      </c>
      <c r="AW194" s="12" t="s">
        <v>34</v>
      </c>
      <c r="AX194" s="12" t="s">
        <v>78</v>
      </c>
      <c r="AY194" s="240" t="s">
        <v>179</v>
      </c>
    </row>
    <row r="195" s="12" customFormat="1">
      <c r="A195" s="12"/>
      <c r="B195" s="230"/>
      <c r="C195" s="231"/>
      <c r="D195" s="224" t="s">
        <v>185</v>
      </c>
      <c r="E195" s="232" t="s">
        <v>1</v>
      </c>
      <c r="F195" s="233" t="s">
        <v>1200</v>
      </c>
      <c r="G195" s="231"/>
      <c r="H195" s="234">
        <v>0.124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0" t="s">
        <v>185</v>
      </c>
      <c r="AU195" s="240" t="s">
        <v>85</v>
      </c>
      <c r="AV195" s="12" t="s">
        <v>87</v>
      </c>
      <c r="AW195" s="12" t="s">
        <v>34</v>
      </c>
      <c r="AX195" s="12" t="s">
        <v>78</v>
      </c>
      <c r="AY195" s="240" t="s">
        <v>179</v>
      </c>
    </row>
    <row r="196" s="14" customFormat="1">
      <c r="A196" s="14"/>
      <c r="B196" s="266"/>
      <c r="C196" s="267"/>
      <c r="D196" s="224" t="s">
        <v>185</v>
      </c>
      <c r="E196" s="268" t="s">
        <v>1</v>
      </c>
      <c r="F196" s="269" t="s">
        <v>291</v>
      </c>
      <c r="G196" s="267"/>
      <c r="H196" s="270">
        <v>7.6680000000000001</v>
      </c>
      <c r="I196" s="271"/>
      <c r="J196" s="267"/>
      <c r="K196" s="267"/>
      <c r="L196" s="272"/>
      <c r="M196" s="273"/>
      <c r="N196" s="274"/>
      <c r="O196" s="274"/>
      <c r="P196" s="274"/>
      <c r="Q196" s="274"/>
      <c r="R196" s="274"/>
      <c r="S196" s="274"/>
      <c r="T196" s="27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6" t="s">
        <v>185</v>
      </c>
      <c r="AU196" s="276" t="s">
        <v>85</v>
      </c>
      <c r="AV196" s="14" t="s">
        <v>180</v>
      </c>
      <c r="AW196" s="14" t="s">
        <v>34</v>
      </c>
      <c r="AX196" s="14" t="s">
        <v>85</v>
      </c>
      <c r="AY196" s="276" t="s">
        <v>179</v>
      </c>
    </row>
    <row r="197" s="2" customFormat="1" ht="16.5" customHeight="1">
      <c r="A197" s="38"/>
      <c r="B197" s="39"/>
      <c r="C197" s="257" t="s">
        <v>7</v>
      </c>
      <c r="D197" s="257" t="s">
        <v>270</v>
      </c>
      <c r="E197" s="258" t="s">
        <v>660</v>
      </c>
      <c r="F197" s="259" t="s">
        <v>661</v>
      </c>
      <c r="G197" s="260" t="s">
        <v>176</v>
      </c>
      <c r="H197" s="261">
        <v>0.499</v>
      </c>
      <c r="I197" s="262"/>
      <c r="J197" s="263">
        <f>ROUND(I197*H197,2)</f>
        <v>0</v>
      </c>
      <c r="K197" s="259" t="s">
        <v>177</v>
      </c>
      <c r="L197" s="44"/>
      <c r="M197" s="264" t="s">
        <v>1</v>
      </c>
      <c r="N197" s="265" t="s">
        <v>43</v>
      </c>
      <c r="O197" s="91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2" t="s">
        <v>480</v>
      </c>
      <c r="AT197" s="222" t="s">
        <v>270</v>
      </c>
      <c r="AU197" s="222" t="s">
        <v>85</v>
      </c>
      <c r="AY197" s="17" t="s">
        <v>179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85</v>
      </c>
      <c r="BK197" s="223">
        <f>ROUND(I197*H197,2)</f>
        <v>0</v>
      </c>
      <c r="BL197" s="17" t="s">
        <v>480</v>
      </c>
      <c r="BM197" s="222" t="s">
        <v>1202</v>
      </c>
    </row>
    <row r="198" s="2" customFormat="1">
      <c r="A198" s="38"/>
      <c r="B198" s="39"/>
      <c r="C198" s="40"/>
      <c r="D198" s="224" t="s">
        <v>182</v>
      </c>
      <c r="E198" s="40"/>
      <c r="F198" s="225" t="s">
        <v>663</v>
      </c>
      <c r="G198" s="40"/>
      <c r="H198" s="40"/>
      <c r="I198" s="226"/>
      <c r="J198" s="40"/>
      <c r="K198" s="40"/>
      <c r="L198" s="44"/>
      <c r="M198" s="227"/>
      <c r="N198" s="22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182</v>
      </c>
      <c r="AU198" s="17" t="s">
        <v>85</v>
      </c>
    </row>
    <row r="199" s="12" customFormat="1">
      <c r="A199" s="12"/>
      <c r="B199" s="230"/>
      <c r="C199" s="231"/>
      <c r="D199" s="224" t="s">
        <v>185</v>
      </c>
      <c r="E199" s="232" t="s">
        <v>1</v>
      </c>
      <c r="F199" s="233" t="s">
        <v>1199</v>
      </c>
      <c r="G199" s="231"/>
      <c r="H199" s="234">
        <v>0.17899999999999999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0" t="s">
        <v>185</v>
      </c>
      <c r="AU199" s="240" t="s">
        <v>85</v>
      </c>
      <c r="AV199" s="12" t="s">
        <v>87</v>
      </c>
      <c r="AW199" s="12" t="s">
        <v>34</v>
      </c>
      <c r="AX199" s="12" t="s">
        <v>78</v>
      </c>
      <c r="AY199" s="240" t="s">
        <v>179</v>
      </c>
    </row>
    <row r="200" s="12" customFormat="1">
      <c r="A200" s="12"/>
      <c r="B200" s="230"/>
      <c r="C200" s="231"/>
      <c r="D200" s="224" t="s">
        <v>185</v>
      </c>
      <c r="E200" s="232" t="s">
        <v>1</v>
      </c>
      <c r="F200" s="233" t="s">
        <v>1200</v>
      </c>
      <c r="G200" s="231"/>
      <c r="H200" s="234">
        <v>0.124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0" t="s">
        <v>185</v>
      </c>
      <c r="AU200" s="240" t="s">
        <v>85</v>
      </c>
      <c r="AV200" s="12" t="s">
        <v>87</v>
      </c>
      <c r="AW200" s="12" t="s">
        <v>34</v>
      </c>
      <c r="AX200" s="12" t="s">
        <v>78</v>
      </c>
      <c r="AY200" s="240" t="s">
        <v>179</v>
      </c>
    </row>
    <row r="201" s="12" customFormat="1">
      <c r="A201" s="12"/>
      <c r="B201" s="230"/>
      <c r="C201" s="231"/>
      <c r="D201" s="224" t="s">
        <v>185</v>
      </c>
      <c r="E201" s="232" t="s">
        <v>1</v>
      </c>
      <c r="F201" s="233" t="s">
        <v>1203</v>
      </c>
      <c r="G201" s="231"/>
      <c r="H201" s="234">
        <v>0.19600000000000001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40" t="s">
        <v>185</v>
      </c>
      <c r="AU201" s="240" t="s">
        <v>85</v>
      </c>
      <c r="AV201" s="12" t="s">
        <v>87</v>
      </c>
      <c r="AW201" s="12" t="s">
        <v>34</v>
      </c>
      <c r="AX201" s="12" t="s">
        <v>78</v>
      </c>
      <c r="AY201" s="240" t="s">
        <v>179</v>
      </c>
    </row>
    <row r="202" s="14" customFormat="1">
      <c r="A202" s="14"/>
      <c r="B202" s="266"/>
      <c r="C202" s="267"/>
      <c r="D202" s="224" t="s">
        <v>185</v>
      </c>
      <c r="E202" s="268" t="s">
        <v>1</v>
      </c>
      <c r="F202" s="269" t="s">
        <v>291</v>
      </c>
      <c r="G202" s="267"/>
      <c r="H202" s="270">
        <v>0.499</v>
      </c>
      <c r="I202" s="271"/>
      <c r="J202" s="267"/>
      <c r="K202" s="267"/>
      <c r="L202" s="272"/>
      <c r="M202" s="280"/>
      <c r="N202" s="281"/>
      <c r="O202" s="281"/>
      <c r="P202" s="281"/>
      <c r="Q202" s="281"/>
      <c r="R202" s="281"/>
      <c r="S202" s="281"/>
      <c r="T202" s="28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6" t="s">
        <v>185</v>
      </c>
      <c r="AU202" s="276" t="s">
        <v>85</v>
      </c>
      <c r="AV202" s="14" t="s">
        <v>180</v>
      </c>
      <c r="AW202" s="14" t="s">
        <v>34</v>
      </c>
      <c r="AX202" s="14" t="s">
        <v>85</v>
      </c>
      <c r="AY202" s="276" t="s">
        <v>179</v>
      </c>
    </row>
    <row r="203" s="2" customFormat="1" ht="6.96" customHeight="1">
      <c r="A203" s="38"/>
      <c r="B203" s="66"/>
      <c r="C203" s="67"/>
      <c r="D203" s="67"/>
      <c r="E203" s="67"/>
      <c r="F203" s="67"/>
      <c r="G203" s="67"/>
      <c r="H203" s="67"/>
      <c r="I203" s="67"/>
      <c r="J203" s="67"/>
      <c r="K203" s="67"/>
      <c r="L203" s="44"/>
      <c r="M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</sheetData>
  <sheetProtection sheet="1" autoFilter="0" formatColumns="0" formatRows="0" objects="1" scenarios="1" spinCount="100000" saltValue="iIuRK1Opr1GzUyLm6XIUAsVqOkyKS/i1xqD1WIgbBp5z7/Ci14rpmXPnqhjoARCUbzyUC2jFllMSILk8aWW5cA==" hashValue="nElohTyrwlUQNv3NuXK8bxbpXi4iXsu8vWVckAGfaM0iHiBS110RYLbD0PjH6/N0fcpLJp4YrNzsiFPoPj5fWA==" algorithmName="SHA-512" password="CC35"/>
  <autoFilter ref="C118:K20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148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1204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22. 7. 2024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>Ing. Zdeněk Znamenaný</v>
      </c>
      <c r="F24" s="38"/>
      <c r="G24" s="38"/>
      <c r="H24" s="38"/>
      <c r="I24" s="150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ROUND((SUM(BE126:BE314)),  2)</f>
        <v>0</v>
      </c>
      <c r="G33" s="38"/>
      <c r="H33" s="38"/>
      <c r="I33" s="164">
        <v>0.20999999999999999</v>
      </c>
      <c r="J33" s="163">
        <f>ROUND(((SUM(BE126:BE314))*I33),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ROUND((SUM(BF126:BF314)),  2)</f>
        <v>0</v>
      </c>
      <c r="G34" s="38"/>
      <c r="H34" s="38"/>
      <c r="I34" s="164">
        <v>0.12</v>
      </c>
      <c r="J34" s="163">
        <f>ROUND(((SUM(BF126:BF314))*I34),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ROUND((SUM(BG126:BG314)),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ROUND((SUM(BH126:BH314)),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ROUND((SUM(BI126:BI314)),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9 - Oprava propustku v km 191,532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trať dle JŘ č.199 v úseku Jílovice - Borovany</v>
      </c>
      <c r="G89" s="40"/>
      <c r="H89" s="40"/>
      <c r="I89" s="32" t="s">
        <v>22</v>
      </c>
      <c r="J89" s="79" t="str">
        <f>IF(J12="","",J12)</f>
        <v>22. 7. 2024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s.o.,OŘ Plzeň, ST České Budějovice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Zdeněk Znamenaný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153</v>
      </c>
      <c r="D94" s="185"/>
      <c r="E94" s="185"/>
      <c r="F94" s="185"/>
      <c r="G94" s="185"/>
      <c r="H94" s="185"/>
      <c r="I94" s="185"/>
      <c r="J94" s="186" t="s">
        <v>154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155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156</v>
      </c>
    </row>
    <row r="97" s="9" customFormat="1" ht="24.96" customHeight="1">
      <c r="A97" s="9"/>
      <c r="B97" s="188"/>
      <c r="C97" s="189"/>
      <c r="D97" s="190" t="s">
        <v>157</v>
      </c>
      <c r="E97" s="191"/>
      <c r="F97" s="191"/>
      <c r="G97" s="191"/>
      <c r="H97" s="191"/>
      <c r="I97" s="191"/>
      <c r="J97" s="192">
        <f>J127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1205</v>
      </c>
      <c r="E98" s="196"/>
      <c r="F98" s="196"/>
      <c r="G98" s="196"/>
      <c r="H98" s="196"/>
      <c r="I98" s="196"/>
      <c r="J98" s="197">
        <f>J128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1206</v>
      </c>
      <c r="E99" s="196"/>
      <c r="F99" s="196"/>
      <c r="G99" s="196"/>
      <c r="H99" s="196"/>
      <c r="I99" s="196"/>
      <c r="J99" s="197">
        <f>J167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1207</v>
      </c>
      <c r="E100" s="196"/>
      <c r="F100" s="196"/>
      <c r="G100" s="196"/>
      <c r="H100" s="196"/>
      <c r="I100" s="196"/>
      <c r="J100" s="197">
        <f>J214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1208</v>
      </c>
      <c r="E101" s="196"/>
      <c r="F101" s="196"/>
      <c r="G101" s="196"/>
      <c r="H101" s="196"/>
      <c r="I101" s="196"/>
      <c r="J101" s="197">
        <f>J218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1209</v>
      </c>
      <c r="E102" s="196"/>
      <c r="F102" s="196"/>
      <c r="G102" s="196"/>
      <c r="H102" s="196"/>
      <c r="I102" s="196"/>
      <c r="J102" s="197">
        <f>J242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1210</v>
      </c>
      <c r="E103" s="196"/>
      <c r="F103" s="196"/>
      <c r="G103" s="196"/>
      <c r="H103" s="196"/>
      <c r="I103" s="196"/>
      <c r="J103" s="197">
        <f>J262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1211</v>
      </c>
      <c r="E104" s="196"/>
      <c r="F104" s="196"/>
      <c r="G104" s="196"/>
      <c r="H104" s="196"/>
      <c r="I104" s="196"/>
      <c r="J104" s="197">
        <f>J278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1212</v>
      </c>
      <c r="E105" s="196"/>
      <c r="F105" s="196"/>
      <c r="G105" s="196"/>
      <c r="H105" s="196"/>
      <c r="I105" s="196"/>
      <c r="J105" s="197">
        <f>J289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1213</v>
      </c>
      <c r="E106" s="191"/>
      <c r="F106" s="191"/>
      <c r="G106" s="191"/>
      <c r="H106" s="191"/>
      <c r="I106" s="191"/>
      <c r="J106" s="192">
        <f>J294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160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3" t="str">
        <f>E7</f>
        <v>Cyklická obnova trati v úseku Jílovice - Borovany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148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 9 - Oprava propustku v km 191,532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trať dle JŘ č.199 v úseku Jílovice - Borovany</v>
      </c>
      <c r="G120" s="40"/>
      <c r="H120" s="40"/>
      <c r="I120" s="32" t="s">
        <v>22</v>
      </c>
      <c r="J120" s="79" t="str">
        <f>IF(J12="","",J12)</f>
        <v>22. 7. 2024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Správa železnic s.o.,OŘ Plzeň, ST České Budějovice</v>
      </c>
      <c r="G122" s="40"/>
      <c r="H122" s="40"/>
      <c r="I122" s="32" t="s">
        <v>32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32" t="s">
        <v>35</v>
      </c>
      <c r="J123" s="36" t="str">
        <f>E24</f>
        <v>Ing. Zdeněk Znamenaný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9"/>
      <c r="B125" s="200"/>
      <c r="C125" s="201" t="s">
        <v>161</v>
      </c>
      <c r="D125" s="202" t="s">
        <v>63</v>
      </c>
      <c r="E125" s="202" t="s">
        <v>59</v>
      </c>
      <c r="F125" s="202" t="s">
        <v>60</v>
      </c>
      <c r="G125" s="202" t="s">
        <v>162</v>
      </c>
      <c r="H125" s="202" t="s">
        <v>163</v>
      </c>
      <c r="I125" s="202" t="s">
        <v>164</v>
      </c>
      <c r="J125" s="202" t="s">
        <v>154</v>
      </c>
      <c r="K125" s="203" t="s">
        <v>165</v>
      </c>
      <c r="L125" s="204"/>
      <c r="M125" s="100" t="s">
        <v>1</v>
      </c>
      <c r="N125" s="101" t="s">
        <v>42</v>
      </c>
      <c r="O125" s="101" t="s">
        <v>166</v>
      </c>
      <c r="P125" s="101" t="s">
        <v>167</v>
      </c>
      <c r="Q125" s="101" t="s">
        <v>168</v>
      </c>
      <c r="R125" s="101" t="s">
        <v>169</v>
      </c>
      <c r="S125" s="101" t="s">
        <v>170</v>
      </c>
      <c r="T125" s="102" t="s">
        <v>171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</row>
    <row r="126" s="2" customFormat="1" ht="22.8" customHeight="1">
      <c r="A126" s="38"/>
      <c r="B126" s="39"/>
      <c r="C126" s="107" t="s">
        <v>172</v>
      </c>
      <c r="D126" s="40"/>
      <c r="E126" s="40"/>
      <c r="F126" s="40"/>
      <c r="G126" s="40"/>
      <c r="H126" s="40"/>
      <c r="I126" s="40"/>
      <c r="J126" s="205">
        <f>BK126</f>
        <v>0</v>
      </c>
      <c r="K126" s="40"/>
      <c r="L126" s="44"/>
      <c r="M126" s="103"/>
      <c r="N126" s="206"/>
      <c r="O126" s="104"/>
      <c r="P126" s="207">
        <f>P127+P294</f>
        <v>0</v>
      </c>
      <c r="Q126" s="104"/>
      <c r="R126" s="207">
        <f>R127+R294</f>
        <v>245.69577885000001</v>
      </c>
      <c r="S126" s="104"/>
      <c r="T126" s="208">
        <f>T127+T294</f>
        <v>23.904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156</v>
      </c>
      <c r="BK126" s="209">
        <f>BK127+BK294</f>
        <v>0</v>
      </c>
    </row>
    <row r="127" s="13" customFormat="1" ht="25.92" customHeight="1">
      <c r="A127" s="13"/>
      <c r="B127" s="241"/>
      <c r="C127" s="242"/>
      <c r="D127" s="243" t="s">
        <v>77</v>
      </c>
      <c r="E127" s="244" t="s">
        <v>266</v>
      </c>
      <c r="F127" s="244" t="s">
        <v>267</v>
      </c>
      <c r="G127" s="242"/>
      <c r="H127" s="242"/>
      <c r="I127" s="245"/>
      <c r="J127" s="246">
        <f>BK127</f>
        <v>0</v>
      </c>
      <c r="K127" s="242"/>
      <c r="L127" s="247"/>
      <c r="M127" s="248"/>
      <c r="N127" s="249"/>
      <c r="O127" s="249"/>
      <c r="P127" s="250">
        <f>P128+P167+P214+P218+P242+P262+P278+P289</f>
        <v>0</v>
      </c>
      <c r="Q127" s="249"/>
      <c r="R127" s="250">
        <f>R128+R167+R214+R218+R242+R262+R278+R289</f>
        <v>245.61177885000001</v>
      </c>
      <c r="S127" s="249"/>
      <c r="T127" s="251">
        <f>T128+T167+T214+T218+T242+T262+T278+T289</f>
        <v>23.904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252" t="s">
        <v>85</v>
      </c>
      <c r="AT127" s="253" t="s">
        <v>77</v>
      </c>
      <c r="AU127" s="253" t="s">
        <v>78</v>
      </c>
      <c r="AY127" s="252" t="s">
        <v>179</v>
      </c>
      <c r="BK127" s="254">
        <f>BK128+BK167+BK214+BK218+BK242+BK262+BK278+BK289</f>
        <v>0</v>
      </c>
    </row>
    <row r="128" s="13" customFormat="1" ht="22.8" customHeight="1">
      <c r="A128" s="13"/>
      <c r="B128" s="241"/>
      <c r="C128" s="242"/>
      <c r="D128" s="243" t="s">
        <v>77</v>
      </c>
      <c r="E128" s="255" t="s">
        <v>85</v>
      </c>
      <c r="F128" s="255" t="s">
        <v>1214</v>
      </c>
      <c r="G128" s="242"/>
      <c r="H128" s="242"/>
      <c r="I128" s="245"/>
      <c r="J128" s="256">
        <f>BK128</f>
        <v>0</v>
      </c>
      <c r="K128" s="242"/>
      <c r="L128" s="247"/>
      <c r="M128" s="248"/>
      <c r="N128" s="249"/>
      <c r="O128" s="249"/>
      <c r="P128" s="250">
        <f>SUM(P129:P166)</f>
        <v>0</v>
      </c>
      <c r="Q128" s="249"/>
      <c r="R128" s="250">
        <f>SUM(R129:R166)</f>
        <v>149.47380120000003</v>
      </c>
      <c r="S128" s="249"/>
      <c r="T128" s="251">
        <f>SUM(T129:T166)</f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252" t="s">
        <v>85</v>
      </c>
      <c r="AT128" s="253" t="s">
        <v>77</v>
      </c>
      <c r="AU128" s="253" t="s">
        <v>85</v>
      </c>
      <c r="AY128" s="252" t="s">
        <v>179</v>
      </c>
      <c r="BK128" s="254">
        <f>SUM(BK129:BK166)</f>
        <v>0</v>
      </c>
    </row>
    <row r="129" s="2" customFormat="1" ht="24.15" customHeight="1">
      <c r="A129" s="38"/>
      <c r="B129" s="39"/>
      <c r="C129" s="257" t="s">
        <v>85</v>
      </c>
      <c r="D129" s="257" t="s">
        <v>270</v>
      </c>
      <c r="E129" s="258" t="s">
        <v>1215</v>
      </c>
      <c r="F129" s="259" t="s">
        <v>1216</v>
      </c>
      <c r="G129" s="260" t="s">
        <v>195</v>
      </c>
      <c r="H129" s="261">
        <v>6</v>
      </c>
      <c r="I129" s="262"/>
      <c r="J129" s="263">
        <f>ROUND(I129*H129,2)</f>
        <v>0</v>
      </c>
      <c r="K129" s="259" t="s">
        <v>1</v>
      </c>
      <c r="L129" s="44"/>
      <c r="M129" s="264" t="s">
        <v>1</v>
      </c>
      <c r="N129" s="265" t="s">
        <v>43</v>
      </c>
      <c r="O129" s="91"/>
      <c r="P129" s="220">
        <f>O129*H129</f>
        <v>0</v>
      </c>
      <c r="Q129" s="220">
        <v>0.060526700000000003</v>
      </c>
      <c r="R129" s="220">
        <f>Q129*H129</f>
        <v>0.36316020000000004</v>
      </c>
      <c r="S129" s="220">
        <v>0</v>
      </c>
      <c r="T129" s="22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2" t="s">
        <v>180</v>
      </c>
      <c r="AT129" s="222" t="s">
        <v>270</v>
      </c>
      <c r="AU129" s="222" t="s">
        <v>87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85</v>
      </c>
      <c r="BK129" s="223">
        <f>ROUND(I129*H129,2)</f>
        <v>0</v>
      </c>
      <c r="BL129" s="17" t="s">
        <v>180</v>
      </c>
      <c r="BM129" s="222" t="s">
        <v>1217</v>
      </c>
    </row>
    <row r="130" s="2" customFormat="1">
      <c r="A130" s="38"/>
      <c r="B130" s="39"/>
      <c r="C130" s="40"/>
      <c r="D130" s="224" t="s">
        <v>182</v>
      </c>
      <c r="E130" s="40"/>
      <c r="F130" s="225" t="s">
        <v>1216</v>
      </c>
      <c r="G130" s="40"/>
      <c r="H130" s="40"/>
      <c r="I130" s="226"/>
      <c r="J130" s="40"/>
      <c r="K130" s="40"/>
      <c r="L130" s="44"/>
      <c r="M130" s="227"/>
      <c r="N130" s="22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182</v>
      </c>
      <c r="AU130" s="17" t="s">
        <v>87</v>
      </c>
    </row>
    <row r="131" s="15" customFormat="1">
      <c r="A131" s="15"/>
      <c r="B131" s="287"/>
      <c r="C131" s="288"/>
      <c r="D131" s="224" t="s">
        <v>185</v>
      </c>
      <c r="E131" s="289" t="s">
        <v>1</v>
      </c>
      <c r="F131" s="290" t="s">
        <v>1218</v>
      </c>
      <c r="G131" s="288"/>
      <c r="H131" s="289" t="s">
        <v>1</v>
      </c>
      <c r="I131" s="291"/>
      <c r="J131" s="288"/>
      <c r="K131" s="288"/>
      <c r="L131" s="292"/>
      <c r="M131" s="293"/>
      <c r="N131" s="294"/>
      <c r="O131" s="294"/>
      <c r="P131" s="294"/>
      <c r="Q131" s="294"/>
      <c r="R131" s="294"/>
      <c r="S131" s="294"/>
      <c r="T131" s="29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96" t="s">
        <v>185</v>
      </c>
      <c r="AU131" s="296" t="s">
        <v>87</v>
      </c>
      <c r="AV131" s="15" t="s">
        <v>85</v>
      </c>
      <c r="AW131" s="15" t="s">
        <v>34</v>
      </c>
      <c r="AX131" s="15" t="s">
        <v>78</v>
      </c>
      <c r="AY131" s="296" t="s">
        <v>179</v>
      </c>
    </row>
    <row r="132" s="12" customFormat="1">
      <c r="A132" s="12"/>
      <c r="B132" s="230"/>
      <c r="C132" s="231"/>
      <c r="D132" s="224" t="s">
        <v>185</v>
      </c>
      <c r="E132" s="232" t="s">
        <v>1</v>
      </c>
      <c r="F132" s="233" t="s">
        <v>207</v>
      </c>
      <c r="G132" s="231"/>
      <c r="H132" s="234">
        <v>6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185</v>
      </c>
      <c r="AU132" s="240" t="s">
        <v>87</v>
      </c>
      <c r="AV132" s="12" t="s">
        <v>87</v>
      </c>
      <c r="AW132" s="12" t="s">
        <v>34</v>
      </c>
      <c r="AX132" s="12" t="s">
        <v>78</v>
      </c>
      <c r="AY132" s="240" t="s">
        <v>179</v>
      </c>
    </row>
    <row r="133" s="14" customFormat="1">
      <c r="A133" s="14"/>
      <c r="B133" s="266"/>
      <c r="C133" s="267"/>
      <c r="D133" s="224" t="s">
        <v>185</v>
      </c>
      <c r="E133" s="268" t="s">
        <v>1</v>
      </c>
      <c r="F133" s="269" t="s">
        <v>291</v>
      </c>
      <c r="G133" s="267"/>
      <c r="H133" s="270">
        <v>6</v>
      </c>
      <c r="I133" s="271"/>
      <c r="J133" s="267"/>
      <c r="K133" s="267"/>
      <c r="L133" s="272"/>
      <c r="M133" s="273"/>
      <c r="N133" s="274"/>
      <c r="O133" s="274"/>
      <c r="P133" s="274"/>
      <c r="Q133" s="274"/>
      <c r="R133" s="274"/>
      <c r="S133" s="274"/>
      <c r="T133" s="27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6" t="s">
        <v>185</v>
      </c>
      <c r="AU133" s="276" t="s">
        <v>87</v>
      </c>
      <c r="AV133" s="14" t="s">
        <v>180</v>
      </c>
      <c r="AW133" s="14" t="s">
        <v>34</v>
      </c>
      <c r="AX133" s="14" t="s">
        <v>85</v>
      </c>
      <c r="AY133" s="276" t="s">
        <v>179</v>
      </c>
    </row>
    <row r="134" s="2" customFormat="1" ht="24.15" customHeight="1">
      <c r="A134" s="38"/>
      <c r="B134" s="39"/>
      <c r="C134" s="257" t="s">
        <v>87</v>
      </c>
      <c r="D134" s="257" t="s">
        <v>270</v>
      </c>
      <c r="E134" s="258" t="s">
        <v>1219</v>
      </c>
      <c r="F134" s="259" t="s">
        <v>1220</v>
      </c>
      <c r="G134" s="260" t="s">
        <v>418</v>
      </c>
      <c r="H134" s="261">
        <v>27.344999999999999</v>
      </c>
      <c r="I134" s="262"/>
      <c r="J134" s="263">
        <f>ROUND(I134*H134,2)</f>
        <v>0</v>
      </c>
      <c r="K134" s="259" t="s">
        <v>1</v>
      </c>
      <c r="L134" s="44"/>
      <c r="M134" s="264" t="s">
        <v>1</v>
      </c>
      <c r="N134" s="265" t="s">
        <v>43</v>
      </c>
      <c r="O134" s="91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2" t="s">
        <v>180</v>
      </c>
      <c r="AT134" s="222" t="s">
        <v>270</v>
      </c>
      <c r="AU134" s="222" t="s">
        <v>87</v>
      </c>
      <c r="AY134" s="17" t="s">
        <v>179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85</v>
      </c>
      <c r="BK134" s="223">
        <f>ROUND(I134*H134,2)</f>
        <v>0</v>
      </c>
      <c r="BL134" s="17" t="s">
        <v>180</v>
      </c>
      <c r="BM134" s="222" t="s">
        <v>1221</v>
      </c>
    </row>
    <row r="135" s="2" customFormat="1">
      <c r="A135" s="38"/>
      <c r="B135" s="39"/>
      <c r="C135" s="40"/>
      <c r="D135" s="224" t="s">
        <v>182</v>
      </c>
      <c r="E135" s="40"/>
      <c r="F135" s="225" t="s">
        <v>1220</v>
      </c>
      <c r="G135" s="40"/>
      <c r="H135" s="40"/>
      <c r="I135" s="226"/>
      <c r="J135" s="40"/>
      <c r="K135" s="40"/>
      <c r="L135" s="44"/>
      <c r="M135" s="227"/>
      <c r="N135" s="22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182</v>
      </c>
      <c r="AU135" s="17" t="s">
        <v>87</v>
      </c>
    </row>
    <row r="136" s="2" customFormat="1" ht="37.8" customHeight="1">
      <c r="A136" s="38"/>
      <c r="B136" s="39"/>
      <c r="C136" s="257" t="s">
        <v>192</v>
      </c>
      <c r="D136" s="257" t="s">
        <v>270</v>
      </c>
      <c r="E136" s="258" t="s">
        <v>1222</v>
      </c>
      <c r="F136" s="259" t="s">
        <v>1223</v>
      </c>
      <c r="G136" s="260" t="s">
        <v>252</v>
      </c>
      <c r="H136" s="261">
        <v>94.186000000000007</v>
      </c>
      <c r="I136" s="262"/>
      <c r="J136" s="263">
        <f>ROUND(I136*H136,2)</f>
        <v>0</v>
      </c>
      <c r="K136" s="259" t="s">
        <v>1</v>
      </c>
      <c r="L136" s="44"/>
      <c r="M136" s="264" t="s">
        <v>1</v>
      </c>
      <c r="N136" s="265" t="s">
        <v>43</v>
      </c>
      <c r="O136" s="91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2" t="s">
        <v>180</v>
      </c>
      <c r="AT136" s="222" t="s">
        <v>270</v>
      </c>
      <c r="AU136" s="222" t="s">
        <v>87</v>
      </c>
      <c r="AY136" s="17" t="s">
        <v>179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7" t="s">
        <v>85</v>
      </c>
      <c r="BK136" s="223">
        <f>ROUND(I136*H136,2)</f>
        <v>0</v>
      </c>
      <c r="BL136" s="17" t="s">
        <v>180</v>
      </c>
      <c r="BM136" s="222" t="s">
        <v>1224</v>
      </c>
    </row>
    <row r="137" s="2" customFormat="1">
      <c r="A137" s="38"/>
      <c r="B137" s="39"/>
      <c r="C137" s="40"/>
      <c r="D137" s="224" t="s">
        <v>182</v>
      </c>
      <c r="E137" s="40"/>
      <c r="F137" s="225" t="s">
        <v>1223</v>
      </c>
      <c r="G137" s="40"/>
      <c r="H137" s="40"/>
      <c r="I137" s="226"/>
      <c r="J137" s="40"/>
      <c r="K137" s="40"/>
      <c r="L137" s="44"/>
      <c r="M137" s="227"/>
      <c r="N137" s="22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182</v>
      </c>
      <c r="AU137" s="17" t="s">
        <v>87</v>
      </c>
    </row>
    <row r="138" s="2" customFormat="1" ht="37.8" customHeight="1">
      <c r="A138" s="38"/>
      <c r="B138" s="39"/>
      <c r="C138" s="257" t="s">
        <v>180</v>
      </c>
      <c r="D138" s="257" t="s">
        <v>270</v>
      </c>
      <c r="E138" s="258" t="s">
        <v>1225</v>
      </c>
      <c r="F138" s="259" t="s">
        <v>1226</v>
      </c>
      <c r="G138" s="260" t="s">
        <v>252</v>
      </c>
      <c r="H138" s="261">
        <v>94.186000000000007</v>
      </c>
      <c r="I138" s="262"/>
      <c r="J138" s="263">
        <f>ROUND(I138*H138,2)</f>
        <v>0</v>
      </c>
      <c r="K138" s="259" t="s">
        <v>1227</v>
      </c>
      <c r="L138" s="44"/>
      <c r="M138" s="264" t="s">
        <v>1</v>
      </c>
      <c r="N138" s="265" t="s">
        <v>43</v>
      </c>
      <c r="O138" s="91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2" t="s">
        <v>180</v>
      </c>
      <c r="AT138" s="222" t="s">
        <v>270</v>
      </c>
      <c r="AU138" s="222" t="s">
        <v>87</v>
      </c>
      <c r="AY138" s="17" t="s">
        <v>179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85</v>
      </c>
      <c r="BK138" s="223">
        <f>ROUND(I138*H138,2)</f>
        <v>0</v>
      </c>
      <c r="BL138" s="17" t="s">
        <v>180</v>
      </c>
      <c r="BM138" s="222" t="s">
        <v>1228</v>
      </c>
    </row>
    <row r="139" s="2" customFormat="1">
      <c r="A139" s="38"/>
      <c r="B139" s="39"/>
      <c r="C139" s="40"/>
      <c r="D139" s="224" t="s">
        <v>182</v>
      </c>
      <c r="E139" s="40"/>
      <c r="F139" s="225" t="s">
        <v>1229</v>
      </c>
      <c r="G139" s="40"/>
      <c r="H139" s="40"/>
      <c r="I139" s="226"/>
      <c r="J139" s="40"/>
      <c r="K139" s="40"/>
      <c r="L139" s="44"/>
      <c r="M139" s="227"/>
      <c r="N139" s="22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182</v>
      </c>
      <c r="AU139" s="17" t="s">
        <v>87</v>
      </c>
    </row>
    <row r="140" s="12" customFormat="1">
      <c r="A140" s="12"/>
      <c r="B140" s="230"/>
      <c r="C140" s="231"/>
      <c r="D140" s="224" t="s">
        <v>185</v>
      </c>
      <c r="E140" s="232" t="s">
        <v>1</v>
      </c>
      <c r="F140" s="233" t="s">
        <v>1230</v>
      </c>
      <c r="G140" s="231"/>
      <c r="H140" s="234">
        <v>94.186000000000007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0" t="s">
        <v>185</v>
      </c>
      <c r="AU140" s="240" t="s">
        <v>87</v>
      </c>
      <c r="AV140" s="12" t="s">
        <v>87</v>
      </c>
      <c r="AW140" s="12" t="s">
        <v>34</v>
      </c>
      <c r="AX140" s="12" t="s">
        <v>78</v>
      </c>
      <c r="AY140" s="240" t="s">
        <v>179</v>
      </c>
    </row>
    <row r="141" s="14" customFormat="1">
      <c r="A141" s="14"/>
      <c r="B141" s="266"/>
      <c r="C141" s="267"/>
      <c r="D141" s="224" t="s">
        <v>185</v>
      </c>
      <c r="E141" s="268" t="s">
        <v>1</v>
      </c>
      <c r="F141" s="269" t="s">
        <v>291</v>
      </c>
      <c r="G141" s="267"/>
      <c r="H141" s="270">
        <v>94.186000000000007</v>
      </c>
      <c r="I141" s="271"/>
      <c r="J141" s="267"/>
      <c r="K141" s="267"/>
      <c r="L141" s="272"/>
      <c r="M141" s="273"/>
      <c r="N141" s="274"/>
      <c r="O141" s="274"/>
      <c r="P141" s="274"/>
      <c r="Q141" s="274"/>
      <c r="R141" s="274"/>
      <c r="S141" s="274"/>
      <c r="T141" s="27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6" t="s">
        <v>185</v>
      </c>
      <c r="AU141" s="276" t="s">
        <v>87</v>
      </c>
      <c r="AV141" s="14" t="s">
        <v>180</v>
      </c>
      <c r="AW141" s="14" t="s">
        <v>34</v>
      </c>
      <c r="AX141" s="14" t="s">
        <v>85</v>
      </c>
      <c r="AY141" s="276" t="s">
        <v>179</v>
      </c>
    </row>
    <row r="142" s="2" customFormat="1" ht="37.8" customHeight="1">
      <c r="A142" s="38"/>
      <c r="B142" s="39"/>
      <c r="C142" s="257" t="s">
        <v>203</v>
      </c>
      <c r="D142" s="257" t="s">
        <v>270</v>
      </c>
      <c r="E142" s="258" t="s">
        <v>1231</v>
      </c>
      <c r="F142" s="259" t="s">
        <v>1232</v>
      </c>
      <c r="G142" s="260" t="s">
        <v>252</v>
      </c>
      <c r="H142" s="261">
        <v>94.186000000000007</v>
      </c>
      <c r="I142" s="262"/>
      <c r="J142" s="263">
        <f>ROUND(I142*H142,2)</f>
        <v>0</v>
      </c>
      <c r="K142" s="259" t="s">
        <v>1</v>
      </c>
      <c r="L142" s="44"/>
      <c r="M142" s="264" t="s">
        <v>1</v>
      </c>
      <c r="N142" s="265" t="s">
        <v>43</v>
      </c>
      <c r="O142" s="91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2" t="s">
        <v>180</v>
      </c>
      <c r="AT142" s="222" t="s">
        <v>270</v>
      </c>
      <c r="AU142" s="222" t="s">
        <v>87</v>
      </c>
      <c r="AY142" s="17" t="s">
        <v>179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7" t="s">
        <v>85</v>
      </c>
      <c r="BK142" s="223">
        <f>ROUND(I142*H142,2)</f>
        <v>0</v>
      </c>
      <c r="BL142" s="17" t="s">
        <v>180</v>
      </c>
      <c r="BM142" s="222" t="s">
        <v>1233</v>
      </c>
    </row>
    <row r="143" s="2" customFormat="1">
      <c r="A143" s="38"/>
      <c r="B143" s="39"/>
      <c r="C143" s="40"/>
      <c r="D143" s="224" t="s">
        <v>182</v>
      </c>
      <c r="E143" s="40"/>
      <c r="F143" s="225" t="s">
        <v>1232</v>
      </c>
      <c r="G143" s="40"/>
      <c r="H143" s="40"/>
      <c r="I143" s="226"/>
      <c r="J143" s="40"/>
      <c r="K143" s="40"/>
      <c r="L143" s="44"/>
      <c r="M143" s="227"/>
      <c r="N143" s="22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182</v>
      </c>
      <c r="AU143" s="17" t="s">
        <v>87</v>
      </c>
    </row>
    <row r="144" s="2" customFormat="1" ht="24.15" customHeight="1">
      <c r="A144" s="38"/>
      <c r="B144" s="39"/>
      <c r="C144" s="257" t="s">
        <v>207</v>
      </c>
      <c r="D144" s="257" t="s">
        <v>270</v>
      </c>
      <c r="E144" s="258" t="s">
        <v>1234</v>
      </c>
      <c r="F144" s="259" t="s">
        <v>1235</v>
      </c>
      <c r="G144" s="260" t="s">
        <v>252</v>
      </c>
      <c r="H144" s="261">
        <v>98.287999999999997</v>
      </c>
      <c r="I144" s="262"/>
      <c r="J144" s="263">
        <f>ROUND(I144*H144,2)</f>
        <v>0</v>
      </c>
      <c r="K144" s="259" t="s">
        <v>1</v>
      </c>
      <c r="L144" s="44"/>
      <c r="M144" s="264" t="s">
        <v>1</v>
      </c>
      <c r="N144" s="265" t="s">
        <v>43</v>
      </c>
      <c r="O144" s="91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2" t="s">
        <v>180</v>
      </c>
      <c r="AT144" s="222" t="s">
        <v>270</v>
      </c>
      <c r="AU144" s="222" t="s">
        <v>87</v>
      </c>
      <c r="AY144" s="17" t="s">
        <v>179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85</v>
      </c>
      <c r="BK144" s="223">
        <f>ROUND(I144*H144,2)</f>
        <v>0</v>
      </c>
      <c r="BL144" s="17" t="s">
        <v>180</v>
      </c>
      <c r="BM144" s="222" t="s">
        <v>1236</v>
      </c>
    </row>
    <row r="145" s="2" customFormat="1">
      <c r="A145" s="38"/>
      <c r="B145" s="39"/>
      <c r="C145" s="40"/>
      <c r="D145" s="224" t="s">
        <v>182</v>
      </c>
      <c r="E145" s="40"/>
      <c r="F145" s="225" t="s">
        <v>1235</v>
      </c>
      <c r="G145" s="40"/>
      <c r="H145" s="40"/>
      <c r="I145" s="226"/>
      <c r="J145" s="40"/>
      <c r="K145" s="40"/>
      <c r="L145" s="44"/>
      <c r="M145" s="227"/>
      <c r="N145" s="22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182</v>
      </c>
      <c r="AU145" s="17" t="s">
        <v>87</v>
      </c>
    </row>
    <row r="146" s="2" customFormat="1" ht="24.15" customHeight="1">
      <c r="A146" s="38"/>
      <c r="B146" s="39"/>
      <c r="C146" s="257" t="s">
        <v>246</v>
      </c>
      <c r="D146" s="257" t="s">
        <v>270</v>
      </c>
      <c r="E146" s="258" t="s">
        <v>1237</v>
      </c>
      <c r="F146" s="259" t="s">
        <v>1238</v>
      </c>
      <c r="G146" s="260" t="s">
        <v>418</v>
      </c>
      <c r="H146" s="261">
        <v>19.603999999999999</v>
      </c>
      <c r="I146" s="262"/>
      <c r="J146" s="263">
        <f>ROUND(I146*H146,2)</f>
        <v>0</v>
      </c>
      <c r="K146" s="259" t="s">
        <v>1</v>
      </c>
      <c r="L146" s="44"/>
      <c r="M146" s="264" t="s">
        <v>1</v>
      </c>
      <c r="N146" s="265" t="s">
        <v>43</v>
      </c>
      <c r="O146" s="91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2" t="s">
        <v>180</v>
      </c>
      <c r="AT146" s="222" t="s">
        <v>270</v>
      </c>
      <c r="AU146" s="222" t="s">
        <v>87</v>
      </c>
      <c r="AY146" s="17" t="s">
        <v>179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85</v>
      </c>
      <c r="BK146" s="223">
        <f>ROUND(I146*H146,2)</f>
        <v>0</v>
      </c>
      <c r="BL146" s="17" t="s">
        <v>180</v>
      </c>
      <c r="BM146" s="222" t="s">
        <v>1239</v>
      </c>
    </row>
    <row r="147" s="2" customFormat="1">
      <c r="A147" s="38"/>
      <c r="B147" s="39"/>
      <c r="C147" s="40"/>
      <c r="D147" s="224" t="s">
        <v>182</v>
      </c>
      <c r="E147" s="40"/>
      <c r="F147" s="225" t="s">
        <v>1238</v>
      </c>
      <c r="G147" s="40"/>
      <c r="H147" s="40"/>
      <c r="I147" s="226"/>
      <c r="J147" s="40"/>
      <c r="K147" s="40"/>
      <c r="L147" s="44"/>
      <c r="M147" s="227"/>
      <c r="N147" s="22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182</v>
      </c>
      <c r="AU147" s="17" t="s">
        <v>87</v>
      </c>
    </row>
    <row r="148" s="15" customFormat="1">
      <c r="A148" s="15"/>
      <c r="B148" s="287"/>
      <c r="C148" s="288"/>
      <c r="D148" s="224" t="s">
        <v>185</v>
      </c>
      <c r="E148" s="289" t="s">
        <v>1</v>
      </c>
      <c r="F148" s="290" t="s">
        <v>1240</v>
      </c>
      <c r="G148" s="288"/>
      <c r="H148" s="289" t="s">
        <v>1</v>
      </c>
      <c r="I148" s="291"/>
      <c r="J148" s="288"/>
      <c r="K148" s="288"/>
      <c r="L148" s="292"/>
      <c r="M148" s="293"/>
      <c r="N148" s="294"/>
      <c r="O148" s="294"/>
      <c r="P148" s="294"/>
      <c r="Q148" s="294"/>
      <c r="R148" s="294"/>
      <c r="S148" s="294"/>
      <c r="T148" s="29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6" t="s">
        <v>185</v>
      </c>
      <c r="AU148" s="296" t="s">
        <v>87</v>
      </c>
      <c r="AV148" s="15" t="s">
        <v>85</v>
      </c>
      <c r="AW148" s="15" t="s">
        <v>34</v>
      </c>
      <c r="AX148" s="15" t="s">
        <v>78</v>
      </c>
      <c r="AY148" s="296" t="s">
        <v>179</v>
      </c>
    </row>
    <row r="149" s="12" customFormat="1">
      <c r="A149" s="12"/>
      <c r="B149" s="230"/>
      <c r="C149" s="231"/>
      <c r="D149" s="224" t="s">
        <v>185</v>
      </c>
      <c r="E149" s="232" t="s">
        <v>1</v>
      </c>
      <c r="F149" s="233" t="s">
        <v>1241</v>
      </c>
      <c r="G149" s="231"/>
      <c r="H149" s="234">
        <v>9.4640000000000004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0" t="s">
        <v>185</v>
      </c>
      <c r="AU149" s="240" t="s">
        <v>87</v>
      </c>
      <c r="AV149" s="12" t="s">
        <v>87</v>
      </c>
      <c r="AW149" s="12" t="s">
        <v>34</v>
      </c>
      <c r="AX149" s="12" t="s">
        <v>78</v>
      </c>
      <c r="AY149" s="240" t="s">
        <v>179</v>
      </c>
    </row>
    <row r="150" s="15" customFormat="1">
      <c r="A150" s="15"/>
      <c r="B150" s="287"/>
      <c r="C150" s="288"/>
      <c r="D150" s="224" t="s">
        <v>185</v>
      </c>
      <c r="E150" s="289" t="s">
        <v>1</v>
      </c>
      <c r="F150" s="290" t="s">
        <v>1242</v>
      </c>
      <c r="G150" s="288"/>
      <c r="H150" s="289" t="s">
        <v>1</v>
      </c>
      <c r="I150" s="291"/>
      <c r="J150" s="288"/>
      <c r="K150" s="288"/>
      <c r="L150" s="292"/>
      <c r="M150" s="293"/>
      <c r="N150" s="294"/>
      <c r="O150" s="294"/>
      <c r="P150" s="294"/>
      <c r="Q150" s="294"/>
      <c r="R150" s="294"/>
      <c r="S150" s="294"/>
      <c r="T150" s="29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96" t="s">
        <v>185</v>
      </c>
      <c r="AU150" s="296" t="s">
        <v>87</v>
      </c>
      <c r="AV150" s="15" t="s">
        <v>85</v>
      </c>
      <c r="AW150" s="15" t="s">
        <v>34</v>
      </c>
      <c r="AX150" s="15" t="s">
        <v>78</v>
      </c>
      <c r="AY150" s="296" t="s">
        <v>179</v>
      </c>
    </row>
    <row r="151" s="12" customFormat="1">
      <c r="A151" s="12"/>
      <c r="B151" s="230"/>
      <c r="C151" s="231"/>
      <c r="D151" s="224" t="s">
        <v>185</v>
      </c>
      <c r="E151" s="232" t="s">
        <v>1</v>
      </c>
      <c r="F151" s="233" t="s">
        <v>1243</v>
      </c>
      <c r="G151" s="231"/>
      <c r="H151" s="234">
        <v>10.140000000000001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0" t="s">
        <v>185</v>
      </c>
      <c r="AU151" s="240" t="s">
        <v>87</v>
      </c>
      <c r="AV151" s="12" t="s">
        <v>87</v>
      </c>
      <c r="AW151" s="12" t="s">
        <v>34</v>
      </c>
      <c r="AX151" s="12" t="s">
        <v>78</v>
      </c>
      <c r="AY151" s="240" t="s">
        <v>179</v>
      </c>
    </row>
    <row r="152" s="14" customFormat="1">
      <c r="A152" s="14"/>
      <c r="B152" s="266"/>
      <c r="C152" s="267"/>
      <c r="D152" s="224" t="s">
        <v>185</v>
      </c>
      <c r="E152" s="268" t="s">
        <v>1</v>
      </c>
      <c r="F152" s="269" t="s">
        <v>291</v>
      </c>
      <c r="G152" s="267"/>
      <c r="H152" s="270">
        <v>19.603999999999999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6" t="s">
        <v>185</v>
      </c>
      <c r="AU152" s="276" t="s">
        <v>87</v>
      </c>
      <c r="AV152" s="14" t="s">
        <v>180</v>
      </c>
      <c r="AW152" s="14" t="s">
        <v>34</v>
      </c>
      <c r="AX152" s="14" t="s">
        <v>85</v>
      </c>
      <c r="AY152" s="276" t="s">
        <v>179</v>
      </c>
    </row>
    <row r="153" s="2" customFormat="1" ht="24.15" customHeight="1">
      <c r="A153" s="38"/>
      <c r="B153" s="39"/>
      <c r="C153" s="257" t="s">
        <v>178</v>
      </c>
      <c r="D153" s="257" t="s">
        <v>270</v>
      </c>
      <c r="E153" s="258" t="s">
        <v>1244</v>
      </c>
      <c r="F153" s="259" t="s">
        <v>1245</v>
      </c>
      <c r="G153" s="260" t="s">
        <v>252</v>
      </c>
      <c r="H153" s="261">
        <v>93.192999999999998</v>
      </c>
      <c r="I153" s="262"/>
      <c r="J153" s="263">
        <f>ROUND(I153*H153,2)</f>
        <v>0</v>
      </c>
      <c r="K153" s="259" t="s">
        <v>1</v>
      </c>
      <c r="L153" s="44"/>
      <c r="M153" s="264" t="s">
        <v>1</v>
      </c>
      <c r="N153" s="265" t="s">
        <v>43</v>
      </c>
      <c r="O153" s="91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2" t="s">
        <v>180</v>
      </c>
      <c r="AT153" s="222" t="s">
        <v>270</v>
      </c>
      <c r="AU153" s="222" t="s">
        <v>87</v>
      </c>
      <c r="AY153" s="17" t="s">
        <v>179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85</v>
      </c>
      <c r="BK153" s="223">
        <f>ROUND(I153*H153,2)</f>
        <v>0</v>
      </c>
      <c r="BL153" s="17" t="s">
        <v>180</v>
      </c>
      <c r="BM153" s="222" t="s">
        <v>1246</v>
      </c>
    </row>
    <row r="154" s="2" customFormat="1">
      <c r="A154" s="38"/>
      <c r="B154" s="39"/>
      <c r="C154" s="40"/>
      <c r="D154" s="224" t="s">
        <v>182</v>
      </c>
      <c r="E154" s="40"/>
      <c r="F154" s="225" t="s">
        <v>1245</v>
      </c>
      <c r="G154" s="40"/>
      <c r="H154" s="40"/>
      <c r="I154" s="226"/>
      <c r="J154" s="40"/>
      <c r="K154" s="40"/>
      <c r="L154" s="44"/>
      <c r="M154" s="227"/>
      <c r="N154" s="22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182</v>
      </c>
      <c r="AU154" s="17" t="s">
        <v>87</v>
      </c>
    </row>
    <row r="155" s="2" customFormat="1" ht="16.5" customHeight="1">
      <c r="A155" s="38"/>
      <c r="B155" s="39"/>
      <c r="C155" s="210" t="s">
        <v>733</v>
      </c>
      <c r="D155" s="210" t="s">
        <v>173</v>
      </c>
      <c r="E155" s="211" t="s">
        <v>1247</v>
      </c>
      <c r="F155" s="212" t="s">
        <v>1248</v>
      </c>
      <c r="G155" s="213" t="s">
        <v>176</v>
      </c>
      <c r="H155" s="214">
        <v>149.10900000000001</v>
      </c>
      <c r="I155" s="215"/>
      <c r="J155" s="216">
        <f>ROUND(I155*H155,2)</f>
        <v>0</v>
      </c>
      <c r="K155" s="212" t="s">
        <v>1</v>
      </c>
      <c r="L155" s="217"/>
      <c r="M155" s="218" t="s">
        <v>1</v>
      </c>
      <c r="N155" s="219" t="s">
        <v>43</v>
      </c>
      <c r="O155" s="91"/>
      <c r="P155" s="220">
        <f>O155*H155</f>
        <v>0</v>
      </c>
      <c r="Q155" s="220">
        <v>1</v>
      </c>
      <c r="R155" s="220">
        <f>Q155*H155</f>
        <v>149.10900000000001</v>
      </c>
      <c r="S155" s="220">
        <v>0</v>
      </c>
      <c r="T155" s="22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2" t="s">
        <v>178</v>
      </c>
      <c r="AT155" s="222" t="s">
        <v>173</v>
      </c>
      <c r="AU155" s="222" t="s">
        <v>87</v>
      </c>
      <c r="AY155" s="17" t="s">
        <v>179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85</v>
      </c>
      <c r="BK155" s="223">
        <f>ROUND(I155*H155,2)</f>
        <v>0</v>
      </c>
      <c r="BL155" s="17" t="s">
        <v>180</v>
      </c>
      <c r="BM155" s="222" t="s">
        <v>1249</v>
      </c>
    </row>
    <row r="156" s="2" customFormat="1">
      <c r="A156" s="38"/>
      <c r="B156" s="39"/>
      <c r="C156" s="40"/>
      <c r="D156" s="224" t="s">
        <v>182</v>
      </c>
      <c r="E156" s="40"/>
      <c r="F156" s="225" t="s">
        <v>1248</v>
      </c>
      <c r="G156" s="40"/>
      <c r="H156" s="40"/>
      <c r="I156" s="226"/>
      <c r="J156" s="40"/>
      <c r="K156" s="40"/>
      <c r="L156" s="44"/>
      <c r="M156" s="227"/>
      <c r="N156" s="22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182</v>
      </c>
      <c r="AU156" s="17" t="s">
        <v>87</v>
      </c>
    </row>
    <row r="157" s="2" customFormat="1" ht="24.15" customHeight="1">
      <c r="A157" s="38"/>
      <c r="B157" s="39"/>
      <c r="C157" s="257" t="s">
        <v>739</v>
      </c>
      <c r="D157" s="257" t="s">
        <v>270</v>
      </c>
      <c r="E157" s="258" t="s">
        <v>1250</v>
      </c>
      <c r="F157" s="259" t="s">
        <v>1251</v>
      </c>
      <c r="G157" s="260" t="s">
        <v>418</v>
      </c>
      <c r="H157" s="261">
        <v>27.344999999999999</v>
      </c>
      <c r="I157" s="262"/>
      <c r="J157" s="263">
        <f>ROUND(I157*H157,2)</f>
        <v>0</v>
      </c>
      <c r="K157" s="259" t="s">
        <v>1</v>
      </c>
      <c r="L157" s="44"/>
      <c r="M157" s="264" t="s">
        <v>1</v>
      </c>
      <c r="N157" s="265" t="s">
        <v>43</v>
      </c>
      <c r="O157" s="91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2" t="s">
        <v>180</v>
      </c>
      <c r="AT157" s="222" t="s">
        <v>270</v>
      </c>
      <c r="AU157" s="222" t="s">
        <v>87</v>
      </c>
      <c r="AY157" s="17" t="s">
        <v>179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7" t="s">
        <v>85</v>
      </c>
      <c r="BK157" s="223">
        <f>ROUND(I157*H157,2)</f>
        <v>0</v>
      </c>
      <c r="BL157" s="17" t="s">
        <v>180</v>
      </c>
      <c r="BM157" s="222" t="s">
        <v>1252</v>
      </c>
    </row>
    <row r="158" s="2" customFormat="1">
      <c r="A158" s="38"/>
      <c r="B158" s="39"/>
      <c r="C158" s="40"/>
      <c r="D158" s="224" t="s">
        <v>182</v>
      </c>
      <c r="E158" s="40"/>
      <c r="F158" s="225" t="s">
        <v>1251</v>
      </c>
      <c r="G158" s="40"/>
      <c r="H158" s="40"/>
      <c r="I158" s="226"/>
      <c r="J158" s="40"/>
      <c r="K158" s="40"/>
      <c r="L158" s="44"/>
      <c r="M158" s="227"/>
      <c r="N158" s="22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182</v>
      </c>
      <c r="AU158" s="17" t="s">
        <v>87</v>
      </c>
    </row>
    <row r="159" s="2" customFormat="1" ht="16.5" customHeight="1">
      <c r="A159" s="38"/>
      <c r="B159" s="39"/>
      <c r="C159" s="210" t="s">
        <v>745</v>
      </c>
      <c r="D159" s="210" t="s">
        <v>173</v>
      </c>
      <c r="E159" s="211" t="s">
        <v>1253</v>
      </c>
      <c r="F159" s="212" t="s">
        <v>1254</v>
      </c>
      <c r="G159" s="213" t="s">
        <v>700</v>
      </c>
      <c r="H159" s="214">
        <v>1.641</v>
      </c>
      <c r="I159" s="215"/>
      <c r="J159" s="216">
        <f>ROUND(I159*H159,2)</f>
        <v>0</v>
      </c>
      <c r="K159" s="212" t="s">
        <v>1</v>
      </c>
      <c r="L159" s="217"/>
      <c r="M159" s="218" t="s">
        <v>1</v>
      </c>
      <c r="N159" s="219" t="s">
        <v>43</v>
      </c>
      <c r="O159" s="91"/>
      <c r="P159" s="220">
        <f>O159*H159</f>
        <v>0</v>
      </c>
      <c r="Q159" s="220">
        <v>0.001</v>
      </c>
      <c r="R159" s="220">
        <f>Q159*H159</f>
        <v>0.0016410000000000001</v>
      </c>
      <c r="S159" s="220">
        <v>0</v>
      </c>
      <c r="T159" s="22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2" t="s">
        <v>178</v>
      </c>
      <c r="AT159" s="222" t="s">
        <v>173</v>
      </c>
      <c r="AU159" s="222" t="s">
        <v>87</v>
      </c>
      <c r="AY159" s="17" t="s">
        <v>179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7" t="s">
        <v>85</v>
      </c>
      <c r="BK159" s="223">
        <f>ROUND(I159*H159,2)</f>
        <v>0</v>
      </c>
      <c r="BL159" s="17" t="s">
        <v>180</v>
      </c>
      <c r="BM159" s="222" t="s">
        <v>1255</v>
      </c>
    </row>
    <row r="160" s="2" customFormat="1">
      <c r="A160" s="38"/>
      <c r="B160" s="39"/>
      <c r="C160" s="40"/>
      <c r="D160" s="224" t="s">
        <v>182</v>
      </c>
      <c r="E160" s="40"/>
      <c r="F160" s="225" t="s">
        <v>1254</v>
      </c>
      <c r="G160" s="40"/>
      <c r="H160" s="40"/>
      <c r="I160" s="226"/>
      <c r="J160" s="40"/>
      <c r="K160" s="40"/>
      <c r="L160" s="44"/>
      <c r="M160" s="227"/>
      <c r="N160" s="228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182</v>
      </c>
      <c r="AU160" s="17" t="s">
        <v>87</v>
      </c>
    </row>
    <row r="161" s="2" customFormat="1" ht="16.5" customHeight="1">
      <c r="A161" s="38"/>
      <c r="B161" s="39"/>
      <c r="C161" s="257" t="s">
        <v>8</v>
      </c>
      <c r="D161" s="257" t="s">
        <v>270</v>
      </c>
      <c r="E161" s="258" t="s">
        <v>1256</v>
      </c>
      <c r="F161" s="259" t="s">
        <v>1257</v>
      </c>
      <c r="G161" s="260" t="s">
        <v>418</v>
      </c>
      <c r="H161" s="261">
        <v>27.344999999999999</v>
      </c>
      <c r="I161" s="262"/>
      <c r="J161" s="263">
        <f>ROUND(I161*H161,2)</f>
        <v>0</v>
      </c>
      <c r="K161" s="259" t="s">
        <v>1227</v>
      </c>
      <c r="L161" s="44"/>
      <c r="M161" s="264" t="s">
        <v>1</v>
      </c>
      <c r="N161" s="265" t="s">
        <v>43</v>
      </c>
      <c r="O161" s="91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2" t="s">
        <v>180</v>
      </c>
      <c r="AT161" s="222" t="s">
        <v>270</v>
      </c>
      <c r="AU161" s="222" t="s">
        <v>87</v>
      </c>
      <c r="AY161" s="17" t="s">
        <v>179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7" t="s">
        <v>85</v>
      </c>
      <c r="BK161" s="223">
        <f>ROUND(I161*H161,2)</f>
        <v>0</v>
      </c>
      <c r="BL161" s="17" t="s">
        <v>180</v>
      </c>
      <c r="BM161" s="222" t="s">
        <v>1258</v>
      </c>
    </row>
    <row r="162" s="2" customFormat="1">
      <c r="A162" s="38"/>
      <c r="B162" s="39"/>
      <c r="C162" s="40"/>
      <c r="D162" s="224" t="s">
        <v>182</v>
      </c>
      <c r="E162" s="40"/>
      <c r="F162" s="225" t="s">
        <v>1259</v>
      </c>
      <c r="G162" s="40"/>
      <c r="H162" s="40"/>
      <c r="I162" s="226"/>
      <c r="J162" s="40"/>
      <c r="K162" s="40"/>
      <c r="L162" s="44"/>
      <c r="M162" s="227"/>
      <c r="N162" s="22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182</v>
      </c>
      <c r="AU162" s="17" t="s">
        <v>87</v>
      </c>
    </row>
    <row r="163" s="12" customFormat="1">
      <c r="A163" s="12"/>
      <c r="B163" s="230"/>
      <c r="C163" s="231"/>
      <c r="D163" s="224" t="s">
        <v>185</v>
      </c>
      <c r="E163" s="232" t="s">
        <v>1</v>
      </c>
      <c r="F163" s="233" t="s">
        <v>1260</v>
      </c>
      <c r="G163" s="231"/>
      <c r="H163" s="234">
        <v>27.344999999999999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0" t="s">
        <v>185</v>
      </c>
      <c r="AU163" s="240" t="s">
        <v>87</v>
      </c>
      <c r="AV163" s="12" t="s">
        <v>87</v>
      </c>
      <c r="AW163" s="12" t="s">
        <v>34</v>
      </c>
      <c r="AX163" s="12" t="s">
        <v>78</v>
      </c>
      <c r="AY163" s="240" t="s">
        <v>179</v>
      </c>
    </row>
    <row r="164" s="14" customFormat="1">
      <c r="A164" s="14"/>
      <c r="B164" s="266"/>
      <c r="C164" s="267"/>
      <c r="D164" s="224" t="s">
        <v>185</v>
      </c>
      <c r="E164" s="268" t="s">
        <v>1</v>
      </c>
      <c r="F164" s="269" t="s">
        <v>291</v>
      </c>
      <c r="G164" s="267"/>
      <c r="H164" s="270">
        <v>27.344999999999999</v>
      </c>
      <c r="I164" s="271"/>
      <c r="J164" s="267"/>
      <c r="K164" s="267"/>
      <c r="L164" s="272"/>
      <c r="M164" s="273"/>
      <c r="N164" s="274"/>
      <c r="O164" s="274"/>
      <c r="P164" s="274"/>
      <c r="Q164" s="274"/>
      <c r="R164" s="274"/>
      <c r="S164" s="274"/>
      <c r="T164" s="27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6" t="s">
        <v>185</v>
      </c>
      <c r="AU164" s="276" t="s">
        <v>87</v>
      </c>
      <c r="AV164" s="14" t="s">
        <v>180</v>
      </c>
      <c r="AW164" s="14" t="s">
        <v>34</v>
      </c>
      <c r="AX164" s="14" t="s">
        <v>85</v>
      </c>
      <c r="AY164" s="276" t="s">
        <v>179</v>
      </c>
    </row>
    <row r="165" s="2" customFormat="1" ht="24.15" customHeight="1">
      <c r="A165" s="38"/>
      <c r="B165" s="39"/>
      <c r="C165" s="257" t="s">
        <v>830</v>
      </c>
      <c r="D165" s="257" t="s">
        <v>270</v>
      </c>
      <c r="E165" s="258" t="s">
        <v>1261</v>
      </c>
      <c r="F165" s="259" t="s">
        <v>1262</v>
      </c>
      <c r="G165" s="260" t="s">
        <v>418</v>
      </c>
      <c r="H165" s="261">
        <v>27.344999999999999</v>
      </c>
      <c r="I165" s="262"/>
      <c r="J165" s="263">
        <f>ROUND(I165*H165,2)</f>
        <v>0</v>
      </c>
      <c r="K165" s="259" t="s">
        <v>1</v>
      </c>
      <c r="L165" s="44"/>
      <c r="M165" s="264" t="s">
        <v>1</v>
      </c>
      <c r="N165" s="265" t="s">
        <v>43</v>
      </c>
      <c r="O165" s="91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2" t="s">
        <v>180</v>
      </c>
      <c r="AT165" s="222" t="s">
        <v>270</v>
      </c>
      <c r="AU165" s="222" t="s">
        <v>87</v>
      </c>
      <c r="AY165" s="17" t="s">
        <v>179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7" t="s">
        <v>85</v>
      </c>
      <c r="BK165" s="223">
        <f>ROUND(I165*H165,2)</f>
        <v>0</v>
      </c>
      <c r="BL165" s="17" t="s">
        <v>180</v>
      </c>
      <c r="BM165" s="222" t="s">
        <v>1263</v>
      </c>
    </row>
    <row r="166" s="2" customFormat="1">
      <c r="A166" s="38"/>
      <c r="B166" s="39"/>
      <c r="C166" s="40"/>
      <c r="D166" s="224" t="s">
        <v>182</v>
      </c>
      <c r="E166" s="40"/>
      <c r="F166" s="225" t="s">
        <v>1262</v>
      </c>
      <c r="G166" s="40"/>
      <c r="H166" s="40"/>
      <c r="I166" s="226"/>
      <c r="J166" s="40"/>
      <c r="K166" s="40"/>
      <c r="L166" s="44"/>
      <c r="M166" s="227"/>
      <c r="N166" s="228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182</v>
      </c>
      <c r="AU166" s="17" t="s">
        <v>87</v>
      </c>
    </row>
    <row r="167" s="13" customFormat="1" ht="22.8" customHeight="1">
      <c r="A167" s="13"/>
      <c r="B167" s="241"/>
      <c r="C167" s="242"/>
      <c r="D167" s="243" t="s">
        <v>77</v>
      </c>
      <c r="E167" s="255" t="s">
        <v>87</v>
      </c>
      <c r="F167" s="255" t="s">
        <v>1264</v>
      </c>
      <c r="G167" s="242"/>
      <c r="H167" s="242"/>
      <c r="I167" s="245"/>
      <c r="J167" s="256">
        <f>BK167</f>
        <v>0</v>
      </c>
      <c r="K167" s="242"/>
      <c r="L167" s="247"/>
      <c r="M167" s="248"/>
      <c r="N167" s="249"/>
      <c r="O167" s="249"/>
      <c r="P167" s="250">
        <f>SUM(P168:P213)</f>
        <v>0</v>
      </c>
      <c r="Q167" s="249"/>
      <c r="R167" s="250">
        <f>SUM(R168:R213)</f>
        <v>39.084836269999997</v>
      </c>
      <c r="S167" s="249"/>
      <c r="T167" s="251">
        <f>SUM(T168:T213)</f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252" t="s">
        <v>85</v>
      </c>
      <c r="AT167" s="253" t="s">
        <v>77</v>
      </c>
      <c r="AU167" s="253" t="s">
        <v>85</v>
      </c>
      <c r="AY167" s="252" t="s">
        <v>179</v>
      </c>
      <c r="BK167" s="254">
        <f>SUM(BK168:BK213)</f>
        <v>0</v>
      </c>
    </row>
    <row r="168" s="2" customFormat="1" ht="24.15" customHeight="1">
      <c r="A168" s="38"/>
      <c r="B168" s="39"/>
      <c r="C168" s="257" t="s">
        <v>255</v>
      </c>
      <c r="D168" s="257" t="s">
        <v>270</v>
      </c>
      <c r="E168" s="258" t="s">
        <v>1265</v>
      </c>
      <c r="F168" s="259" t="s">
        <v>1266</v>
      </c>
      <c r="G168" s="260" t="s">
        <v>252</v>
      </c>
      <c r="H168" s="261">
        <v>5.548</v>
      </c>
      <c r="I168" s="262"/>
      <c r="J168" s="263">
        <f>ROUND(I168*H168,2)</f>
        <v>0</v>
      </c>
      <c r="K168" s="259" t="s">
        <v>1</v>
      </c>
      <c r="L168" s="44"/>
      <c r="M168" s="264" t="s">
        <v>1</v>
      </c>
      <c r="N168" s="265" t="s">
        <v>43</v>
      </c>
      <c r="O168" s="91"/>
      <c r="P168" s="220">
        <f>O168*H168</f>
        <v>0</v>
      </c>
      <c r="Q168" s="220">
        <v>2.1600000000000001</v>
      </c>
      <c r="R168" s="220">
        <f>Q168*H168</f>
        <v>11.983680000000001</v>
      </c>
      <c r="S168" s="220">
        <v>0</v>
      </c>
      <c r="T168" s="22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2" t="s">
        <v>180</v>
      </c>
      <c r="AT168" s="222" t="s">
        <v>270</v>
      </c>
      <c r="AU168" s="222" t="s">
        <v>87</v>
      </c>
      <c r="AY168" s="17" t="s">
        <v>179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85</v>
      </c>
      <c r="BK168" s="223">
        <f>ROUND(I168*H168,2)</f>
        <v>0</v>
      </c>
      <c r="BL168" s="17" t="s">
        <v>180</v>
      </c>
      <c r="BM168" s="222" t="s">
        <v>1267</v>
      </c>
    </row>
    <row r="169" s="2" customFormat="1">
      <c r="A169" s="38"/>
      <c r="B169" s="39"/>
      <c r="C169" s="40"/>
      <c r="D169" s="224" t="s">
        <v>182</v>
      </c>
      <c r="E169" s="40"/>
      <c r="F169" s="225" t="s">
        <v>1266</v>
      </c>
      <c r="G169" s="40"/>
      <c r="H169" s="40"/>
      <c r="I169" s="226"/>
      <c r="J169" s="40"/>
      <c r="K169" s="40"/>
      <c r="L169" s="44"/>
      <c r="M169" s="227"/>
      <c r="N169" s="22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182</v>
      </c>
      <c r="AU169" s="17" t="s">
        <v>87</v>
      </c>
    </row>
    <row r="170" s="15" customFormat="1">
      <c r="A170" s="15"/>
      <c r="B170" s="287"/>
      <c r="C170" s="288"/>
      <c r="D170" s="224" t="s">
        <v>185</v>
      </c>
      <c r="E170" s="289" t="s">
        <v>1</v>
      </c>
      <c r="F170" s="290" t="s">
        <v>1268</v>
      </c>
      <c r="G170" s="288"/>
      <c r="H170" s="289" t="s">
        <v>1</v>
      </c>
      <c r="I170" s="291"/>
      <c r="J170" s="288"/>
      <c r="K170" s="288"/>
      <c r="L170" s="292"/>
      <c r="M170" s="293"/>
      <c r="N170" s="294"/>
      <c r="O170" s="294"/>
      <c r="P170" s="294"/>
      <c r="Q170" s="294"/>
      <c r="R170" s="294"/>
      <c r="S170" s="294"/>
      <c r="T170" s="29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96" t="s">
        <v>185</v>
      </c>
      <c r="AU170" s="296" t="s">
        <v>87</v>
      </c>
      <c r="AV170" s="15" t="s">
        <v>85</v>
      </c>
      <c r="AW170" s="15" t="s">
        <v>34</v>
      </c>
      <c r="AX170" s="15" t="s">
        <v>78</v>
      </c>
      <c r="AY170" s="296" t="s">
        <v>179</v>
      </c>
    </row>
    <row r="171" s="12" customFormat="1">
      <c r="A171" s="12"/>
      <c r="B171" s="230"/>
      <c r="C171" s="231"/>
      <c r="D171" s="224" t="s">
        <v>185</v>
      </c>
      <c r="E171" s="232" t="s">
        <v>1</v>
      </c>
      <c r="F171" s="233" t="s">
        <v>1269</v>
      </c>
      <c r="G171" s="231"/>
      <c r="H171" s="234">
        <v>5.3579999999999997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0" t="s">
        <v>185</v>
      </c>
      <c r="AU171" s="240" t="s">
        <v>87</v>
      </c>
      <c r="AV171" s="12" t="s">
        <v>87</v>
      </c>
      <c r="AW171" s="12" t="s">
        <v>34</v>
      </c>
      <c r="AX171" s="12" t="s">
        <v>78</v>
      </c>
      <c r="AY171" s="240" t="s">
        <v>179</v>
      </c>
    </row>
    <row r="172" s="15" customFormat="1">
      <c r="A172" s="15"/>
      <c r="B172" s="287"/>
      <c r="C172" s="288"/>
      <c r="D172" s="224" t="s">
        <v>185</v>
      </c>
      <c r="E172" s="289" t="s">
        <v>1</v>
      </c>
      <c r="F172" s="290" t="s">
        <v>1270</v>
      </c>
      <c r="G172" s="288"/>
      <c r="H172" s="289" t="s">
        <v>1</v>
      </c>
      <c r="I172" s="291"/>
      <c r="J172" s="288"/>
      <c r="K172" s="288"/>
      <c r="L172" s="292"/>
      <c r="M172" s="293"/>
      <c r="N172" s="294"/>
      <c r="O172" s="294"/>
      <c r="P172" s="294"/>
      <c r="Q172" s="294"/>
      <c r="R172" s="294"/>
      <c r="S172" s="294"/>
      <c r="T172" s="29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6" t="s">
        <v>185</v>
      </c>
      <c r="AU172" s="296" t="s">
        <v>87</v>
      </c>
      <c r="AV172" s="15" t="s">
        <v>85</v>
      </c>
      <c r="AW172" s="15" t="s">
        <v>34</v>
      </c>
      <c r="AX172" s="15" t="s">
        <v>78</v>
      </c>
      <c r="AY172" s="296" t="s">
        <v>179</v>
      </c>
    </row>
    <row r="173" s="12" customFormat="1">
      <c r="A173" s="12"/>
      <c r="B173" s="230"/>
      <c r="C173" s="231"/>
      <c r="D173" s="224" t="s">
        <v>185</v>
      </c>
      <c r="E173" s="232" t="s">
        <v>1</v>
      </c>
      <c r="F173" s="233" t="s">
        <v>1271</v>
      </c>
      <c r="G173" s="231"/>
      <c r="H173" s="234">
        <v>0.19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0" t="s">
        <v>185</v>
      </c>
      <c r="AU173" s="240" t="s">
        <v>87</v>
      </c>
      <c r="AV173" s="12" t="s">
        <v>87</v>
      </c>
      <c r="AW173" s="12" t="s">
        <v>34</v>
      </c>
      <c r="AX173" s="12" t="s">
        <v>78</v>
      </c>
      <c r="AY173" s="240" t="s">
        <v>179</v>
      </c>
    </row>
    <row r="174" s="14" customFormat="1">
      <c r="A174" s="14"/>
      <c r="B174" s="266"/>
      <c r="C174" s="267"/>
      <c r="D174" s="224" t="s">
        <v>185</v>
      </c>
      <c r="E174" s="268" t="s">
        <v>1</v>
      </c>
      <c r="F174" s="269" t="s">
        <v>291</v>
      </c>
      <c r="G174" s="267"/>
      <c r="H174" s="270">
        <v>5.548</v>
      </c>
      <c r="I174" s="271"/>
      <c r="J174" s="267"/>
      <c r="K174" s="267"/>
      <c r="L174" s="272"/>
      <c r="M174" s="273"/>
      <c r="N174" s="274"/>
      <c r="O174" s="274"/>
      <c r="P174" s="274"/>
      <c r="Q174" s="274"/>
      <c r="R174" s="274"/>
      <c r="S174" s="274"/>
      <c r="T174" s="27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6" t="s">
        <v>185</v>
      </c>
      <c r="AU174" s="276" t="s">
        <v>87</v>
      </c>
      <c r="AV174" s="14" t="s">
        <v>180</v>
      </c>
      <c r="AW174" s="14" t="s">
        <v>34</v>
      </c>
      <c r="AX174" s="14" t="s">
        <v>85</v>
      </c>
      <c r="AY174" s="276" t="s">
        <v>179</v>
      </c>
    </row>
    <row r="175" s="2" customFormat="1" ht="21.75" customHeight="1">
      <c r="A175" s="38"/>
      <c r="B175" s="39"/>
      <c r="C175" s="257" t="s">
        <v>261</v>
      </c>
      <c r="D175" s="257" t="s">
        <v>270</v>
      </c>
      <c r="E175" s="258" t="s">
        <v>1272</v>
      </c>
      <c r="F175" s="259" t="s">
        <v>1273</v>
      </c>
      <c r="G175" s="260" t="s">
        <v>252</v>
      </c>
      <c r="H175" s="261">
        <v>6.5359999999999996</v>
      </c>
      <c r="I175" s="262"/>
      <c r="J175" s="263">
        <f>ROUND(I175*H175,2)</f>
        <v>0</v>
      </c>
      <c r="K175" s="259" t="s">
        <v>1</v>
      </c>
      <c r="L175" s="44"/>
      <c r="M175" s="264" t="s">
        <v>1</v>
      </c>
      <c r="N175" s="265" t="s">
        <v>43</v>
      </c>
      <c r="O175" s="91"/>
      <c r="P175" s="220">
        <f>O175*H175</f>
        <v>0</v>
      </c>
      <c r="Q175" s="220">
        <v>2.550538</v>
      </c>
      <c r="R175" s="220">
        <f>Q175*H175</f>
        <v>16.670316367999998</v>
      </c>
      <c r="S175" s="220">
        <v>0</v>
      </c>
      <c r="T175" s="22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2" t="s">
        <v>180</v>
      </c>
      <c r="AT175" s="222" t="s">
        <v>270</v>
      </c>
      <c r="AU175" s="222" t="s">
        <v>87</v>
      </c>
      <c r="AY175" s="17" t="s">
        <v>179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85</v>
      </c>
      <c r="BK175" s="223">
        <f>ROUND(I175*H175,2)</f>
        <v>0</v>
      </c>
      <c r="BL175" s="17" t="s">
        <v>180</v>
      </c>
      <c r="BM175" s="222" t="s">
        <v>1274</v>
      </c>
    </row>
    <row r="176" s="2" customFormat="1">
      <c r="A176" s="38"/>
      <c r="B176" s="39"/>
      <c r="C176" s="40"/>
      <c r="D176" s="224" t="s">
        <v>182</v>
      </c>
      <c r="E176" s="40"/>
      <c r="F176" s="225" t="s">
        <v>1273</v>
      </c>
      <c r="G176" s="40"/>
      <c r="H176" s="40"/>
      <c r="I176" s="226"/>
      <c r="J176" s="40"/>
      <c r="K176" s="40"/>
      <c r="L176" s="44"/>
      <c r="M176" s="227"/>
      <c r="N176" s="22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182</v>
      </c>
      <c r="AU176" s="17" t="s">
        <v>87</v>
      </c>
    </row>
    <row r="177" s="15" customFormat="1">
      <c r="A177" s="15"/>
      <c r="B177" s="287"/>
      <c r="C177" s="288"/>
      <c r="D177" s="224" t="s">
        <v>185</v>
      </c>
      <c r="E177" s="289" t="s">
        <v>1</v>
      </c>
      <c r="F177" s="290" t="s">
        <v>1275</v>
      </c>
      <c r="G177" s="288"/>
      <c r="H177" s="289" t="s">
        <v>1</v>
      </c>
      <c r="I177" s="291"/>
      <c r="J177" s="288"/>
      <c r="K177" s="288"/>
      <c r="L177" s="292"/>
      <c r="M177" s="293"/>
      <c r="N177" s="294"/>
      <c r="O177" s="294"/>
      <c r="P177" s="294"/>
      <c r="Q177" s="294"/>
      <c r="R177" s="294"/>
      <c r="S177" s="294"/>
      <c r="T177" s="29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96" t="s">
        <v>185</v>
      </c>
      <c r="AU177" s="296" t="s">
        <v>87</v>
      </c>
      <c r="AV177" s="15" t="s">
        <v>85</v>
      </c>
      <c r="AW177" s="15" t="s">
        <v>34</v>
      </c>
      <c r="AX177" s="15" t="s">
        <v>78</v>
      </c>
      <c r="AY177" s="296" t="s">
        <v>179</v>
      </c>
    </row>
    <row r="178" s="12" customFormat="1">
      <c r="A178" s="12"/>
      <c r="B178" s="230"/>
      <c r="C178" s="231"/>
      <c r="D178" s="224" t="s">
        <v>185</v>
      </c>
      <c r="E178" s="232" t="s">
        <v>1</v>
      </c>
      <c r="F178" s="233" t="s">
        <v>1276</v>
      </c>
      <c r="G178" s="231"/>
      <c r="H178" s="234">
        <v>7.5999999999999996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0" t="s">
        <v>185</v>
      </c>
      <c r="AU178" s="240" t="s">
        <v>87</v>
      </c>
      <c r="AV178" s="12" t="s">
        <v>87</v>
      </c>
      <c r="AW178" s="12" t="s">
        <v>34</v>
      </c>
      <c r="AX178" s="12" t="s">
        <v>78</v>
      </c>
      <c r="AY178" s="240" t="s">
        <v>179</v>
      </c>
    </row>
    <row r="179" s="15" customFormat="1">
      <c r="A179" s="15"/>
      <c r="B179" s="287"/>
      <c r="C179" s="288"/>
      <c r="D179" s="224" t="s">
        <v>185</v>
      </c>
      <c r="E179" s="289" t="s">
        <v>1</v>
      </c>
      <c r="F179" s="290" t="s">
        <v>1277</v>
      </c>
      <c r="G179" s="288"/>
      <c r="H179" s="289" t="s">
        <v>1</v>
      </c>
      <c r="I179" s="291"/>
      <c r="J179" s="288"/>
      <c r="K179" s="288"/>
      <c r="L179" s="292"/>
      <c r="M179" s="293"/>
      <c r="N179" s="294"/>
      <c r="O179" s="294"/>
      <c r="P179" s="294"/>
      <c r="Q179" s="294"/>
      <c r="R179" s="294"/>
      <c r="S179" s="294"/>
      <c r="T179" s="29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96" t="s">
        <v>185</v>
      </c>
      <c r="AU179" s="296" t="s">
        <v>87</v>
      </c>
      <c r="AV179" s="15" t="s">
        <v>85</v>
      </c>
      <c r="AW179" s="15" t="s">
        <v>34</v>
      </c>
      <c r="AX179" s="15" t="s">
        <v>78</v>
      </c>
      <c r="AY179" s="296" t="s">
        <v>179</v>
      </c>
    </row>
    <row r="180" s="12" customFormat="1">
      <c r="A180" s="12"/>
      <c r="B180" s="230"/>
      <c r="C180" s="231"/>
      <c r="D180" s="224" t="s">
        <v>185</v>
      </c>
      <c r="E180" s="232" t="s">
        <v>1</v>
      </c>
      <c r="F180" s="233" t="s">
        <v>1278</v>
      </c>
      <c r="G180" s="231"/>
      <c r="H180" s="234">
        <v>-1.0640000000000001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0" t="s">
        <v>185</v>
      </c>
      <c r="AU180" s="240" t="s">
        <v>87</v>
      </c>
      <c r="AV180" s="12" t="s">
        <v>87</v>
      </c>
      <c r="AW180" s="12" t="s">
        <v>34</v>
      </c>
      <c r="AX180" s="12" t="s">
        <v>78</v>
      </c>
      <c r="AY180" s="240" t="s">
        <v>179</v>
      </c>
    </row>
    <row r="181" s="14" customFormat="1">
      <c r="A181" s="14"/>
      <c r="B181" s="266"/>
      <c r="C181" s="267"/>
      <c r="D181" s="224" t="s">
        <v>185</v>
      </c>
      <c r="E181" s="268" t="s">
        <v>1</v>
      </c>
      <c r="F181" s="269" t="s">
        <v>291</v>
      </c>
      <c r="G181" s="267"/>
      <c r="H181" s="270">
        <v>6.5359999999999996</v>
      </c>
      <c r="I181" s="271"/>
      <c r="J181" s="267"/>
      <c r="K181" s="267"/>
      <c r="L181" s="272"/>
      <c r="M181" s="273"/>
      <c r="N181" s="274"/>
      <c r="O181" s="274"/>
      <c r="P181" s="274"/>
      <c r="Q181" s="274"/>
      <c r="R181" s="274"/>
      <c r="S181" s="274"/>
      <c r="T181" s="27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6" t="s">
        <v>185</v>
      </c>
      <c r="AU181" s="276" t="s">
        <v>87</v>
      </c>
      <c r="AV181" s="14" t="s">
        <v>180</v>
      </c>
      <c r="AW181" s="14" t="s">
        <v>34</v>
      </c>
      <c r="AX181" s="14" t="s">
        <v>85</v>
      </c>
      <c r="AY181" s="276" t="s">
        <v>179</v>
      </c>
    </row>
    <row r="182" s="2" customFormat="1" ht="16.5" customHeight="1">
      <c r="A182" s="38"/>
      <c r="B182" s="39"/>
      <c r="C182" s="257" t="s">
        <v>306</v>
      </c>
      <c r="D182" s="257" t="s">
        <v>270</v>
      </c>
      <c r="E182" s="258" t="s">
        <v>1279</v>
      </c>
      <c r="F182" s="259" t="s">
        <v>1280</v>
      </c>
      <c r="G182" s="260" t="s">
        <v>418</v>
      </c>
      <c r="H182" s="261">
        <v>12.476000000000001</v>
      </c>
      <c r="I182" s="262"/>
      <c r="J182" s="263">
        <f>ROUND(I182*H182,2)</f>
        <v>0</v>
      </c>
      <c r="K182" s="259" t="s">
        <v>1</v>
      </c>
      <c r="L182" s="44"/>
      <c r="M182" s="264" t="s">
        <v>1</v>
      </c>
      <c r="N182" s="265" t="s">
        <v>43</v>
      </c>
      <c r="O182" s="91"/>
      <c r="P182" s="220">
        <f>O182*H182</f>
        <v>0</v>
      </c>
      <c r="Q182" s="220">
        <v>0.0012979999999999999</v>
      </c>
      <c r="R182" s="220">
        <f>Q182*H182</f>
        <v>0.016193848</v>
      </c>
      <c r="S182" s="220">
        <v>0</v>
      </c>
      <c r="T182" s="22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2" t="s">
        <v>180</v>
      </c>
      <c r="AT182" s="222" t="s">
        <v>270</v>
      </c>
      <c r="AU182" s="222" t="s">
        <v>87</v>
      </c>
      <c r="AY182" s="17" t="s">
        <v>179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7" t="s">
        <v>85</v>
      </c>
      <c r="BK182" s="223">
        <f>ROUND(I182*H182,2)</f>
        <v>0</v>
      </c>
      <c r="BL182" s="17" t="s">
        <v>180</v>
      </c>
      <c r="BM182" s="222" t="s">
        <v>1281</v>
      </c>
    </row>
    <row r="183" s="2" customFormat="1">
      <c r="A183" s="38"/>
      <c r="B183" s="39"/>
      <c r="C183" s="40"/>
      <c r="D183" s="224" t="s">
        <v>182</v>
      </c>
      <c r="E183" s="40"/>
      <c r="F183" s="225" t="s">
        <v>1280</v>
      </c>
      <c r="G183" s="40"/>
      <c r="H183" s="40"/>
      <c r="I183" s="226"/>
      <c r="J183" s="40"/>
      <c r="K183" s="40"/>
      <c r="L183" s="44"/>
      <c r="M183" s="227"/>
      <c r="N183" s="228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182</v>
      </c>
      <c r="AU183" s="17" t="s">
        <v>87</v>
      </c>
    </row>
    <row r="184" s="15" customFormat="1">
      <c r="A184" s="15"/>
      <c r="B184" s="287"/>
      <c r="C184" s="288"/>
      <c r="D184" s="224" t="s">
        <v>185</v>
      </c>
      <c r="E184" s="289" t="s">
        <v>1</v>
      </c>
      <c r="F184" s="290" t="s">
        <v>1282</v>
      </c>
      <c r="G184" s="288"/>
      <c r="H184" s="289" t="s">
        <v>1</v>
      </c>
      <c r="I184" s="291"/>
      <c r="J184" s="288"/>
      <c r="K184" s="288"/>
      <c r="L184" s="292"/>
      <c r="M184" s="293"/>
      <c r="N184" s="294"/>
      <c r="O184" s="294"/>
      <c r="P184" s="294"/>
      <c r="Q184" s="294"/>
      <c r="R184" s="294"/>
      <c r="S184" s="294"/>
      <c r="T184" s="29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96" t="s">
        <v>185</v>
      </c>
      <c r="AU184" s="296" t="s">
        <v>87</v>
      </c>
      <c r="AV184" s="15" t="s">
        <v>85</v>
      </c>
      <c r="AW184" s="15" t="s">
        <v>34</v>
      </c>
      <c r="AX184" s="15" t="s">
        <v>78</v>
      </c>
      <c r="AY184" s="296" t="s">
        <v>179</v>
      </c>
    </row>
    <row r="185" s="12" customFormat="1">
      <c r="A185" s="12"/>
      <c r="B185" s="230"/>
      <c r="C185" s="231"/>
      <c r="D185" s="224" t="s">
        <v>185</v>
      </c>
      <c r="E185" s="232" t="s">
        <v>1</v>
      </c>
      <c r="F185" s="233" t="s">
        <v>1283</v>
      </c>
      <c r="G185" s="231"/>
      <c r="H185" s="234">
        <v>5.0999999999999996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0" t="s">
        <v>185</v>
      </c>
      <c r="AU185" s="240" t="s">
        <v>87</v>
      </c>
      <c r="AV185" s="12" t="s">
        <v>87</v>
      </c>
      <c r="AW185" s="12" t="s">
        <v>34</v>
      </c>
      <c r="AX185" s="12" t="s">
        <v>78</v>
      </c>
      <c r="AY185" s="240" t="s">
        <v>179</v>
      </c>
    </row>
    <row r="186" s="12" customFormat="1">
      <c r="A186" s="12"/>
      <c r="B186" s="230"/>
      <c r="C186" s="231"/>
      <c r="D186" s="224" t="s">
        <v>185</v>
      </c>
      <c r="E186" s="232" t="s">
        <v>1</v>
      </c>
      <c r="F186" s="233" t="s">
        <v>1284</v>
      </c>
      <c r="G186" s="231"/>
      <c r="H186" s="234">
        <v>0.94999999999999996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0" t="s">
        <v>185</v>
      </c>
      <c r="AU186" s="240" t="s">
        <v>87</v>
      </c>
      <c r="AV186" s="12" t="s">
        <v>87</v>
      </c>
      <c r="AW186" s="12" t="s">
        <v>34</v>
      </c>
      <c r="AX186" s="12" t="s">
        <v>78</v>
      </c>
      <c r="AY186" s="240" t="s">
        <v>179</v>
      </c>
    </row>
    <row r="187" s="15" customFormat="1">
      <c r="A187" s="15"/>
      <c r="B187" s="287"/>
      <c r="C187" s="288"/>
      <c r="D187" s="224" t="s">
        <v>185</v>
      </c>
      <c r="E187" s="289" t="s">
        <v>1</v>
      </c>
      <c r="F187" s="290" t="s">
        <v>1285</v>
      </c>
      <c r="G187" s="288"/>
      <c r="H187" s="289" t="s">
        <v>1</v>
      </c>
      <c r="I187" s="291"/>
      <c r="J187" s="288"/>
      <c r="K187" s="288"/>
      <c r="L187" s="292"/>
      <c r="M187" s="293"/>
      <c r="N187" s="294"/>
      <c r="O187" s="294"/>
      <c r="P187" s="294"/>
      <c r="Q187" s="294"/>
      <c r="R187" s="294"/>
      <c r="S187" s="294"/>
      <c r="T187" s="29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96" t="s">
        <v>185</v>
      </c>
      <c r="AU187" s="296" t="s">
        <v>87</v>
      </c>
      <c r="AV187" s="15" t="s">
        <v>85</v>
      </c>
      <c r="AW187" s="15" t="s">
        <v>34</v>
      </c>
      <c r="AX187" s="15" t="s">
        <v>78</v>
      </c>
      <c r="AY187" s="296" t="s">
        <v>179</v>
      </c>
    </row>
    <row r="188" s="12" customFormat="1">
      <c r="A188" s="12"/>
      <c r="B188" s="230"/>
      <c r="C188" s="231"/>
      <c r="D188" s="224" t="s">
        <v>185</v>
      </c>
      <c r="E188" s="232" t="s">
        <v>1</v>
      </c>
      <c r="F188" s="233" t="s">
        <v>1286</v>
      </c>
      <c r="G188" s="231"/>
      <c r="H188" s="234">
        <v>6.4260000000000002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0" t="s">
        <v>185</v>
      </c>
      <c r="AU188" s="240" t="s">
        <v>87</v>
      </c>
      <c r="AV188" s="12" t="s">
        <v>87</v>
      </c>
      <c r="AW188" s="12" t="s">
        <v>34</v>
      </c>
      <c r="AX188" s="12" t="s">
        <v>78</v>
      </c>
      <c r="AY188" s="240" t="s">
        <v>179</v>
      </c>
    </row>
    <row r="189" s="14" customFormat="1">
      <c r="A189" s="14"/>
      <c r="B189" s="266"/>
      <c r="C189" s="267"/>
      <c r="D189" s="224" t="s">
        <v>185</v>
      </c>
      <c r="E189" s="268" t="s">
        <v>1</v>
      </c>
      <c r="F189" s="269" t="s">
        <v>291</v>
      </c>
      <c r="G189" s="267"/>
      <c r="H189" s="270">
        <v>12.476000000000001</v>
      </c>
      <c r="I189" s="271"/>
      <c r="J189" s="267"/>
      <c r="K189" s="267"/>
      <c r="L189" s="272"/>
      <c r="M189" s="273"/>
      <c r="N189" s="274"/>
      <c r="O189" s="274"/>
      <c r="P189" s="274"/>
      <c r="Q189" s="274"/>
      <c r="R189" s="274"/>
      <c r="S189" s="274"/>
      <c r="T189" s="27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6" t="s">
        <v>185</v>
      </c>
      <c r="AU189" s="276" t="s">
        <v>87</v>
      </c>
      <c r="AV189" s="14" t="s">
        <v>180</v>
      </c>
      <c r="AW189" s="14" t="s">
        <v>34</v>
      </c>
      <c r="AX189" s="14" t="s">
        <v>85</v>
      </c>
      <c r="AY189" s="276" t="s">
        <v>179</v>
      </c>
    </row>
    <row r="190" s="2" customFormat="1" ht="16.5" customHeight="1">
      <c r="A190" s="38"/>
      <c r="B190" s="39"/>
      <c r="C190" s="257" t="s">
        <v>292</v>
      </c>
      <c r="D190" s="257" t="s">
        <v>270</v>
      </c>
      <c r="E190" s="258" t="s">
        <v>1287</v>
      </c>
      <c r="F190" s="259" t="s">
        <v>1288</v>
      </c>
      <c r="G190" s="260" t="s">
        <v>418</v>
      </c>
      <c r="H190" s="261">
        <v>12.476000000000001</v>
      </c>
      <c r="I190" s="262"/>
      <c r="J190" s="263">
        <f>ROUND(I190*H190,2)</f>
        <v>0</v>
      </c>
      <c r="K190" s="259" t="s">
        <v>1</v>
      </c>
      <c r="L190" s="44"/>
      <c r="M190" s="264" t="s">
        <v>1</v>
      </c>
      <c r="N190" s="265" t="s">
        <v>43</v>
      </c>
      <c r="O190" s="91"/>
      <c r="P190" s="220">
        <f>O190*H190</f>
        <v>0</v>
      </c>
      <c r="Q190" s="220">
        <v>3.6000000000000001E-05</v>
      </c>
      <c r="R190" s="220">
        <f>Q190*H190</f>
        <v>0.00044913600000000004</v>
      </c>
      <c r="S190" s="220">
        <v>0</v>
      </c>
      <c r="T190" s="221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2" t="s">
        <v>180</v>
      </c>
      <c r="AT190" s="222" t="s">
        <v>270</v>
      </c>
      <c r="AU190" s="222" t="s">
        <v>87</v>
      </c>
      <c r="AY190" s="17" t="s">
        <v>179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85</v>
      </c>
      <c r="BK190" s="223">
        <f>ROUND(I190*H190,2)</f>
        <v>0</v>
      </c>
      <c r="BL190" s="17" t="s">
        <v>180</v>
      </c>
      <c r="BM190" s="222" t="s">
        <v>1289</v>
      </c>
    </row>
    <row r="191" s="2" customFormat="1">
      <c r="A191" s="38"/>
      <c r="B191" s="39"/>
      <c r="C191" s="40"/>
      <c r="D191" s="224" t="s">
        <v>182</v>
      </c>
      <c r="E191" s="40"/>
      <c r="F191" s="225" t="s">
        <v>1288</v>
      </c>
      <c r="G191" s="40"/>
      <c r="H191" s="40"/>
      <c r="I191" s="226"/>
      <c r="J191" s="40"/>
      <c r="K191" s="40"/>
      <c r="L191" s="44"/>
      <c r="M191" s="227"/>
      <c r="N191" s="228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182</v>
      </c>
      <c r="AU191" s="17" t="s">
        <v>87</v>
      </c>
    </row>
    <row r="192" s="2" customFormat="1" ht="21.75" customHeight="1">
      <c r="A192" s="38"/>
      <c r="B192" s="39"/>
      <c r="C192" s="257" t="s">
        <v>269</v>
      </c>
      <c r="D192" s="257" t="s">
        <v>270</v>
      </c>
      <c r="E192" s="258" t="s">
        <v>1290</v>
      </c>
      <c r="F192" s="259" t="s">
        <v>1291</v>
      </c>
      <c r="G192" s="260" t="s">
        <v>176</v>
      </c>
      <c r="H192" s="261">
        <v>0.50800000000000001</v>
      </c>
      <c r="I192" s="262"/>
      <c r="J192" s="263">
        <f>ROUND(I192*H192,2)</f>
        <v>0</v>
      </c>
      <c r="K192" s="259" t="s">
        <v>1</v>
      </c>
      <c r="L192" s="44"/>
      <c r="M192" s="264" t="s">
        <v>1</v>
      </c>
      <c r="N192" s="265" t="s">
        <v>43</v>
      </c>
      <c r="O192" s="91"/>
      <c r="P192" s="220">
        <f>O192*H192</f>
        <v>0</v>
      </c>
      <c r="Q192" s="220">
        <v>1.038303</v>
      </c>
      <c r="R192" s="220">
        <f>Q192*H192</f>
        <v>0.52745792400000002</v>
      </c>
      <c r="S192" s="220">
        <v>0</v>
      </c>
      <c r="T192" s="22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2" t="s">
        <v>180</v>
      </c>
      <c r="AT192" s="222" t="s">
        <v>270</v>
      </c>
      <c r="AU192" s="222" t="s">
        <v>87</v>
      </c>
      <c r="AY192" s="17" t="s">
        <v>179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7" t="s">
        <v>85</v>
      </c>
      <c r="BK192" s="223">
        <f>ROUND(I192*H192,2)</f>
        <v>0</v>
      </c>
      <c r="BL192" s="17" t="s">
        <v>180</v>
      </c>
      <c r="BM192" s="222" t="s">
        <v>1292</v>
      </c>
    </row>
    <row r="193" s="2" customFormat="1">
      <c r="A193" s="38"/>
      <c r="B193" s="39"/>
      <c r="C193" s="40"/>
      <c r="D193" s="224" t="s">
        <v>182</v>
      </c>
      <c r="E193" s="40"/>
      <c r="F193" s="225" t="s">
        <v>1291</v>
      </c>
      <c r="G193" s="40"/>
      <c r="H193" s="40"/>
      <c r="I193" s="226"/>
      <c r="J193" s="40"/>
      <c r="K193" s="40"/>
      <c r="L193" s="44"/>
      <c r="M193" s="227"/>
      <c r="N193" s="228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182</v>
      </c>
      <c r="AU193" s="17" t="s">
        <v>87</v>
      </c>
    </row>
    <row r="194" s="2" customFormat="1" ht="24.15" customHeight="1">
      <c r="A194" s="38"/>
      <c r="B194" s="39"/>
      <c r="C194" s="257" t="s">
        <v>333</v>
      </c>
      <c r="D194" s="257" t="s">
        <v>270</v>
      </c>
      <c r="E194" s="258" t="s">
        <v>1293</v>
      </c>
      <c r="F194" s="259" t="s">
        <v>1294</v>
      </c>
      <c r="G194" s="260" t="s">
        <v>176</v>
      </c>
      <c r="H194" s="261">
        <v>0.23699999999999999</v>
      </c>
      <c r="I194" s="262"/>
      <c r="J194" s="263">
        <f>ROUND(I194*H194,2)</f>
        <v>0</v>
      </c>
      <c r="K194" s="259" t="s">
        <v>1</v>
      </c>
      <c r="L194" s="44"/>
      <c r="M194" s="264" t="s">
        <v>1</v>
      </c>
      <c r="N194" s="265" t="s">
        <v>43</v>
      </c>
      <c r="O194" s="91"/>
      <c r="P194" s="220">
        <f>O194*H194</f>
        <v>0</v>
      </c>
      <c r="Q194" s="220">
        <v>1.0597380000000001</v>
      </c>
      <c r="R194" s="220">
        <f>Q194*H194</f>
        <v>0.25115790599999999</v>
      </c>
      <c r="S194" s="220">
        <v>0</v>
      </c>
      <c r="T194" s="22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2" t="s">
        <v>180</v>
      </c>
      <c r="AT194" s="222" t="s">
        <v>270</v>
      </c>
      <c r="AU194" s="222" t="s">
        <v>87</v>
      </c>
      <c r="AY194" s="17" t="s">
        <v>179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7" t="s">
        <v>85</v>
      </c>
      <c r="BK194" s="223">
        <f>ROUND(I194*H194,2)</f>
        <v>0</v>
      </c>
      <c r="BL194" s="17" t="s">
        <v>180</v>
      </c>
      <c r="BM194" s="222" t="s">
        <v>1295</v>
      </c>
    </row>
    <row r="195" s="2" customFormat="1">
      <c r="A195" s="38"/>
      <c r="B195" s="39"/>
      <c r="C195" s="40"/>
      <c r="D195" s="224" t="s">
        <v>182</v>
      </c>
      <c r="E195" s="40"/>
      <c r="F195" s="225" t="s">
        <v>1294</v>
      </c>
      <c r="G195" s="40"/>
      <c r="H195" s="40"/>
      <c r="I195" s="226"/>
      <c r="J195" s="40"/>
      <c r="K195" s="40"/>
      <c r="L195" s="44"/>
      <c r="M195" s="227"/>
      <c r="N195" s="228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182</v>
      </c>
      <c r="AU195" s="17" t="s">
        <v>87</v>
      </c>
    </row>
    <row r="196" s="12" customFormat="1">
      <c r="A196" s="12"/>
      <c r="B196" s="230"/>
      <c r="C196" s="231"/>
      <c r="D196" s="224" t="s">
        <v>185</v>
      </c>
      <c r="E196" s="232" t="s">
        <v>1</v>
      </c>
      <c r="F196" s="233" t="s">
        <v>1296</v>
      </c>
      <c r="G196" s="231"/>
      <c r="H196" s="234">
        <v>0.23699999999999999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0" t="s">
        <v>185</v>
      </c>
      <c r="AU196" s="240" t="s">
        <v>87</v>
      </c>
      <c r="AV196" s="12" t="s">
        <v>87</v>
      </c>
      <c r="AW196" s="12" t="s">
        <v>34</v>
      </c>
      <c r="AX196" s="12" t="s">
        <v>78</v>
      </c>
      <c r="AY196" s="240" t="s">
        <v>179</v>
      </c>
    </row>
    <row r="197" s="14" customFormat="1">
      <c r="A197" s="14"/>
      <c r="B197" s="266"/>
      <c r="C197" s="267"/>
      <c r="D197" s="224" t="s">
        <v>185</v>
      </c>
      <c r="E197" s="268" t="s">
        <v>1</v>
      </c>
      <c r="F197" s="269" t="s">
        <v>291</v>
      </c>
      <c r="G197" s="267"/>
      <c r="H197" s="270">
        <v>0.23699999999999999</v>
      </c>
      <c r="I197" s="271"/>
      <c r="J197" s="267"/>
      <c r="K197" s="267"/>
      <c r="L197" s="272"/>
      <c r="M197" s="273"/>
      <c r="N197" s="274"/>
      <c r="O197" s="274"/>
      <c r="P197" s="274"/>
      <c r="Q197" s="274"/>
      <c r="R197" s="274"/>
      <c r="S197" s="274"/>
      <c r="T197" s="27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6" t="s">
        <v>185</v>
      </c>
      <c r="AU197" s="276" t="s">
        <v>87</v>
      </c>
      <c r="AV197" s="14" t="s">
        <v>180</v>
      </c>
      <c r="AW197" s="14" t="s">
        <v>34</v>
      </c>
      <c r="AX197" s="14" t="s">
        <v>85</v>
      </c>
      <c r="AY197" s="276" t="s">
        <v>179</v>
      </c>
    </row>
    <row r="198" s="2" customFormat="1" ht="24.15" customHeight="1">
      <c r="A198" s="38"/>
      <c r="B198" s="39"/>
      <c r="C198" s="257" t="s">
        <v>283</v>
      </c>
      <c r="D198" s="257" t="s">
        <v>270</v>
      </c>
      <c r="E198" s="258" t="s">
        <v>1297</v>
      </c>
      <c r="F198" s="259" t="s">
        <v>1298</v>
      </c>
      <c r="G198" s="260" t="s">
        <v>252</v>
      </c>
      <c r="H198" s="261">
        <v>3.7679999999999998</v>
      </c>
      <c r="I198" s="262"/>
      <c r="J198" s="263">
        <f>ROUND(I198*H198,2)</f>
        <v>0</v>
      </c>
      <c r="K198" s="259" t="s">
        <v>1</v>
      </c>
      <c r="L198" s="44"/>
      <c r="M198" s="264" t="s">
        <v>1</v>
      </c>
      <c r="N198" s="265" t="s">
        <v>43</v>
      </c>
      <c r="O198" s="91"/>
      <c r="P198" s="220">
        <f>O198*H198</f>
        <v>0</v>
      </c>
      <c r="Q198" s="220">
        <v>2.550538</v>
      </c>
      <c r="R198" s="220">
        <f>Q198*H198</f>
        <v>9.6104271839999988</v>
      </c>
      <c r="S198" s="220">
        <v>0</v>
      </c>
      <c r="T198" s="22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2" t="s">
        <v>180</v>
      </c>
      <c r="AT198" s="222" t="s">
        <v>270</v>
      </c>
      <c r="AU198" s="222" t="s">
        <v>87</v>
      </c>
      <c r="AY198" s="17" t="s">
        <v>179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7" t="s">
        <v>85</v>
      </c>
      <c r="BK198" s="223">
        <f>ROUND(I198*H198,2)</f>
        <v>0</v>
      </c>
      <c r="BL198" s="17" t="s">
        <v>180</v>
      </c>
      <c r="BM198" s="222" t="s">
        <v>1299</v>
      </c>
    </row>
    <row r="199" s="2" customFormat="1">
      <c r="A199" s="38"/>
      <c r="B199" s="39"/>
      <c r="C199" s="40"/>
      <c r="D199" s="224" t="s">
        <v>182</v>
      </c>
      <c r="E199" s="40"/>
      <c r="F199" s="225" t="s">
        <v>1298</v>
      </c>
      <c r="G199" s="40"/>
      <c r="H199" s="40"/>
      <c r="I199" s="226"/>
      <c r="J199" s="40"/>
      <c r="K199" s="40"/>
      <c r="L199" s="44"/>
      <c r="M199" s="227"/>
      <c r="N199" s="22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182</v>
      </c>
      <c r="AU199" s="17" t="s">
        <v>87</v>
      </c>
    </row>
    <row r="200" s="15" customFormat="1">
      <c r="A200" s="15"/>
      <c r="B200" s="287"/>
      <c r="C200" s="288"/>
      <c r="D200" s="224" t="s">
        <v>185</v>
      </c>
      <c r="E200" s="289" t="s">
        <v>1</v>
      </c>
      <c r="F200" s="290" t="s">
        <v>1300</v>
      </c>
      <c r="G200" s="288"/>
      <c r="H200" s="289" t="s">
        <v>1</v>
      </c>
      <c r="I200" s="291"/>
      <c r="J200" s="288"/>
      <c r="K200" s="288"/>
      <c r="L200" s="292"/>
      <c r="M200" s="293"/>
      <c r="N200" s="294"/>
      <c r="O200" s="294"/>
      <c r="P200" s="294"/>
      <c r="Q200" s="294"/>
      <c r="R200" s="294"/>
      <c r="S200" s="294"/>
      <c r="T200" s="29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96" t="s">
        <v>185</v>
      </c>
      <c r="AU200" s="296" t="s">
        <v>87</v>
      </c>
      <c r="AV200" s="15" t="s">
        <v>85</v>
      </c>
      <c r="AW200" s="15" t="s">
        <v>34</v>
      </c>
      <c r="AX200" s="15" t="s">
        <v>78</v>
      </c>
      <c r="AY200" s="296" t="s">
        <v>179</v>
      </c>
    </row>
    <row r="201" s="12" customFormat="1">
      <c r="A201" s="12"/>
      <c r="B201" s="230"/>
      <c r="C201" s="231"/>
      <c r="D201" s="224" t="s">
        <v>185</v>
      </c>
      <c r="E201" s="232" t="s">
        <v>1</v>
      </c>
      <c r="F201" s="233" t="s">
        <v>1301</v>
      </c>
      <c r="G201" s="231"/>
      <c r="H201" s="234">
        <v>1.0640000000000001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40" t="s">
        <v>185</v>
      </c>
      <c r="AU201" s="240" t="s">
        <v>87</v>
      </c>
      <c r="AV201" s="12" t="s">
        <v>87</v>
      </c>
      <c r="AW201" s="12" t="s">
        <v>34</v>
      </c>
      <c r="AX201" s="12" t="s">
        <v>78</v>
      </c>
      <c r="AY201" s="240" t="s">
        <v>179</v>
      </c>
    </row>
    <row r="202" s="15" customFormat="1">
      <c r="A202" s="15"/>
      <c r="B202" s="287"/>
      <c r="C202" s="288"/>
      <c r="D202" s="224" t="s">
        <v>185</v>
      </c>
      <c r="E202" s="289" t="s">
        <v>1</v>
      </c>
      <c r="F202" s="290" t="s">
        <v>1302</v>
      </c>
      <c r="G202" s="288"/>
      <c r="H202" s="289" t="s">
        <v>1</v>
      </c>
      <c r="I202" s="291"/>
      <c r="J202" s="288"/>
      <c r="K202" s="288"/>
      <c r="L202" s="292"/>
      <c r="M202" s="293"/>
      <c r="N202" s="294"/>
      <c r="O202" s="294"/>
      <c r="P202" s="294"/>
      <c r="Q202" s="294"/>
      <c r="R202" s="294"/>
      <c r="S202" s="294"/>
      <c r="T202" s="29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96" t="s">
        <v>185</v>
      </c>
      <c r="AU202" s="296" t="s">
        <v>87</v>
      </c>
      <c r="AV202" s="15" t="s">
        <v>85</v>
      </c>
      <c r="AW202" s="15" t="s">
        <v>34</v>
      </c>
      <c r="AX202" s="15" t="s">
        <v>78</v>
      </c>
      <c r="AY202" s="296" t="s">
        <v>179</v>
      </c>
    </row>
    <row r="203" s="12" customFormat="1">
      <c r="A203" s="12"/>
      <c r="B203" s="230"/>
      <c r="C203" s="231"/>
      <c r="D203" s="224" t="s">
        <v>185</v>
      </c>
      <c r="E203" s="232" t="s">
        <v>1</v>
      </c>
      <c r="F203" s="233" t="s">
        <v>1303</v>
      </c>
      <c r="G203" s="231"/>
      <c r="H203" s="234">
        <v>2.7040000000000002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0" t="s">
        <v>185</v>
      </c>
      <c r="AU203" s="240" t="s">
        <v>87</v>
      </c>
      <c r="AV203" s="12" t="s">
        <v>87</v>
      </c>
      <c r="AW203" s="12" t="s">
        <v>34</v>
      </c>
      <c r="AX203" s="12" t="s">
        <v>78</v>
      </c>
      <c r="AY203" s="240" t="s">
        <v>179</v>
      </c>
    </row>
    <row r="204" s="14" customFormat="1">
      <c r="A204" s="14"/>
      <c r="B204" s="266"/>
      <c r="C204" s="267"/>
      <c r="D204" s="224" t="s">
        <v>185</v>
      </c>
      <c r="E204" s="268" t="s">
        <v>1</v>
      </c>
      <c r="F204" s="269" t="s">
        <v>291</v>
      </c>
      <c r="G204" s="267"/>
      <c r="H204" s="270">
        <v>3.7679999999999998</v>
      </c>
      <c r="I204" s="271"/>
      <c r="J204" s="267"/>
      <c r="K204" s="267"/>
      <c r="L204" s="272"/>
      <c r="M204" s="273"/>
      <c r="N204" s="274"/>
      <c r="O204" s="274"/>
      <c r="P204" s="274"/>
      <c r="Q204" s="274"/>
      <c r="R204" s="274"/>
      <c r="S204" s="274"/>
      <c r="T204" s="27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6" t="s">
        <v>185</v>
      </c>
      <c r="AU204" s="276" t="s">
        <v>87</v>
      </c>
      <c r="AV204" s="14" t="s">
        <v>180</v>
      </c>
      <c r="AW204" s="14" t="s">
        <v>34</v>
      </c>
      <c r="AX204" s="14" t="s">
        <v>85</v>
      </c>
      <c r="AY204" s="276" t="s">
        <v>179</v>
      </c>
    </row>
    <row r="205" s="2" customFormat="1" ht="16.5" customHeight="1">
      <c r="A205" s="38"/>
      <c r="B205" s="39"/>
      <c r="C205" s="257" t="s">
        <v>7</v>
      </c>
      <c r="D205" s="257" t="s">
        <v>270</v>
      </c>
      <c r="E205" s="258" t="s">
        <v>1304</v>
      </c>
      <c r="F205" s="259" t="s">
        <v>1305</v>
      </c>
      <c r="G205" s="260" t="s">
        <v>418</v>
      </c>
      <c r="H205" s="261">
        <v>18.856000000000002</v>
      </c>
      <c r="I205" s="262"/>
      <c r="J205" s="263">
        <f>ROUND(I205*H205,2)</f>
        <v>0</v>
      </c>
      <c r="K205" s="259" t="s">
        <v>1</v>
      </c>
      <c r="L205" s="44"/>
      <c r="M205" s="264" t="s">
        <v>1</v>
      </c>
      <c r="N205" s="265" t="s">
        <v>43</v>
      </c>
      <c r="O205" s="91"/>
      <c r="P205" s="220">
        <f>O205*H205</f>
        <v>0</v>
      </c>
      <c r="Q205" s="220">
        <v>0.0012979999999999999</v>
      </c>
      <c r="R205" s="220">
        <f>Q205*H205</f>
        <v>0.024475087999999999</v>
      </c>
      <c r="S205" s="220">
        <v>0</v>
      </c>
      <c r="T205" s="22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2" t="s">
        <v>180</v>
      </c>
      <c r="AT205" s="222" t="s">
        <v>270</v>
      </c>
      <c r="AU205" s="222" t="s">
        <v>87</v>
      </c>
      <c r="AY205" s="17" t="s">
        <v>179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85</v>
      </c>
      <c r="BK205" s="223">
        <f>ROUND(I205*H205,2)</f>
        <v>0</v>
      </c>
      <c r="BL205" s="17" t="s">
        <v>180</v>
      </c>
      <c r="BM205" s="222" t="s">
        <v>1306</v>
      </c>
    </row>
    <row r="206" s="2" customFormat="1">
      <c r="A206" s="38"/>
      <c r="B206" s="39"/>
      <c r="C206" s="40"/>
      <c r="D206" s="224" t="s">
        <v>182</v>
      </c>
      <c r="E206" s="40"/>
      <c r="F206" s="225" t="s">
        <v>1305</v>
      </c>
      <c r="G206" s="40"/>
      <c r="H206" s="40"/>
      <c r="I206" s="226"/>
      <c r="J206" s="40"/>
      <c r="K206" s="40"/>
      <c r="L206" s="44"/>
      <c r="M206" s="227"/>
      <c r="N206" s="22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182</v>
      </c>
      <c r="AU206" s="17" t="s">
        <v>87</v>
      </c>
    </row>
    <row r="207" s="12" customFormat="1">
      <c r="A207" s="12"/>
      <c r="B207" s="230"/>
      <c r="C207" s="231"/>
      <c r="D207" s="224" t="s">
        <v>185</v>
      </c>
      <c r="E207" s="232" t="s">
        <v>1</v>
      </c>
      <c r="F207" s="233" t="s">
        <v>1307</v>
      </c>
      <c r="G207" s="231"/>
      <c r="H207" s="234">
        <v>5.3200000000000003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40" t="s">
        <v>185</v>
      </c>
      <c r="AU207" s="240" t="s">
        <v>87</v>
      </c>
      <c r="AV207" s="12" t="s">
        <v>87</v>
      </c>
      <c r="AW207" s="12" t="s">
        <v>34</v>
      </c>
      <c r="AX207" s="12" t="s">
        <v>78</v>
      </c>
      <c r="AY207" s="240" t="s">
        <v>179</v>
      </c>
    </row>
    <row r="208" s="12" customFormat="1">
      <c r="A208" s="12"/>
      <c r="B208" s="230"/>
      <c r="C208" s="231"/>
      <c r="D208" s="224" t="s">
        <v>185</v>
      </c>
      <c r="E208" s="232" t="s">
        <v>1</v>
      </c>
      <c r="F208" s="233" t="s">
        <v>1308</v>
      </c>
      <c r="G208" s="231"/>
      <c r="H208" s="234">
        <v>1.1200000000000001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0" t="s">
        <v>185</v>
      </c>
      <c r="AU208" s="240" t="s">
        <v>87</v>
      </c>
      <c r="AV208" s="12" t="s">
        <v>87</v>
      </c>
      <c r="AW208" s="12" t="s">
        <v>34</v>
      </c>
      <c r="AX208" s="12" t="s">
        <v>78</v>
      </c>
      <c r="AY208" s="240" t="s">
        <v>179</v>
      </c>
    </row>
    <row r="209" s="12" customFormat="1">
      <c r="A209" s="12"/>
      <c r="B209" s="230"/>
      <c r="C209" s="231"/>
      <c r="D209" s="224" t="s">
        <v>185</v>
      </c>
      <c r="E209" s="232" t="s">
        <v>1</v>
      </c>
      <c r="F209" s="233" t="s">
        <v>1309</v>
      </c>
      <c r="G209" s="231"/>
      <c r="H209" s="234">
        <v>10.816000000000001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40" t="s">
        <v>185</v>
      </c>
      <c r="AU209" s="240" t="s">
        <v>87</v>
      </c>
      <c r="AV209" s="12" t="s">
        <v>87</v>
      </c>
      <c r="AW209" s="12" t="s">
        <v>34</v>
      </c>
      <c r="AX209" s="12" t="s">
        <v>78</v>
      </c>
      <c r="AY209" s="240" t="s">
        <v>179</v>
      </c>
    </row>
    <row r="210" s="12" customFormat="1">
      <c r="A210" s="12"/>
      <c r="B210" s="230"/>
      <c r="C210" s="231"/>
      <c r="D210" s="224" t="s">
        <v>185</v>
      </c>
      <c r="E210" s="232" t="s">
        <v>1</v>
      </c>
      <c r="F210" s="233" t="s">
        <v>1310</v>
      </c>
      <c r="G210" s="231"/>
      <c r="H210" s="234">
        <v>1.6000000000000001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40" t="s">
        <v>185</v>
      </c>
      <c r="AU210" s="240" t="s">
        <v>87</v>
      </c>
      <c r="AV210" s="12" t="s">
        <v>87</v>
      </c>
      <c r="AW210" s="12" t="s">
        <v>34</v>
      </c>
      <c r="AX210" s="12" t="s">
        <v>78</v>
      </c>
      <c r="AY210" s="240" t="s">
        <v>179</v>
      </c>
    </row>
    <row r="211" s="14" customFormat="1">
      <c r="A211" s="14"/>
      <c r="B211" s="266"/>
      <c r="C211" s="267"/>
      <c r="D211" s="224" t="s">
        <v>185</v>
      </c>
      <c r="E211" s="268" t="s">
        <v>1</v>
      </c>
      <c r="F211" s="269" t="s">
        <v>291</v>
      </c>
      <c r="G211" s="267"/>
      <c r="H211" s="270">
        <v>18.856000000000002</v>
      </c>
      <c r="I211" s="271"/>
      <c r="J211" s="267"/>
      <c r="K211" s="267"/>
      <c r="L211" s="272"/>
      <c r="M211" s="273"/>
      <c r="N211" s="274"/>
      <c r="O211" s="274"/>
      <c r="P211" s="274"/>
      <c r="Q211" s="274"/>
      <c r="R211" s="274"/>
      <c r="S211" s="274"/>
      <c r="T211" s="27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6" t="s">
        <v>185</v>
      </c>
      <c r="AU211" s="276" t="s">
        <v>87</v>
      </c>
      <c r="AV211" s="14" t="s">
        <v>180</v>
      </c>
      <c r="AW211" s="14" t="s">
        <v>34</v>
      </c>
      <c r="AX211" s="14" t="s">
        <v>85</v>
      </c>
      <c r="AY211" s="276" t="s">
        <v>179</v>
      </c>
    </row>
    <row r="212" s="2" customFormat="1" ht="16.5" customHeight="1">
      <c r="A212" s="38"/>
      <c r="B212" s="39"/>
      <c r="C212" s="257" t="s">
        <v>299</v>
      </c>
      <c r="D212" s="257" t="s">
        <v>270</v>
      </c>
      <c r="E212" s="258" t="s">
        <v>1311</v>
      </c>
      <c r="F212" s="259" t="s">
        <v>1312</v>
      </c>
      <c r="G212" s="260" t="s">
        <v>418</v>
      </c>
      <c r="H212" s="261">
        <v>18.856000000000002</v>
      </c>
      <c r="I212" s="262"/>
      <c r="J212" s="263">
        <f>ROUND(I212*H212,2)</f>
        <v>0</v>
      </c>
      <c r="K212" s="259" t="s">
        <v>1</v>
      </c>
      <c r="L212" s="44"/>
      <c r="M212" s="264" t="s">
        <v>1</v>
      </c>
      <c r="N212" s="265" t="s">
        <v>43</v>
      </c>
      <c r="O212" s="91"/>
      <c r="P212" s="220">
        <f>O212*H212</f>
        <v>0</v>
      </c>
      <c r="Q212" s="220">
        <v>3.6000000000000001E-05</v>
      </c>
      <c r="R212" s="220">
        <f>Q212*H212</f>
        <v>0.00067881600000000005</v>
      </c>
      <c r="S212" s="220">
        <v>0</v>
      </c>
      <c r="T212" s="221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2" t="s">
        <v>180</v>
      </c>
      <c r="AT212" s="222" t="s">
        <v>270</v>
      </c>
      <c r="AU212" s="222" t="s">
        <v>87</v>
      </c>
      <c r="AY212" s="17" t="s">
        <v>179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7" t="s">
        <v>85</v>
      </c>
      <c r="BK212" s="223">
        <f>ROUND(I212*H212,2)</f>
        <v>0</v>
      </c>
      <c r="BL212" s="17" t="s">
        <v>180</v>
      </c>
      <c r="BM212" s="222" t="s">
        <v>1313</v>
      </c>
    </row>
    <row r="213" s="2" customFormat="1">
      <c r="A213" s="38"/>
      <c r="B213" s="39"/>
      <c r="C213" s="40"/>
      <c r="D213" s="224" t="s">
        <v>182</v>
      </c>
      <c r="E213" s="40"/>
      <c r="F213" s="225" t="s">
        <v>1312</v>
      </c>
      <c r="G213" s="40"/>
      <c r="H213" s="40"/>
      <c r="I213" s="226"/>
      <c r="J213" s="40"/>
      <c r="K213" s="40"/>
      <c r="L213" s="44"/>
      <c r="M213" s="227"/>
      <c r="N213" s="228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182</v>
      </c>
      <c r="AU213" s="17" t="s">
        <v>87</v>
      </c>
    </row>
    <row r="214" s="13" customFormat="1" ht="22.8" customHeight="1">
      <c r="A214" s="13"/>
      <c r="B214" s="241"/>
      <c r="C214" s="242"/>
      <c r="D214" s="243" t="s">
        <v>77</v>
      </c>
      <c r="E214" s="255" t="s">
        <v>192</v>
      </c>
      <c r="F214" s="255" t="s">
        <v>1314</v>
      </c>
      <c r="G214" s="242"/>
      <c r="H214" s="242"/>
      <c r="I214" s="245"/>
      <c r="J214" s="256">
        <f>BK214</f>
        <v>0</v>
      </c>
      <c r="K214" s="242"/>
      <c r="L214" s="247"/>
      <c r="M214" s="248"/>
      <c r="N214" s="249"/>
      <c r="O214" s="249"/>
      <c r="P214" s="250">
        <f>SUM(P215:P217)</f>
        <v>0</v>
      </c>
      <c r="Q214" s="249"/>
      <c r="R214" s="250">
        <f>SUM(R215:R217)</f>
        <v>10.407012000000002</v>
      </c>
      <c r="S214" s="249"/>
      <c r="T214" s="251">
        <f>SUM(T215:T217)</f>
        <v>0</v>
      </c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R214" s="252" t="s">
        <v>85</v>
      </c>
      <c r="AT214" s="253" t="s">
        <v>77</v>
      </c>
      <c r="AU214" s="253" t="s">
        <v>85</v>
      </c>
      <c r="AY214" s="252" t="s">
        <v>179</v>
      </c>
      <c r="BK214" s="254">
        <f>SUM(BK215:BK217)</f>
        <v>0</v>
      </c>
    </row>
    <row r="215" s="2" customFormat="1" ht="16.5" customHeight="1">
      <c r="A215" s="38"/>
      <c r="B215" s="39"/>
      <c r="C215" s="257" t="s">
        <v>338</v>
      </c>
      <c r="D215" s="257" t="s">
        <v>270</v>
      </c>
      <c r="E215" s="258" t="s">
        <v>1315</v>
      </c>
      <c r="F215" s="259" t="s">
        <v>1316</v>
      </c>
      <c r="G215" s="260" t="s">
        <v>1317</v>
      </c>
      <c r="H215" s="261">
        <v>4.2000000000000002</v>
      </c>
      <c r="I215" s="262"/>
      <c r="J215" s="263">
        <f>ROUND(I215*H215,2)</f>
        <v>0</v>
      </c>
      <c r="K215" s="259" t="s">
        <v>1</v>
      </c>
      <c r="L215" s="44"/>
      <c r="M215" s="264" t="s">
        <v>1</v>
      </c>
      <c r="N215" s="265" t="s">
        <v>43</v>
      </c>
      <c r="O215" s="91"/>
      <c r="P215" s="220">
        <f>O215*H215</f>
        <v>0</v>
      </c>
      <c r="Q215" s="220">
        <v>2.4778600000000002</v>
      </c>
      <c r="R215" s="220">
        <f>Q215*H215</f>
        <v>10.407012000000002</v>
      </c>
      <c r="S215" s="220">
        <v>0</v>
      </c>
      <c r="T215" s="22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2" t="s">
        <v>180</v>
      </c>
      <c r="AT215" s="222" t="s">
        <v>270</v>
      </c>
      <c r="AU215" s="222" t="s">
        <v>87</v>
      </c>
      <c r="AY215" s="17" t="s">
        <v>179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7" t="s">
        <v>85</v>
      </c>
      <c r="BK215" s="223">
        <f>ROUND(I215*H215,2)</f>
        <v>0</v>
      </c>
      <c r="BL215" s="17" t="s">
        <v>180</v>
      </c>
      <c r="BM215" s="222" t="s">
        <v>1318</v>
      </c>
    </row>
    <row r="216" s="2" customFormat="1">
      <c r="A216" s="38"/>
      <c r="B216" s="39"/>
      <c r="C216" s="40"/>
      <c r="D216" s="224" t="s">
        <v>182</v>
      </c>
      <c r="E216" s="40"/>
      <c r="F216" s="225" t="s">
        <v>1316</v>
      </c>
      <c r="G216" s="40"/>
      <c r="H216" s="40"/>
      <c r="I216" s="226"/>
      <c r="J216" s="40"/>
      <c r="K216" s="40"/>
      <c r="L216" s="44"/>
      <c r="M216" s="227"/>
      <c r="N216" s="228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182</v>
      </c>
      <c r="AU216" s="17" t="s">
        <v>87</v>
      </c>
    </row>
    <row r="217" s="12" customFormat="1">
      <c r="A217" s="12"/>
      <c r="B217" s="230"/>
      <c r="C217" s="231"/>
      <c r="D217" s="224" t="s">
        <v>185</v>
      </c>
      <c r="E217" s="232" t="s">
        <v>1</v>
      </c>
      <c r="F217" s="233" t="s">
        <v>1319</v>
      </c>
      <c r="G217" s="231"/>
      <c r="H217" s="234">
        <v>4.2000000000000002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0" t="s">
        <v>185</v>
      </c>
      <c r="AU217" s="240" t="s">
        <v>87</v>
      </c>
      <c r="AV217" s="12" t="s">
        <v>87</v>
      </c>
      <c r="AW217" s="12" t="s">
        <v>34</v>
      </c>
      <c r="AX217" s="12" t="s">
        <v>85</v>
      </c>
      <c r="AY217" s="240" t="s">
        <v>179</v>
      </c>
    </row>
    <row r="218" s="13" customFormat="1" ht="22.8" customHeight="1">
      <c r="A218" s="13"/>
      <c r="B218" s="241"/>
      <c r="C218" s="242"/>
      <c r="D218" s="243" t="s">
        <v>77</v>
      </c>
      <c r="E218" s="255" t="s">
        <v>180</v>
      </c>
      <c r="F218" s="255" t="s">
        <v>1320</v>
      </c>
      <c r="G218" s="242"/>
      <c r="H218" s="242"/>
      <c r="I218" s="245"/>
      <c r="J218" s="256">
        <f>BK218</f>
        <v>0</v>
      </c>
      <c r="K218" s="242"/>
      <c r="L218" s="247"/>
      <c r="M218" s="248"/>
      <c r="N218" s="249"/>
      <c r="O218" s="249"/>
      <c r="P218" s="250">
        <f>SUM(P219:P241)</f>
        <v>0</v>
      </c>
      <c r="Q218" s="249"/>
      <c r="R218" s="250">
        <f>SUM(R219:R241)</f>
        <v>45.474918180000003</v>
      </c>
      <c r="S218" s="249"/>
      <c r="T218" s="251">
        <f>SUM(T219:T241)</f>
        <v>0</v>
      </c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R218" s="252" t="s">
        <v>85</v>
      </c>
      <c r="AT218" s="253" t="s">
        <v>77</v>
      </c>
      <c r="AU218" s="253" t="s">
        <v>85</v>
      </c>
      <c r="AY218" s="252" t="s">
        <v>179</v>
      </c>
      <c r="BK218" s="254">
        <f>SUM(BK219:BK241)</f>
        <v>0</v>
      </c>
    </row>
    <row r="219" s="2" customFormat="1" ht="24.15" customHeight="1">
      <c r="A219" s="38"/>
      <c r="B219" s="39"/>
      <c r="C219" s="257" t="s">
        <v>346</v>
      </c>
      <c r="D219" s="257" t="s">
        <v>270</v>
      </c>
      <c r="E219" s="258" t="s">
        <v>1293</v>
      </c>
      <c r="F219" s="259" t="s">
        <v>1294</v>
      </c>
      <c r="G219" s="260" t="s">
        <v>176</v>
      </c>
      <c r="H219" s="261">
        <v>0.089999999999999997</v>
      </c>
      <c r="I219" s="262"/>
      <c r="J219" s="263">
        <f>ROUND(I219*H219,2)</f>
        <v>0</v>
      </c>
      <c r="K219" s="259" t="s">
        <v>1</v>
      </c>
      <c r="L219" s="44"/>
      <c r="M219" s="264" t="s">
        <v>1</v>
      </c>
      <c r="N219" s="265" t="s">
        <v>43</v>
      </c>
      <c r="O219" s="91"/>
      <c r="P219" s="220">
        <f>O219*H219</f>
        <v>0</v>
      </c>
      <c r="Q219" s="220">
        <v>1.0597380000000001</v>
      </c>
      <c r="R219" s="220">
        <f>Q219*H219</f>
        <v>0.095376420000000003</v>
      </c>
      <c r="S219" s="220">
        <v>0</v>
      </c>
      <c r="T219" s="221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2" t="s">
        <v>180</v>
      </c>
      <c r="AT219" s="222" t="s">
        <v>270</v>
      </c>
      <c r="AU219" s="222" t="s">
        <v>87</v>
      </c>
      <c r="AY219" s="17" t="s">
        <v>179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85</v>
      </c>
      <c r="BK219" s="223">
        <f>ROUND(I219*H219,2)</f>
        <v>0</v>
      </c>
      <c r="BL219" s="17" t="s">
        <v>180</v>
      </c>
      <c r="BM219" s="222" t="s">
        <v>1321</v>
      </c>
    </row>
    <row r="220" s="2" customFormat="1">
      <c r="A220" s="38"/>
      <c r="B220" s="39"/>
      <c r="C220" s="40"/>
      <c r="D220" s="224" t="s">
        <v>182</v>
      </c>
      <c r="E220" s="40"/>
      <c r="F220" s="225" t="s">
        <v>1294</v>
      </c>
      <c r="G220" s="40"/>
      <c r="H220" s="40"/>
      <c r="I220" s="226"/>
      <c r="J220" s="40"/>
      <c r="K220" s="40"/>
      <c r="L220" s="44"/>
      <c r="M220" s="227"/>
      <c r="N220" s="228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182</v>
      </c>
      <c r="AU220" s="17" t="s">
        <v>87</v>
      </c>
    </row>
    <row r="221" s="2" customFormat="1" ht="24.15" customHeight="1">
      <c r="A221" s="38"/>
      <c r="B221" s="39"/>
      <c r="C221" s="257" t="s">
        <v>352</v>
      </c>
      <c r="D221" s="257" t="s">
        <v>270</v>
      </c>
      <c r="E221" s="258" t="s">
        <v>1322</v>
      </c>
      <c r="F221" s="259" t="s">
        <v>1323</v>
      </c>
      <c r="G221" s="260" t="s">
        <v>418</v>
      </c>
      <c r="H221" s="261">
        <v>20.68</v>
      </c>
      <c r="I221" s="262"/>
      <c r="J221" s="263">
        <f>ROUND(I221*H221,2)</f>
        <v>0</v>
      </c>
      <c r="K221" s="259" t="s">
        <v>1</v>
      </c>
      <c r="L221" s="44"/>
      <c r="M221" s="264" t="s">
        <v>1</v>
      </c>
      <c r="N221" s="265" t="s">
        <v>43</v>
      </c>
      <c r="O221" s="91"/>
      <c r="P221" s="220">
        <f>O221*H221</f>
        <v>0</v>
      </c>
      <c r="Q221" s="220">
        <v>0.22797600000000001</v>
      </c>
      <c r="R221" s="220">
        <f>Q221*H221</f>
        <v>4.7145436800000002</v>
      </c>
      <c r="S221" s="220">
        <v>0</v>
      </c>
      <c r="T221" s="221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2" t="s">
        <v>180</v>
      </c>
      <c r="AT221" s="222" t="s">
        <v>270</v>
      </c>
      <c r="AU221" s="222" t="s">
        <v>87</v>
      </c>
      <c r="AY221" s="17" t="s">
        <v>179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7" t="s">
        <v>85</v>
      </c>
      <c r="BK221" s="223">
        <f>ROUND(I221*H221,2)</f>
        <v>0</v>
      </c>
      <c r="BL221" s="17" t="s">
        <v>180</v>
      </c>
      <c r="BM221" s="222" t="s">
        <v>1324</v>
      </c>
    </row>
    <row r="222" s="2" customFormat="1">
      <c r="A222" s="38"/>
      <c r="B222" s="39"/>
      <c r="C222" s="40"/>
      <c r="D222" s="224" t="s">
        <v>182</v>
      </c>
      <c r="E222" s="40"/>
      <c r="F222" s="225" t="s">
        <v>1323</v>
      </c>
      <c r="G222" s="40"/>
      <c r="H222" s="40"/>
      <c r="I222" s="226"/>
      <c r="J222" s="40"/>
      <c r="K222" s="40"/>
      <c r="L222" s="44"/>
      <c r="M222" s="227"/>
      <c r="N222" s="22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182</v>
      </c>
      <c r="AU222" s="17" t="s">
        <v>87</v>
      </c>
    </row>
    <row r="223" s="15" customFormat="1">
      <c r="A223" s="15"/>
      <c r="B223" s="287"/>
      <c r="C223" s="288"/>
      <c r="D223" s="224" t="s">
        <v>185</v>
      </c>
      <c r="E223" s="289" t="s">
        <v>1</v>
      </c>
      <c r="F223" s="290" t="s">
        <v>1325</v>
      </c>
      <c r="G223" s="288"/>
      <c r="H223" s="289" t="s">
        <v>1</v>
      </c>
      <c r="I223" s="291"/>
      <c r="J223" s="288"/>
      <c r="K223" s="288"/>
      <c r="L223" s="292"/>
      <c r="M223" s="293"/>
      <c r="N223" s="294"/>
      <c r="O223" s="294"/>
      <c r="P223" s="294"/>
      <c r="Q223" s="294"/>
      <c r="R223" s="294"/>
      <c r="S223" s="294"/>
      <c r="T223" s="29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96" t="s">
        <v>185</v>
      </c>
      <c r="AU223" s="296" t="s">
        <v>87</v>
      </c>
      <c r="AV223" s="15" t="s">
        <v>85</v>
      </c>
      <c r="AW223" s="15" t="s">
        <v>34</v>
      </c>
      <c r="AX223" s="15" t="s">
        <v>78</v>
      </c>
      <c r="AY223" s="296" t="s">
        <v>179</v>
      </c>
    </row>
    <row r="224" s="12" customFormat="1">
      <c r="A224" s="12"/>
      <c r="B224" s="230"/>
      <c r="C224" s="231"/>
      <c r="D224" s="224" t="s">
        <v>185</v>
      </c>
      <c r="E224" s="232" t="s">
        <v>1</v>
      </c>
      <c r="F224" s="233" t="s">
        <v>1326</v>
      </c>
      <c r="G224" s="231"/>
      <c r="H224" s="234">
        <v>20.68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40" t="s">
        <v>185</v>
      </c>
      <c r="AU224" s="240" t="s">
        <v>87</v>
      </c>
      <c r="AV224" s="12" t="s">
        <v>87</v>
      </c>
      <c r="AW224" s="12" t="s">
        <v>34</v>
      </c>
      <c r="AX224" s="12" t="s">
        <v>78</v>
      </c>
      <c r="AY224" s="240" t="s">
        <v>179</v>
      </c>
    </row>
    <row r="225" s="14" customFormat="1">
      <c r="A225" s="14"/>
      <c r="B225" s="266"/>
      <c r="C225" s="267"/>
      <c r="D225" s="224" t="s">
        <v>185</v>
      </c>
      <c r="E225" s="268" t="s">
        <v>1</v>
      </c>
      <c r="F225" s="269" t="s">
        <v>291</v>
      </c>
      <c r="G225" s="267"/>
      <c r="H225" s="270">
        <v>20.68</v>
      </c>
      <c r="I225" s="271"/>
      <c r="J225" s="267"/>
      <c r="K225" s="267"/>
      <c r="L225" s="272"/>
      <c r="M225" s="273"/>
      <c r="N225" s="274"/>
      <c r="O225" s="274"/>
      <c r="P225" s="274"/>
      <c r="Q225" s="274"/>
      <c r="R225" s="274"/>
      <c r="S225" s="274"/>
      <c r="T225" s="27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6" t="s">
        <v>185</v>
      </c>
      <c r="AU225" s="276" t="s">
        <v>87</v>
      </c>
      <c r="AV225" s="14" t="s">
        <v>180</v>
      </c>
      <c r="AW225" s="14" t="s">
        <v>34</v>
      </c>
      <c r="AX225" s="14" t="s">
        <v>85</v>
      </c>
      <c r="AY225" s="276" t="s">
        <v>179</v>
      </c>
    </row>
    <row r="226" s="2" customFormat="1" ht="21.75" customHeight="1">
      <c r="A226" s="38"/>
      <c r="B226" s="39"/>
      <c r="C226" s="257" t="s">
        <v>357</v>
      </c>
      <c r="D226" s="257" t="s">
        <v>270</v>
      </c>
      <c r="E226" s="258" t="s">
        <v>1327</v>
      </c>
      <c r="F226" s="259" t="s">
        <v>1328</v>
      </c>
      <c r="G226" s="260" t="s">
        <v>418</v>
      </c>
      <c r="H226" s="261">
        <v>25.791</v>
      </c>
      <c r="I226" s="262"/>
      <c r="J226" s="263">
        <f>ROUND(I226*H226,2)</f>
        <v>0</v>
      </c>
      <c r="K226" s="259" t="s">
        <v>1</v>
      </c>
      <c r="L226" s="44"/>
      <c r="M226" s="264" t="s">
        <v>1</v>
      </c>
      <c r="N226" s="265" t="s">
        <v>43</v>
      </c>
      <c r="O226" s="91"/>
      <c r="P226" s="220">
        <f>O226*H226</f>
        <v>0</v>
      </c>
      <c r="Q226" s="220">
        <v>0.21251999999999999</v>
      </c>
      <c r="R226" s="220">
        <f>Q226*H226</f>
        <v>5.4811033199999999</v>
      </c>
      <c r="S226" s="220">
        <v>0</v>
      </c>
      <c r="T226" s="22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2" t="s">
        <v>180</v>
      </c>
      <c r="AT226" s="222" t="s">
        <v>270</v>
      </c>
      <c r="AU226" s="222" t="s">
        <v>87</v>
      </c>
      <c r="AY226" s="17" t="s">
        <v>179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85</v>
      </c>
      <c r="BK226" s="223">
        <f>ROUND(I226*H226,2)</f>
        <v>0</v>
      </c>
      <c r="BL226" s="17" t="s">
        <v>180</v>
      </c>
      <c r="BM226" s="222" t="s">
        <v>1329</v>
      </c>
    </row>
    <row r="227" s="2" customFormat="1">
      <c r="A227" s="38"/>
      <c r="B227" s="39"/>
      <c r="C227" s="40"/>
      <c r="D227" s="224" t="s">
        <v>182</v>
      </c>
      <c r="E227" s="40"/>
      <c r="F227" s="225" t="s">
        <v>1328</v>
      </c>
      <c r="G227" s="40"/>
      <c r="H227" s="40"/>
      <c r="I227" s="226"/>
      <c r="J227" s="40"/>
      <c r="K227" s="40"/>
      <c r="L227" s="44"/>
      <c r="M227" s="227"/>
      <c r="N227" s="228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182</v>
      </c>
      <c r="AU227" s="17" t="s">
        <v>87</v>
      </c>
    </row>
    <row r="228" s="2" customFormat="1" ht="24.15" customHeight="1">
      <c r="A228" s="38"/>
      <c r="B228" s="39"/>
      <c r="C228" s="257" t="s">
        <v>364</v>
      </c>
      <c r="D228" s="257" t="s">
        <v>270</v>
      </c>
      <c r="E228" s="258" t="s">
        <v>1330</v>
      </c>
      <c r="F228" s="259" t="s">
        <v>1331</v>
      </c>
      <c r="G228" s="260" t="s">
        <v>252</v>
      </c>
      <c r="H228" s="261">
        <v>1.548</v>
      </c>
      <c r="I228" s="262"/>
      <c r="J228" s="263">
        <f>ROUND(I228*H228,2)</f>
        <v>0</v>
      </c>
      <c r="K228" s="259" t="s">
        <v>1</v>
      </c>
      <c r="L228" s="44"/>
      <c r="M228" s="264" t="s">
        <v>1</v>
      </c>
      <c r="N228" s="265" t="s">
        <v>43</v>
      </c>
      <c r="O228" s="91"/>
      <c r="P228" s="220">
        <f>O228*H228</f>
        <v>0</v>
      </c>
      <c r="Q228" s="220">
        <v>2.5058699999999998</v>
      </c>
      <c r="R228" s="220">
        <f>Q228*H228</f>
        <v>3.8790867599999999</v>
      </c>
      <c r="S228" s="220">
        <v>0</v>
      </c>
      <c r="T228" s="22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2" t="s">
        <v>180</v>
      </c>
      <c r="AT228" s="222" t="s">
        <v>270</v>
      </c>
      <c r="AU228" s="222" t="s">
        <v>87</v>
      </c>
      <c r="AY228" s="17" t="s">
        <v>179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7" t="s">
        <v>85</v>
      </c>
      <c r="BK228" s="223">
        <f>ROUND(I228*H228,2)</f>
        <v>0</v>
      </c>
      <c r="BL228" s="17" t="s">
        <v>180</v>
      </c>
      <c r="BM228" s="222" t="s">
        <v>1332</v>
      </c>
    </row>
    <row r="229" s="2" customFormat="1">
      <c r="A229" s="38"/>
      <c r="B229" s="39"/>
      <c r="C229" s="40"/>
      <c r="D229" s="224" t="s">
        <v>182</v>
      </c>
      <c r="E229" s="40"/>
      <c r="F229" s="225" t="s">
        <v>1331</v>
      </c>
      <c r="G229" s="40"/>
      <c r="H229" s="40"/>
      <c r="I229" s="226"/>
      <c r="J229" s="40"/>
      <c r="K229" s="40"/>
      <c r="L229" s="44"/>
      <c r="M229" s="227"/>
      <c r="N229" s="228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182</v>
      </c>
      <c r="AU229" s="17" t="s">
        <v>87</v>
      </c>
    </row>
    <row r="230" s="2" customFormat="1" ht="24.15" customHeight="1">
      <c r="A230" s="38"/>
      <c r="B230" s="39"/>
      <c r="C230" s="257" t="s">
        <v>277</v>
      </c>
      <c r="D230" s="257" t="s">
        <v>270</v>
      </c>
      <c r="E230" s="258" t="s">
        <v>1333</v>
      </c>
      <c r="F230" s="259" t="s">
        <v>1334</v>
      </c>
      <c r="G230" s="260" t="s">
        <v>252</v>
      </c>
      <c r="H230" s="261">
        <v>2.7040000000000002</v>
      </c>
      <c r="I230" s="262"/>
      <c r="J230" s="263">
        <f>ROUND(I230*H230,2)</f>
        <v>0</v>
      </c>
      <c r="K230" s="259" t="s">
        <v>1</v>
      </c>
      <c r="L230" s="44"/>
      <c r="M230" s="264" t="s">
        <v>1</v>
      </c>
      <c r="N230" s="265" t="s">
        <v>43</v>
      </c>
      <c r="O230" s="91"/>
      <c r="P230" s="220">
        <f>O230*H230</f>
        <v>0</v>
      </c>
      <c r="Q230" s="220">
        <v>2.052</v>
      </c>
      <c r="R230" s="220">
        <f>Q230*H230</f>
        <v>5.5486080000000007</v>
      </c>
      <c r="S230" s="220">
        <v>0</v>
      </c>
      <c r="T230" s="22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2" t="s">
        <v>180</v>
      </c>
      <c r="AT230" s="222" t="s">
        <v>270</v>
      </c>
      <c r="AU230" s="222" t="s">
        <v>87</v>
      </c>
      <c r="AY230" s="17" t="s">
        <v>179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7" t="s">
        <v>85</v>
      </c>
      <c r="BK230" s="223">
        <f>ROUND(I230*H230,2)</f>
        <v>0</v>
      </c>
      <c r="BL230" s="17" t="s">
        <v>180</v>
      </c>
      <c r="BM230" s="222" t="s">
        <v>1335</v>
      </c>
    </row>
    <row r="231" s="2" customFormat="1">
      <c r="A231" s="38"/>
      <c r="B231" s="39"/>
      <c r="C231" s="40"/>
      <c r="D231" s="224" t="s">
        <v>182</v>
      </c>
      <c r="E231" s="40"/>
      <c r="F231" s="225" t="s">
        <v>1334</v>
      </c>
      <c r="G231" s="40"/>
      <c r="H231" s="40"/>
      <c r="I231" s="226"/>
      <c r="J231" s="40"/>
      <c r="K231" s="40"/>
      <c r="L231" s="44"/>
      <c r="M231" s="227"/>
      <c r="N231" s="228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182</v>
      </c>
      <c r="AU231" s="17" t="s">
        <v>87</v>
      </c>
    </row>
    <row r="232" s="12" customFormat="1">
      <c r="A232" s="12"/>
      <c r="B232" s="230"/>
      <c r="C232" s="231"/>
      <c r="D232" s="224" t="s">
        <v>185</v>
      </c>
      <c r="E232" s="232" t="s">
        <v>1</v>
      </c>
      <c r="F232" s="233" t="s">
        <v>1336</v>
      </c>
      <c r="G232" s="231"/>
      <c r="H232" s="234">
        <v>1.3520000000000001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40" t="s">
        <v>185</v>
      </c>
      <c r="AU232" s="240" t="s">
        <v>87</v>
      </c>
      <c r="AV232" s="12" t="s">
        <v>87</v>
      </c>
      <c r="AW232" s="12" t="s">
        <v>34</v>
      </c>
      <c r="AX232" s="12" t="s">
        <v>78</v>
      </c>
      <c r="AY232" s="240" t="s">
        <v>179</v>
      </c>
    </row>
    <row r="233" s="12" customFormat="1">
      <c r="A233" s="12"/>
      <c r="B233" s="230"/>
      <c r="C233" s="231"/>
      <c r="D233" s="224" t="s">
        <v>185</v>
      </c>
      <c r="E233" s="232" t="s">
        <v>1</v>
      </c>
      <c r="F233" s="233" t="s">
        <v>1336</v>
      </c>
      <c r="G233" s="231"/>
      <c r="H233" s="234">
        <v>1.3520000000000001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40" t="s">
        <v>185</v>
      </c>
      <c r="AU233" s="240" t="s">
        <v>87</v>
      </c>
      <c r="AV233" s="12" t="s">
        <v>87</v>
      </c>
      <c r="AW233" s="12" t="s">
        <v>34</v>
      </c>
      <c r="AX233" s="12" t="s">
        <v>78</v>
      </c>
      <c r="AY233" s="240" t="s">
        <v>179</v>
      </c>
    </row>
    <row r="234" s="14" customFormat="1">
      <c r="A234" s="14"/>
      <c r="B234" s="266"/>
      <c r="C234" s="267"/>
      <c r="D234" s="224" t="s">
        <v>185</v>
      </c>
      <c r="E234" s="268" t="s">
        <v>1</v>
      </c>
      <c r="F234" s="269" t="s">
        <v>291</v>
      </c>
      <c r="G234" s="267"/>
      <c r="H234" s="270">
        <v>2.7040000000000002</v>
      </c>
      <c r="I234" s="271"/>
      <c r="J234" s="267"/>
      <c r="K234" s="267"/>
      <c r="L234" s="272"/>
      <c r="M234" s="273"/>
      <c r="N234" s="274"/>
      <c r="O234" s="274"/>
      <c r="P234" s="274"/>
      <c r="Q234" s="274"/>
      <c r="R234" s="274"/>
      <c r="S234" s="274"/>
      <c r="T234" s="27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6" t="s">
        <v>185</v>
      </c>
      <c r="AU234" s="276" t="s">
        <v>87</v>
      </c>
      <c r="AV234" s="14" t="s">
        <v>180</v>
      </c>
      <c r="AW234" s="14" t="s">
        <v>34</v>
      </c>
      <c r="AX234" s="14" t="s">
        <v>85</v>
      </c>
      <c r="AY234" s="276" t="s">
        <v>179</v>
      </c>
    </row>
    <row r="235" s="2" customFormat="1" ht="33" customHeight="1">
      <c r="A235" s="38"/>
      <c r="B235" s="39"/>
      <c r="C235" s="257" t="s">
        <v>325</v>
      </c>
      <c r="D235" s="257" t="s">
        <v>270</v>
      </c>
      <c r="E235" s="258" t="s">
        <v>1337</v>
      </c>
      <c r="F235" s="259" t="s">
        <v>1338</v>
      </c>
      <c r="G235" s="260" t="s">
        <v>418</v>
      </c>
      <c r="H235" s="261">
        <v>20</v>
      </c>
      <c r="I235" s="262"/>
      <c r="J235" s="263">
        <f>ROUND(I235*H235,2)</f>
        <v>0</v>
      </c>
      <c r="K235" s="259" t="s">
        <v>1</v>
      </c>
      <c r="L235" s="44"/>
      <c r="M235" s="264" t="s">
        <v>1</v>
      </c>
      <c r="N235" s="265" t="s">
        <v>43</v>
      </c>
      <c r="O235" s="91"/>
      <c r="P235" s="220">
        <f>O235*H235</f>
        <v>0</v>
      </c>
      <c r="Q235" s="220">
        <v>1.2878099999999999</v>
      </c>
      <c r="R235" s="220">
        <f>Q235*H235</f>
        <v>25.7562</v>
      </c>
      <c r="S235" s="220">
        <v>0</v>
      </c>
      <c r="T235" s="221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2" t="s">
        <v>180</v>
      </c>
      <c r="AT235" s="222" t="s">
        <v>270</v>
      </c>
      <c r="AU235" s="222" t="s">
        <v>87</v>
      </c>
      <c r="AY235" s="17" t="s">
        <v>179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7" t="s">
        <v>85</v>
      </c>
      <c r="BK235" s="223">
        <f>ROUND(I235*H235,2)</f>
        <v>0</v>
      </c>
      <c r="BL235" s="17" t="s">
        <v>180</v>
      </c>
      <c r="BM235" s="222" t="s">
        <v>1339</v>
      </c>
    </row>
    <row r="236" s="2" customFormat="1">
      <c r="A236" s="38"/>
      <c r="B236" s="39"/>
      <c r="C236" s="40"/>
      <c r="D236" s="224" t="s">
        <v>182</v>
      </c>
      <c r="E236" s="40"/>
      <c r="F236" s="225" t="s">
        <v>1338</v>
      </c>
      <c r="G236" s="40"/>
      <c r="H236" s="40"/>
      <c r="I236" s="226"/>
      <c r="J236" s="40"/>
      <c r="K236" s="40"/>
      <c r="L236" s="44"/>
      <c r="M236" s="227"/>
      <c r="N236" s="228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182</v>
      </c>
      <c r="AU236" s="17" t="s">
        <v>87</v>
      </c>
    </row>
    <row r="237" s="15" customFormat="1">
      <c r="A237" s="15"/>
      <c r="B237" s="287"/>
      <c r="C237" s="288"/>
      <c r="D237" s="224" t="s">
        <v>185</v>
      </c>
      <c r="E237" s="289" t="s">
        <v>1</v>
      </c>
      <c r="F237" s="290" t="s">
        <v>1340</v>
      </c>
      <c r="G237" s="288"/>
      <c r="H237" s="289" t="s">
        <v>1</v>
      </c>
      <c r="I237" s="291"/>
      <c r="J237" s="288"/>
      <c r="K237" s="288"/>
      <c r="L237" s="292"/>
      <c r="M237" s="293"/>
      <c r="N237" s="294"/>
      <c r="O237" s="294"/>
      <c r="P237" s="294"/>
      <c r="Q237" s="294"/>
      <c r="R237" s="294"/>
      <c r="S237" s="294"/>
      <c r="T237" s="29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96" t="s">
        <v>185</v>
      </c>
      <c r="AU237" s="296" t="s">
        <v>87</v>
      </c>
      <c r="AV237" s="15" t="s">
        <v>85</v>
      </c>
      <c r="AW237" s="15" t="s">
        <v>34</v>
      </c>
      <c r="AX237" s="15" t="s">
        <v>78</v>
      </c>
      <c r="AY237" s="296" t="s">
        <v>179</v>
      </c>
    </row>
    <row r="238" s="12" customFormat="1">
      <c r="A238" s="12"/>
      <c r="B238" s="230"/>
      <c r="C238" s="231"/>
      <c r="D238" s="224" t="s">
        <v>185</v>
      </c>
      <c r="E238" s="232" t="s">
        <v>1</v>
      </c>
      <c r="F238" s="233" t="s">
        <v>1341</v>
      </c>
      <c r="G238" s="231"/>
      <c r="H238" s="234">
        <v>10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40" t="s">
        <v>185</v>
      </c>
      <c r="AU238" s="240" t="s">
        <v>87</v>
      </c>
      <c r="AV238" s="12" t="s">
        <v>87</v>
      </c>
      <c r="AW238" s="12" t="s">
        <v>34</v>
      </c>
      <c r="AX238" s="12" t="s">
        <v>78</v>
      </c>
      <c r="AY238" s="240" t="s">
        <v>179</v>
      </c>
    </row>
    <row r="239" s="15" customFormat="1">
      <c r="A239" s="15"/>
      <c r="B239" s="287"/>
      <c r="C239" s="288"/>
      <c r="D239" s="224" t="s">
        <v>185</v>
      </c>
      <c r="E239" s="289" t="s">
        <v>1</v>
      </c>
      <c r="F239" s="290" t="s">
        <v>1342</v>
      </c>
      <c r="G239" s="288"/>
      <c r="H239" s="289" t="s">
        <v>1</v>
      </c>
      <c r="I239" s="291"/>
      <c r="J239" s="288"/>
      <c r="K239" s="288"/>
      <c r="L239" s="292"/>
      <c r="M239" s="293"/>
      <c r="N239" s="294"/>
      <c r="O239" s="294"/>
      <c r="P239" s="294"/>
      <c r="Q239" s="294"/>
      <c r="R239" s="294"/>
      <c r="S239" s="294"/>
      <c r="T239" s="29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96" t="s">
        <v>185</v>
      </c>
      <c r="AU239" s="296" t="s">
        <v>87</v>
      </c>
      <c r="AV239" s="15" t="s">
        <v>85</v>
      </c>
      <c r="AW239" s="15" t="s">
        <v>34</v>
      </c>
      <c r="AX239" s="15" t="s">
        <v>78</v>
      </c>
      <c r="AY239" s="296" t="s">
        <v>179</v>
      </c>
    </row>
    <row r="240" s="12" customFormat="1">
      <c r="A240" s="12"/>
      <c r="B240" s="230"/>
      <c r="C240" s="231"/>
      <c r="D240" s="224" t="s">
        <v>185</v>
      </c>
      <c r="E240" s="232" t="s">
        <v>1</v>
      </c>
      <c r="F240" s="233" t="s">
        <v>1341</v>
      </c>
      <c r="G240" s="231"/>
      <c r="H240" s="234">
        <v>10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40" t="s">
        <v>185</v>
      </c>
      <c r="AU240" s="240" t="s">
        <v>87</v>
      </c>
      <c r="AV240" s="12" t="s">
        <v>87</v>
      </c>
      <c r="AW240" s="12" t="s">
        <v>34</v>
      </c>
      <c r="AX240" s="12" t="s">
        <v>78</v>
      </c>
      <c r="AY240" s="240" t="s">
        <v>179</v>
      </c>
    </row>
    <row r="241" s="14" customFormat="1">
      <c r="A241" s="14"/>
      <c r="B241" s="266"/>
      <c r="C241" s="267"/>
      <c r="D241" s="224" t="s">
        <v>185</v>
      </c>
      <c r="E241" s="268" t="s">
        <v>1</v>
      </c>
      <c r="F241" s="269" t="s">
        <v>291</v>
      </c>
      <c r="G241" s="267"/>
      <c r="H241" s="270">
        <v>20</v>
      </c>
      <c r="I241" s="271"/>
      <c r="J241" s="267"/>
      <c r="K241" s="267"/>
      <c r="L241" s="272"/>
      <c r="M241" s="273"/>
      <c r="N241" s="274"/>
      <c r="O241" s="274"/>
      <c r="P241" s="274"/>
      <c r="Q241" s="274"/>
      <c r="R241" s="274"/>
      <c r="S241" s="274"/>
      <c r="T241" s="27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6" t="s">
        <v>185</v>
      </c>
      <c r="AU241" s="276" t="s">
        <v>87</v>
      </c>
      <c r="AV241" s="14" t="s">
        <v>180</v>
      </c>
      <c r="AW241" s="14" t="s">
        <v>34</v>
      </c>
      <c r="AX241" s="14" t="s">
        <v>85</v>
      </c>
      <c r="AY241" s="276" t="s">
        <v>179</v>
      </c>
    </row>
    <row r="242" s="13" customFormat="1" ht="22.8" customHeight="1">
      <c r="A242" s="13"/>
      <c r="B242" s="241"/>
      <c r="C242" s="242"/>
      <c r="D242" s="243" t="s">
        <v>77</v>
      </c>
      <c r="E242" s="255" t="s">
        <v>178</v>
      </c>
      <c r="F242" s="255" t="s">
        <v>1343</v>
      </c>
      <c r="G242" s="242"/>
      <c r="H242" s="242"/>
      <c r="I242" s="245"/>
      <c r="J242" s="256">
        <f>BK242</f>
        <v>0</v>
      </c>
      <c r="K242" s="242"/>
      <c r="L242" s="247"/>
      <c r="M242" s="248"/>
      <c r="N242" s="249"/>
      <c r="O242" s="249"/>
      <c r="P242" s="250">
        <f>SUM(P243:P261)</f>
        <v>0</v>
      </c>
      <c r="Q242" s="249"/>
      <c r="R242" s="250">
        <f>SUM(R243:R261)</f>
        <v>0.0040800000000000003</v>
      </c>
      <c r="S242" s="249"/>
      <c r="T242" s="251">
        <f>SUM(T243:T261)</f>
        <v>0</v>
      </c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R242" s="252" t="s">
        <v>85</v>
      </c>
      <c r="AT242" s="253" t="s">
        <v>77</v>
      </c>
      <c r="AU242" s="253" t="s">
        <v>85</v>
      </c>
      <c r="AY242" s="252" t="s">
        <v>179</v>
      </c>
      <c r="BK242" s="254">
        <f>SUM(BK243:BK261)</f>
        <v>0</v>
      </c>
    </row>
    <row r="243" s="2" customFormat="1" ht="33" customHeight="1">
      <c r="A243" s="38"/>
      <c r="B243" s="39"/>
      <c r="C243" s="257" t="s">
        <v>404</v>
      </c>
      <c r="D243" s="257" t="s">
        <v>270</v>
      </c>
      <c r="E243" s="258" t="s">
        <v>1344</v>
      </c>
      <c r="F243" s="259" t="s">
        <v>1345</v>
      </c>
      <c r="G243" s="260" t="s">
        <v>195</v>
      </c>
      <c r="H243" s="261">
        <v>10.199999999999999</v>
      </c>
      <c r="I243" s="262"/>
      <c r="J243" s="263">
        <f>ROUND(I243*H243,2)</f>
        <v>0</v>
      </c>
      <c r="K243" s="259" t="s">
        <v>1</v>
      </c>
      <c r="L243" s="44"/>
      <c r="M243" s="264" t="s">
        <v>1</v>
      </c>
      <c r="N243" s="265" t="s">
        <v>43</v>
      </c>
      <c r="O243" s="91"/>
      <c r="P243" s="220">
        <f>O243*H243</f>
        <v>0</v>
      </c>
      <c r="Q243" s="220">
        <v>0.00040000000000000002</v>
      </c>
      <c r="R243" s="220">
        <f>Q243*H243</f>
        <v>0.0040800000000000003</v>
      </c>
      <c r="S243" s="220">
        <v>0</v>
      </c>
      <c r="T243" s="221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2" t="s">
        <v>180</v>
      </c>
      <c r="AT243" s="222" t="s">
        <v>270</v>
      </c>
      <c r="AU243" s="222" t="s">
        <v>87</v>
      </c>
      <c r="AY243" s="17" t="s">
        <v>179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7" t="s">
        <v>85</v>
      </c>
      <c r="BK243" s="223">
        <f>ROUND(I243*H243,2)</f>
        <v>0</v>
      </c>
      <c r="BL243" s="17" t="s">
        <v>180</v>
      </c>
      <c r="BM243" s="222" t="s">
        <v>1346</v>
      </c>
    </row>
    <row r="244" s="2" customFormat="1">
      <c r="A244" s="38"/>
      <c r="B244" s="39"/>
      <c r="C244" s="40"/>
      <c r="D244" s="224" t="s">
        <v>182</v>
      </c>
      <c r="E244" s="40"/>
      <c r="F244" s="225" t="s">
        <v>1345</v>
      </c>
      <c r="G244" s="40"/>
      <c r="H244" s="40"/>
      <c r="I244" s="226"/>
      <c r="J244" s="40"/>
      <c r="K244" s="40"/>
      <c r="L244" s="44"/>
      <c r="M244" s="227"/>
      <c r="N244" s="228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182</v>
      </c>
      <c r="AU244" s="17" t="s">
        <v>87</v>
      </c>
    </row>
    <row r="245" s="12" customFormat="1">
      <c r="A245" s="12"/>
      <c r="B245" s="230"/>
      <c r="C245" s="231"/>
      <c r="D245" s="224" t="s">
        <v>185</v>
      </c>
      <c r="E245" s="232" t="s">
        <v>1</v>
      </c>
      <c r="F245" s="233" t="s">
        <v>1347</v>
      </c>
      <c r="G245" s="231"/>
      <c r="H245" s="234">
        <v>10.199999999999999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40" t="s">
        <v>185</v>
      </c>
      <c r="AU245" s="240" t="s">
        <v>87</v>
      </c>
      <c r="AV245" s="12" t="s">
        <v>87</v>
      </c>
      <c r="AW245" s="12" t="s">
        <v>34</v>
      </c>
      <c r="AX245" s="12" t="s">
        <v>78</v>
      </c>
      <c r="AY245" s="240" t="s">
        <v>179</v>
      </c>
    </row>
    <row r="246" s="14" customFormat="1">
      <c r="A246" s="14"/>
      <c r="B246" s="266"/>
      <c r="C246" s="267"/>
      <c r="D246" s="224" t="s">
        <v>185</v>
      </c>
      <c r="E246" s="268" t="s">
        <v>1</v>
      </c>
      <c r="F246" s="269" t="s">
        <v>291</v>
      </c>
      <c r="G246" s="267"/>
      <c r="H246" s="270">
        <v>10.199999999999999</v>
      </c>
      <c r="I246" s="271"/>
      <c r="J246" s="267"/>
      <c r="K246" s="267"/>
      <c r="L246" s="272"/>
      <c r="M246" s="273"/>
      <c r="N246" s="274"/>
      <c r="O246" s="274"/>
      <c r="P246" s="274"/>
      <c r="Q246" s="274"/>
      <c r="R246" s="274"/>
      <c r="S246" s="274"/>
      <c r="T246" s="27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6" t="s">
        <v>185</v>
      </c>
      <c r="AU246" s="276" t="s">
        <v>87</v>
      </c>
      <c r="AV246" s="14" t="s">
        <v>180</v>
      </c>
      <c r="AW246" s="14" t="s">
        <v>34</v>
      </c>
      <c r="AX246" s="14" t="s">
        <v>85</v>
      </c>
      <c r="AY246" s="276" t="s">
        <v>179</v>
      </c>
    </row>
    <row r="247" s="2" customFormat="1" ht="16.5" customHeight="1">
      <c r="A247" s="38"/>
      <c r="B247" s="39"/>
      <c r="C247" s="210" t="s">
        <v>392</v>
      </c>
      <c r="D247" s="210" t="s">
        <v>173</v>
      </c>
      <c r="E247" s="211" t="s">
        <v>1348</v>
      </c>
      <c r="F247" s="212" t="s">
        <v>1349</v>
      </c>
      <c r="G247" s="213" t="s">
        <v>200</v>
      </c>
      <c r="H247" s="214">
        <v>6</v>
      </c>
      <c r="I247" s="215"/>
      <c r="J247" s="216">
        <f>ROUND(I247*H247,2)</f>
        <v>0</v>
      </c>
      <c r="K247" s="212" t="s">
        <v>1</v>
      </c>
      <c r="L247" s="217"/>
      <c r="M247" s="218" t="s">
        <v>1</v>
      </c>
      <c r="N247" s="219" t="s">
        <v>43</v>
      </c>
      <c r="O247" s="91"/>
      <c r="P247" s="220">
        <f>O247*H247</f>
        <v>0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2" t="s">
        <v>178</v>
      </c>
      <c r="AT247" s="222" t="s">
        <v>173</v>
      </c>
      <c r="AU247" s="222" t="s">
        <v>87</v>
      </c>
      <c r="AY247" s="17" t="s">
        <v>179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7" t="s">
        <v>85</v>
      </c>
      <c r="BK247" s="223">
        <f>ROUND(I247*H247,2)</f>
        <v>0</v>
      </c>
      <c r="BL247" s="17" t="s">
        <v>180</v>
      </c>
      <c r="BM247" s="222" t="s">
        <v>1350</v>
      </c>
    </row>
    <row r="248" s="2" customFormat="1">
      <c r="A248" s="38"/>
      <c r="B248" s="39"/>
      <c r="C248" s="40"/>
      <c r="D248" s="224" t="s">
        <v>182</v>
      </c>
      <c r="E248" s="40"/>
      <c r="F248" s="225" t="s">
        <v>1349</v>
      </c>
      <c r="G248" s="40"/>
      <c r="H248" s="40"/>
      <c r="I248" s="226"/>
      <c r="J248" s="40"/>
      <c r="K248" s="40"/>
      <c r="L248" s="44"/>
      <c r="M248" s="227"/>
      <c r="N248" s="228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182</v>
      </c>
      <c r="AU248" s="17" t="s">
        <v>87</v>
      </c>
    </row>
    <row r="249" s="15" customFormat="1">
      <c r="A249" s="15"/>
      <c r="B249" s="287"/>
      <c r="C249" s="288"/>
      <c r="D249" s="224" t="s">
        <v>185</v>
      </c>
      <c r="E249" s="289" t="s">
        <v>1</v>
      </c>
      <c r="F249" s="290" t="s">
        <v>1351</v>
      </c>
      <c r="G249" s="288"/>
      <c r="H249" s="289" t="s">
        <v>1</v>
      </c>
      <c r="I249" s="291"/>
      <c r="J249" s="288"/>
      <c r="K249" s="288"/>
      <c r="L249" s="292"/>
      <c r="M249" s="293"/>
      <c r="N249" s="294"/>
      <c r="O249" s="294"/>
      <c r="P249" s="294"/>
      <c r="Q249" s="294"/>
      <c r="R249" s="294"/>
      <c r="S249" s="294"/>
      <c r="T249" s="29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96" t="s">
        <v>185</v>
      </c>
      <c r="AU249" s="296" t="s">
        <v>87</v>
      </c>
      <c r="AV249" s="15" t="s">
        <v>85</v>
      </c>
      <c r="AW249" s="15" t="s">
        <v>34</v>
      </c>
      <c r="AX249" s="15" t="s">
        <v>78</v>
      </c>
      <c r="AY249" s="296" t="s">
        <v>179</v>
      </c>
    </row>
    <row r="250" s="12" customFormat="1">
      <c r="A250" s="12"/>
      <c r="B250" s="230"/>
      <c r="C250" s="231"/>
      <c r="D250" s="224" t="s">
        <v>185</v>
      </c>
      <c r="E250" s="232" t="s">
        <v>1</v>
      </c>
      <c r="F250" s="233" t="s">
        <v>207</v>
      </c>
      <c r="G250" s="231"/>
      <c r="H250" s="234">
        <v>6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40" t="s">
        <v>185</v>
      </c>
      <c r="AU250" s="240" t="s">
        <v>87</v>
      </c>
      <c r="AV250" s="12" t="s">
        <v>87</v>
      </c>
      <c r="AW250" s="12" t="s">
        <v>34</v>
      </c>
      <c r="AX250" s="12" t="s">
        <v>78</v>
      </c>
      <c r="AY250" s="240" t="s">
        <v>179</v>
      </c>
    </row>
    <row r="251" s="14" customFormat="1">
      <c r="A251" s="14"/>
      <c r="B251" s="266"/>
      <c r="C251" s="267"/>
      <c r="D251" s="224" t="s">
        <v>185</v>
      </c>
      <c r="E251" s="268" t="s">
        <v>1</v>
      </c>
      <c r="F251" s="269" t="s">
        <v>291</v>
      </c>
      <c r="G251" s="267"/>
      <c r="H251" s="270">
        <v>6</v>
      </c>
      <c r="I251" s="271"/>
      <c r="J251" s="267"/>
      <c r="K251" s="267"/>
      <c r="L251" s="272"/>
      <c r="M251" s="273"/>
      <c r="N251" s="274"/>
      <c r="O251" s="274"/>
      <c r="P251" s="274"/>
      <c r="Q251" s="274"/>
      <c r="R251" s="274"/>
      <c r="S251" s="274"/>
      <c r="T251" s="27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6" t="s">
        <v>185</v>
      </c>
      <c r="AU251" s="276" t="s">
        <v>87</v>
      </c>
      <c r="AV251" s="14" t="s">
        <v>180</v>
      </c>
      <c r="AW251" s="14" t="s">
        <v>34</v>
      </c>
      <c r="AX251" s="14" t="s">
        <v>85</v>
      </c>
      <c r="AY251" s="276" t="s">
        <v>179</v>
      </c>
    </row>
    <row r="252" s="2" customFormat="1" ht="16.5" customHeight="1">
      <c r="A252" s="38"/>
      <c r="B252" s="39"/>
      <c r="C252" s="210" t="s">
        <v>398</v>
      </c>
      <c r="D252" s="210" t="s">
        <v>173</v>
      </c>
      <c r="E252" s="211" t="s">
        <v>1352</v>
      </c>
      <c r="F252" s="212" t="s">
        <v>1353</v>
      </c>
      <c r="G252" s="213" t="s">
        <v>200</v>
      </c>
      <c r="H252" s="214">
        <v>1</v>
      </c>
      <c r="I252" s="215"/>
      <c r="J252" s="216">
        <f>ROUND(I252*H252,2)</f>
        <v>0</v>
      </c>
      <c r="K252" s="212" t="s">
        <v>1</v>
      </c>
      <c r="L252" s="217"/>
      <c r="M252" s="218" t="s">
        <v>1</v>
      </c>
      <c r="N252" s="219" t="s">
        <v>43</v>
      </c>
      <c r="O252" s="91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2" t="s">
        <v>178</v>
      </c>
      <c r="AT252" s="222" t="s">
        <v>173</v>
      </c>
      <c r="AU252" s="222" t="s">
        <v>87</v>
      </c>
      <c r="AY252" s="17" t="s">
        <v>179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7" t="s">
        <v>85</v>
      </c>
      <c r="BK252" s="223">
        <f>ROUND(I252*H252,2)</f>
        <v>0</v>
      </c>
      <c r="BL252" s="17" t="s">
        <v>180</v>
      </c>
      <c r="BM252" s="222" t="s">
        <v>1354</v>
      </c>
    </row>
    <row r="253" s="2" customFormat="1">
      <c r="A253" s="38"/>
      <c r="B253" s="39"/>
      <c r="C253" s="40"/>
      <c r="D253" s="224" t="s">
        <v>182</v>
      </c>
      <c r="E253" s="40"/>
      <c r="F253" s="225" t="s">
        <v>1353</v>
      </c>
      <c r="G253" s="40"/>
      <c r="H253" s="40"/>
      <c r="I253" s="226"/>
      <c r="J253" s="40"/>
      <c r="K253" s="40"/>
      <c r="L253" s="44"/>
      <c r="M253" s="227"/>
      <c r="N253" s="228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182</v>
      </c>
      <c r="AU253" s="17" t="s">
        <v>87</v>
      </c>
    </row>
    <row r="254" s="15" customFormat="1">
      <c r="A254" s="15"/>
      <c r="B254" s="287"/>
      <c r="C254" s="288"/>
      <c r="D254" s="224" t="s">
        <v>185</v>
      </c>
      <c r="E254" s="289" t="s">
        <v>1</v>
      </c>
      <c r="F254" s="290" t="s">
        <v>1355</v>
      </c>
      <c r="G254" s="288"/>
      <c r="H254" s="289" t="s">
        <v>1</v>
      </c>
      <c r="I254" s="291"/>
      <c r="J254" s="288"/>
      <c r="K254" s="288"/>
      <c r="L254" s="292"/>
      <c r="M254" s="293"/>
      <c r="N254" s="294"/>
      <c r="O254" s="294"/>
      <c r="P254" s="294"/>
      <c r="Q254" s="294"/>
      <c r="R254" s="294"/>
      <c r="S254" s="294"/>
      <c r="T254" s="29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96" t="s">
        <v>185</v>
      </c>
      <c r="AU254" s="296" t="s">
        <v>87</v>
      </c>
      <c r="AV254" s="15" t="s">
        <v>85</v>
      </c>
      <c r="AW254" s="15" t="s">
        <v>34</v>
      </c>
      <c r="AX254" s="15" t="s">
        <v>78</v>
      </c>
      <c r="AY254" s="296" t="s">
        <v>179</v>
      </c>
    </row>
    <row r="255" s="12" customFormat="1">
      <c r="A255" s="12"/>
      <c r="B255" s="230"/>
      <c r="C255" s="231"/>
      <c r="D255" s="224" t="s">
        <v>185</v>
      </c>
      <c r="E255" s="232" t="s">
        <v>1</v>
      </c>
      <c r="F255" s="233" t="s">
        <v>85</v>
      </c>
      <c r="G255" s="231"/>
      <c r="H255" s="234">
        <v>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40" t="s">
        <v>185</v>
      </c>
      <c r="AU255" s="240" t="s">
        <v>87</v>
      </c>
      <c r="AV255" s="12" t="s">
        <v>87</v>
      </c>
      <c r="AW255" s="12" t="s">
        <v>34</v>
      </c>
      <c r="AX255" s="12" t="s">
        <v>78</v>
      </c>
      <c r="AY255" s="240" t="s">
        <v>179</v>
      </c>
    </row>
    <row r="256" s="14" customFormat="1">
      <c r="A256" s="14"/>
      <c r="B256" s="266"/>
      <c r="C256" s="267"/>
      <c r="D256" s="224" t="s">
        <v>185</v>
      </c>
      <c r="E256" s="268" t="s">
        <v>1</v>
      </c>
      <c r="F256" s="269" t="s">
        <v>291</v>
      </c>
      <c r="G256" s="267"/>
      <c r="H256" s="270">
        <v>1</v>
      </c>
      <c r="I256" s="271"/>
      <c r="J256" s="267"/>
      <c r="K256" s="267"/>
      <c r="L256" s="272"/>
      <c r="M256" s="273"/>
      <c r="N256" s="274"/>
      <c r="O256" s="274"/>
      <c r="P256" s="274"/>
      <c r="Q256" s="274"/>
      <c r="R256" s="274"/>
      <c r="S256" s="274"/>
      <c r="T256" s="27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6" t="s">
        <v>185</v>
      </c>
      <c r="AU256" s="276" t="s">
        <v>87</v>
      </c>
      <c r="AV256" s="14" t="s">
        <v>180</v>
      </c>
      <c r="AW256" s="14" t="s">
        <v>34</v>
      </c>
      <c r="AX256" s="14" t="s">
        <v>85</v>
      </c>
      <c r="AY256" s="276" t="s">
        <v>179</v>
      </c>
    </row>
    <row r="257" s="2" customFormat="1" ht="16.5" customHeight="1">
      <c r="A257" s="38"/>
      <c r="B257" s="39"/>
      <c r="C257" s="210" t="s">
        <v>410</v>
      </c>
      <c r="D257" s="210" t="s">
        <v>173</v>
      </c>
      <c r="E257" s="211" t="s">
        <v>1356</v>
      </c>
      <c r="F257" s="212" t="s">
        <v>1357</v>
      </c>
      <c r="G257" s="213" t="s">
        <v>200</v>
      </c>
      <c r="H257" s="214">
        <v>1</v>
      </c>
      <c r="I257" s="215"/>
      <c r="J257" s="216">
        <f>ROUND(I257*H257,2)</f>
        <v>0</v>
      </c>
      <c r="K257" s="212" t="s">
        <v>1</v>
      </c>
      <c r="L257" s="217"/>
      <c r="M257" s="218" t="s">
        <v>1</v>
      </c>
      <c r="N257" s="219" t="s">
        <v>43</v>
      </c>
      <c r="O257" s="91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2" t="s">
        <v>178</v>
      </c>
      <c r="AT257" s="222" t="s">
        <v>173</v>
      </c>
      <c r="AU257" s="222" t="s">
        <v>87</v>
      </c>
      <c r="AY257" s="17" t="s">
        <v>179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7" t="s">
        <v>85</v>
      </c>
      <c r="BK257" s="223">
        <f>ROUND(I257*H257,2)</f>
        <v>0</v>
      </c>
      <c r="BL257" s="17" t="s">
        <v>180</v>
      </c>
      <c r="BM257" s="222" t="s">
        <v>1358</v>
      </c>
    </row>
    <row r="258" s="2" customFormat="1">
      <c r="A258" s="38"/>
      <c r="B258" s="39"/>
      <c r="C258" s="40"/>
      <c r="D258" s="224" t="s">
        <v>182</v>
      </c>
      <c r="E258" s="40"/>
      <c r="F258" s="225" t="s">
        <v>1357</v>
      </c>
      <c r="G258" s="40"/>
      <c r="H258" s="40"/>
      <c r="I258" s="226"/>
      <c r="J258" s="40"/>
      <c r="K258" s="40"/>
      <c r="L258" s="44"/>
      <c r="M258" s="227"/>
      <c r="N258" s="228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182</v>
      </c>
      <c r="AU258" s="17" t="s">
        <v>87</v>
      </c>
    </row>
    <row r="259" s="15" customFormat="1">
      <c r="A259" s="15"/>
      <c r="B259" s="287"/>
      <c r="C259" s="288"/>
      <c r="D259" s="224" t="s">
        <v>185</v>
      </c>
      <c r="E259" s="289" t="s">
        <v>1</v>
      </c>
      <c r="F259" s="290" t="s">
        <v>1359</v>
      </c>
      <c r="G259" s="288"/>
      <c r="H259" s="289" t="s">
        <v>1</v>
      </c>
      <c r="I259" s="291"/>
      <c r="J259" s="288"/>
      <c r="K259" s="288"/>
      <c r="L259" s="292"/>
      <c r="M259" s="293"/>
      <c r="N259" s="294"/>
      <c r="O259" s="294"/>
      <c r="P259" s="294"/>
      <c r="Q259" s="294"/>
      <c r="R259" s="294"/>
      <c r="S259" s="294"/>
      <c r="T259" s="29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96" t="s">
        <v>185</v>
      </c>
      <c r="AU259" s="296" t="s">
        <v>87</v>
      </c>
      <c r="AV259" s="15" t="s">
        <v>85</v>
      </c>
      <c r="AW259" s="15" t="s">
        <v>34</v>
      </c>
      <c r="AX259" s="15" t="s">
        <v>78</v>
      </c>
      <c r="AY259" s="296" t="s">
        <v>179</v>
      </c>
    </row>
    <row r="260" s="12" customFormat="1">
      <c r="A260" s="12"/>
      <c r="B260" s="230"/>
      <c r="C260" s="231"/>
      <c r="D260" s="224" t="s">
        <v>185</v>
      </c>
      <c r="E260" s="232" t="s">
        <v>1</v>
      </c>
      <c r="F260" s="233" t="s">
        <v>85</v>
      </c>
      <c r="G260" s="231"/>
      <c r="H260" s="234">
        <v>1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40" t="s">
        <v>185</v>
      </c>
      <c r="AU260" s="240" t="s">
        <v>87</v>
      </c>
      <c r="AV260" s="12" t="s">
        <v>87</v>
      </c>
      <c r="AW260" s="12" t="s">
        <v>34</v>
      </c>
      <c r="AX260" s="12" t="s">
        <v>78</v>
      </c>
      <c r="AY260" s="240" t="s">
        <v>179</v>
      </c>
    </row>
    <row r="261" s="14" customFormat="1">
      <c r="A261" s="14"/>
      <c r="B261" s="266"/>
      <c r="C261" s="267"/>
      <c r="D261" s="224" t="s">
        <v>185</v>
      </c>
      <c r="E261" s="268" t="s">
        <v>1</v>
      </c>
      <c r="F261" s="269" t="s">
        <v>291</v>
      </c>
      <c r="G261" s="267"/>
      <c r="H261" s="270">
        <v>1</v>
      </c>
      <c r="I261" s="271"/>
      <c r="J261" s="267"/>
      <c r="K261" s="267"/>
      <c r="L261" s="272"/>
      <c r="M261" s="273"/>
      <c r="N261" s="274"/>
      <c r="O261" s="274"/>
      <c r="P261" s="274"/>
      <c r="Q261" s="274"/>
      <c r="R261" s="274"/>
      <c r="S261" s="274"/>
      <c r="T261" s="27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6" t="s">
        <v>185</v>
      </c>
      <c r="AU261" s="276" t="s">
        <v>87</v>
      </c>
      <c r="AV261" s="14" t="s">
        <v>180</v>
      </c>
      <c r="AW261" s="14" t="s">
        <v>34</v>
      </c>
      <c r="AX261" s="14" t="s">
        <v>85</v>
      </c>
      <c r="AY261" s="276" t="s">
        <v>179</v>
      </c>
    </row>
    <row r="262" s="13" customFormat="1" ht="22.8" customHeight="1">
      <c r="A262" s="13"/>
      <c r="B262" s="241"/>
      <c r="C262" s="242"/>
      <c r="D262" s="243" t="s">
        <v>77</v>
      </c>
      <c r="E262" s="255" t="s">
        <v>733</v>
      </c>
      <c r="F262" s="255" t="s">
        <v>1360</v>
      </c>
      <c r="G262" s="242"/>
      <c r="H262" s="242"/>
      <c r="I262" s="245"/>
      <c r="J262" s="256">
        <f>BK262</f>
        <v>0</v>
      </c>
      <c r="K262" s="242"/>
      <c r="L262" s="247"/>
      <c r="M262" s="248"/>
      <c r="N262" s="249"/>
      <c r="O262" s="249"/>
      <c r="P262" s="250">
        <f>SUM(P263:P277)</f>
        <v>0</v>
      </c>
      <c r="Q262" s="249"/>
      <c r="R262" s="250">
        <f>SUM(R263:R277)</f>
        <v>1.1671311999999998</v>
      </c>
      <c r="S262" s="249"/>
      <c r="T262" s="251">
        <f>SUM(T263:T277)</f>
        <v>23.904</v>
      </c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R262" s="252" t="s">
        <v>85</v>
      </c>
      <c r="AT262" s="253" t="s">
        <v>77</v>
      </c>
      <c r="AU262" s="253" t="s">
        <v>85</v>
      </c>
      <c r="AY262" s="252" t="s">
        <v>179</v>
      </c>
      <c r="BK262" s="254">
        <f>SUM(BK263:BK277)</f>
        <v>0</v>
      </c>
    </row>
    <row r="263" s="2" customFormat="1" ht="24.15" customHeight="1">
      <c r="A263" s="38"/>
      <c r="B263" s="39"/>
      <c r="C263" s="257" t="s">
        <v>770</v>
      </c>
      <c r="D263" s="257" t="s">
        <v>270</v>
      </c>
      <c r="E263" s="258" t="s">
        <v>1361</v>
      </c>
      <c r="F263" s="259" t="s">
        <v>1362</v>
      </c>
      <c r="G263" s="260" t="s">
        <v>418</v>
      </c>
      <c r="H263" s="261">
        <v>1.696</v>
      </c>
      <c r="I263" s="262"/>
      <c r="J263" s="263">
        <f>ROUND(I263*H263,2)</f>
        <v>0</v>
      </c>
      <c r="K263" s="259" t="s">
        <v>1</v>
      </c>
      <c r="L263" s="44"/>
      <c r="M263" s="264" t="s">
        <v>1</v>
      </c>
      <c r="N263" s="265" t="s">
        <v>43</v>
      </c>
      <c r="O263" s="91"/>
      <c r="P263" s="220">
        <f>O263*H263</f>
        <v>0</v>
      </c>
      <c r="Q263" s="220">
        <v>0.00063000000000000003</v>
      </c>
      <c r="R263" s="220">
        <f>Q263*H263</f>
        <v>0.0010684799999999999</v>
      </c>
      <c r="S263" s="220">
        <v>0</v>
      </c>
      <c r="T263" s="221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2" t="s">
        <v>180</v>
      </c>
      <c r="AT263" s="222" t="s">
        <v>270</v>
      </c>
      <c r="AU263" s="222" t="s">
        <v>87</v>
      </c>
      <c r="AY263" s="17" t="s">
        <v>179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7" t="s">
        <v>85</v>
      </c>
      <c r="BK263" s="223">
        <f>ROUND(I263*H263,2)</f>
        <v>0</v>
      </c>
      <c r="BL263" s="17" t="s">
        <v>180</v>
      </c>
      <c r="BM263" s="222" t="s">
        <v>1363</v>
      </c>
    </row>
    <row r="264" s="2" customFormat="1">
      <c r="A264" s="38"/>
      <c r="B264" s="39"/>
      <c r="C264" s="40"/>
      <c r="D264" s="224" t="s">
        <v>182</v>
      </c>
      <c r="E264" s="40"/>
      <c r="F264" s="225" t="s">
        <v>1362</v>
      </c>
      <c r="G264" s="40"/>
      <c r="H264" s="40"/>
      <c r="I264" s="226"/>
      <c r="J264" s="40"/>
      <c r="K264" s="40"/>
      <c r="L264" s="44"/>
      <c r="M264" s="227"/>
      <c r="N264" s="228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182</v>
      </c>
      <c r="AU264" s="17" t="s">
        <v>87</v>
      </c>
    </row>
    <row r="265" s="2" customFormat="1" ht="24.15" customHeight="1">
      <c r="A265" s="38"/>
      <c r="B265" s="39"/>
      <c r="C265" s="257" t="s">
        <v>319</v>
      </c>
      <c r="D265" s="257" t="s">
        <v>270</v>
      </c>
      <c r="E265" s="258" t="s">
        <v>1364</v>
      </c>
      <c r="F265" s="259" t="s">
        <v>1365</v>
      </c>
      <c r="G265" s="260" t="s">
        <v>195</v>
      </c>
      <c r="H265" s="261">
        <v>6.2800000000000002</v>
      </c>
      <c r="I265" s="262"/>
      <c r="J265" s="263">
        <f>ROUND(I265*H265,2)</f>
        <v>0</v>
      </c>
      <c r="K265" s="259" t="s">
        <v>1</v>
      </c>
      <c r="L265" s="44"/>
      <c r="M265" s="264" t="s">
        <v>1</v>
      </c>
      <c r="N265" s="265" t="s">
        <v>43</v>
      </c>
      <c r="O265" s="91"/>
      <c r="P265" s="220">
        <f>O265*H265</f>
        <v>0</v>
      </c>
      <c r="Q265" s="220">
        <v>0.000174</v>
      </c>
      <c r="R265" s="220">
        <f>Q265*H265</f>
        <v>0.0010927200000000002</v>
      </c>
      <c r="S265" s="220">
        <v>0</v>
      </c>
      <c r="T265" s="221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2" t="s">
        <v>180</v>
      </c>
      <c r="AT265" s="222" t="s">
        <v>270</v>
      </c>
      <c r="AU265" s="222" t="s">
        <v>87</v>
      </c>
      <c r="AY265" s="17" t="s">
        <v>179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7" t="s">
        <v>85</v>
      </c>
      <c r="BK265" s="223">
        <f>ROUND(I265*H265,2)</f>
        <v>0</v>
      </c>
      <c r="BL265" s="17" t="s">
        <v>180</v>
      </c>
      <c r="BM265" s="222" t="s">
        <v>1366</v>
      </c>
    </row>
    <row r="266" s="2" customFormat="1">
      <c r="A266" s="38"/>
      <c r="B266" s="39"/>
      <c r="C266" s="40"/>
      <c r="D266" s="224" t="s">
        <v>182</v>
      </c>
      <c r="E266" s="40"/>
      <c r="F266" s="225" t="s">
        <v>1365</v>
      </c>
      <c r="G266" s="40"/>
      <c r="H266" s="40"/>
      <c r="I266" s="226"/>
      <c r="J266" s="40"/>
      <c r="K266" s="40"/>
      <c r="L266" s="44"/>
      <c r="M266" s="227"/>
      <c r="N266" s="228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182</v>
      </c>
      <c r="AU266" s="17" t="s">
        <v>87</v>
      </c>
    </row>
    <row r="267" s="15" customFormat="1">
      <c r="A267" s="15"/>
      <c r="B267" s="287"/>
      <c r="C267" s="288"/>
      <c r="D267" s="224" t="s">
        <v>185</v>
      </c>
      <c r="E267" s="289" t="s">
        <v>1</v>
      </c>
      <c r="F267" s="290" t="s">
        <v>1367</v>
      </c>
      <c r="G267" s="288"/>
      <c r="H267" s="289" t="s">
        <v>1</v>
      </c>
      <c r="I267" s="291"/>
      <c r="J267" s="288"/>
      <c r="K267" s="288"/>
      <c r="L267" s="292"/>
      <c r="M267" s="293"/>
      <c r="N267" s="294"/>
      <c r="O267" s="294"/>
      <c r="P267" s="294"/>
      <c r="Q267" s="294"/>
      <c r="R267" s="294"/>
      <c r="S267" s="294"/>
      <c r="T267" s="29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96" t="s">
        <v>185</v>
      </c>
      <c r="AU267" s="296" t="s">
        <v>87</v>
      </c>
      <c r="AV267" s="15" t="s">
        <v>85</v>
      </c>
      <c r="AW267" s="15" t="s">
        <v>34</v>
      </c>
      <c r="AX267" s="15" t="s">
        <v>78</v>
      </c>
      <c r="AY267" s="296" t="s">
        <v>179</v>
      </c>
    </row>
    <row r="268" s="12" customFormat="1">
      <c r="A268" s="12"/>
      <c r="B268" s="230"/>
      <c r="C268" s="231"/>
      <c r="D268" s="224" t="s">
        <v>185</v>
      </c>
      <c r="E268" s="232" t="s">
        <v>1</v>
      </c>
      <c r="F268" s="233" t="s">
        <v>1368</v>
      </c>
      <c r="G268" s="231"/>
      <c r="H268" s="234">
        <v>6.2800000000000002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40" t="s">
        <v>185</v>
      </c>
      <c r="AU268" s="240" t="s">
        <v>87</v>
      </c>
      <c r="AV268" s="12" t="s">
        <v>87</v>
      </c>
      <c r="AW268" s="12" t="s">
        <v>34</v>
      </c>
      <c r="AX268" s="12" t="s">
        <v>78</v>
      </c>
      <c r="AY268" s="240" t="s">
        <v>179</v>
      </c>
    </row>
    <row r="269" s="14" customFormat="1">
      <c r="A269" s="14"/>
      <c r="B269" s="266"/>
      <c r="C269" s="267"/>
      <c r="D269" s="224" t="s">
        <v>185</v>
      </c>
      <c r="E269" s="268" t="s">
        <v>1</v>
      </c>
      <c r="F269" s="269" t="s">
        <v>291</v>
      </c>
      <c r="G269" s="267"/>
      <c r="H269" s="270">
        <v>6.2800000000000002</v>
      </c>
      <c r="I269" s="271"/>
      <c r="J269" s="267"/>
      <c r="K269" s="267"/>
      <c r="L269" s="272"/>
      <c r="M269" s="273"/>
      <c r="N269" s="274"/>
      <c r="O269" s="274"/>
      <c r="P269" s="274"/>
      <c r="Q269" s="274"/>
      <c r="R269" s="274"/>
      <c r="S269" s="274"/>
      <c r="T269" s="27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6" t="s">
        <v>185</v>
      </c>
      <c r="AU269" s="276" t="s">
        <v>87</v>
      </c>
      <c r="AV269" s="14" t="s">
        <v>180</v>
      </c>
      <c r="AW269" s="14" t="s">
        <v>34</v>
      </c>
      <c r="AX269" s="14" t="s">
        <v>85</v>
      </c>
      <c r="AY269" s="276" t="s">
        <v>179</v>
      </c>
    </row>
    <row r="270" s="2" customFormat="1" ht="24.15" customHeight="1">
      <c r="A270" s="38"/>
      <c r="B270" s="39"/>
      <c r="C270" s="257" t="s">
        <v>437</v>
      </c>
      <c r="D270" s="257" t="s">
        <v>270</v>
      </c>
      <c r="E270" s="258" t="s">
        <v>1369</v>
      </c>
      <c r="F270" s="259" t="s">
        <v>1370</v>
      </c>
      <c r="G270" s="260" t="s">
        <v>200</v>
      </c>
      <c r="H270" s="261">
        <v>2</v>
      </c>
      <c r="I270" s="262"/>
      <c r="J270" s="263">
        <f>ROUND(I270*H270,2)</f>
        <v>0</v>
      </c>
      <c r="K270" s="259" t="s">
        <v>1</v>
      </c>
      <c r="L270" s="44"/>
      <c r="M270" s="264" t="s">
        <v>1</v>
      </c>
      <c r="N270" s="265" t="s">
        <v>43</v>
      </c>
      <c r="O270" s="91"/>
      <c r="P270" s="220">
        <f>O270*H270</f>
        <v>0</v>
      </c>
      <c r="Q270" s="220">
        <v>0.0064850000000000003</v>
      </c>
      <c r="R270" s="220">
        <f>Q270*H270</f>
        <v>0.012970000000000001</v>
      </c>
      <c r="S270" s="220">
        <v>0</v>
      </c>
      <c r="T270" s="221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2" t="s">
        <v>180</v>
      </c>
      <c r="AT270" s="222" t="s">
        <v>270</v>
      </c>
      <c r="AU270" s="222" t="s">
        <v>87</v>
      </c>
      <c r="AY270" s="17" t="s">
        <v>179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7" t="s">
        <v>85</v>
      </c>
      <c r="BK270" s="223">
        <f>ROUND(I270*H270,2)</f>
        <v>0</v>
      </c>
      <c r="BL270" s="17" t="s">
        <v>180</v>
      </c>
      <c r="BM270" s="222" t="s">
        <v>1371</v>
      </c>
    </row>
    <row r="271" s="2" customFormat="1">
      <c r="A271" s="38"/>
      <c r="B271" s="39"/>
      <c r="C271" s="40"/>
      <c r="D271" s="224" t="s">
        <v>182</v>
      </c>
      <c r="E271" s="40"/>
      <c r="F271" s="225" t="s">
        <v>1370</v>
      </c>
      <c r="G271" s="40"/>
      <c r="H271" s="40"/>
      <c r="I271" s="226"/>
      <c r="J271" s="40"/>
      <c r="K271" s="40"/>
      <c r="L271" s="44"/>
      <c r="M271" s="227"/>
      <c r="N271" s="228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182</v>
      </c>
      <c r="AU271" s="17" t="s">
        <v>87</v>
      </c>
    </row>
    <row r="272" s="15" customFormat="1">
      <c r="A272" s="15"/>
      <c r="B272" s="287"/>
      <c r="C272" s="288"/>
      <c r="D272" s="224" t="s">
        <v>185</v>
      </c>
      <c r="E272" s="289" t="s">
        <v>1</v>
      </c>
      <c r="F272" s="290" t="s">
        <v>1372</v>
      </c>
      <c r="G272" s="288"/>
      <c r="H272" s="289" t="s">
        <v>1</v>
      </c>
      <c r="I272" s="291"/>
      <c r="J272" s="288"/>
      <c r="K272" s="288"/>
      <c r="L272" s="292"/>
      <c r="M272" s="293"/>
      <c r="N272" s="294"/>
      <c r="O272" s="294"/>
      <c r="P272" s="294"/>
      <c r="Q272" s="294"/>
      <c r="R272" s="294"/>
      <c r="S272" s="294"/>
      <c r="T272" s="29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96" t="s">
        <v>185</v>
      </c>
      <c r="AU272" s="296" t="s">
        <v>87</v>
      </c>
      <c r="AV272" s="15" t="s">
        <v>85</v>
      </c>
      <c r="AW272" s="15" t="s">
        <v>34</v>
      </c>
      <c r="AX272" s="15" t="s">
        <v>78</v>
      </c>
      <c r="AY272" s="296" t="s">
        <v>179</v>
      </c>
    </row>
    <row r="273" s="12" customFormat="1">
      <c r="A273" s="12"/>
      <c r="B273" s="230"/>
      <c r="C273" s="231"/>
      <c r="D273" s="224" t="s">
        <v>185</v>
      </c>
      <c r="E273" s="232" t="s">
        <v>1</v>
      </c>
      <c r="F273" s="233" t="s">
        <v>87</v>
      </c>
      <c r="G273" s="231"/>
      <c r="H273" s="234">
        <v>2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40" t="s">
        <v>185</v>
      </c>
      <c r="AU273" s="240" t="s">
        <v>87</v>
      </c>
      <c r="AV273" s="12" t="s">
        <v>87</v>
      </c>
      <c r="AW273" s="12" t="s">
        <v>34</v>
      </c>
      <c r="AX273" s="12" t="s">
        <v>78</v>
      </c>
      <c r="AY273" s="240" t="s">
        <v>179</v>
      </c>
    </row>
    <row r="274" s="14" customFormat="1">
      <c r="A274" s="14"/>
      <c r="B274" s="266"/>
      <c r="C274" s="267"/>
      <c r="D274" s="224" t="s">
        <v>185</v>
      </c>
      <c r="E274" s="268" t="s">
        <v>1</v>
      </c>
      <c r="F274" s="269" t="s">
        <v>291</v>
      </c>
      <c r="G274" s="267"/>
      <c r="H274" s="270">
        <v>2</v>
      </c>
      <c r="I274" s="271"/>
      <c r="J274" s="267"/>
      <c r="K274" s="267"/>
      <c r="L274" s="272"/>
      <c r="M274" s="273"/>
      <c r="N274" s="274"/>
      <c r="O274" s="274"/>
      <c r="P274" s="274"/>
      <c r="Q274" s="274"/>
      <c r="R274" s="274"/>
      <c r="S274" s="274"/>
      <c r="T274" s="27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6" t="s">
        <v>185</v>
      </c>
      <c r="AU274" s="276" t="s">
        <v>87</v>
      </c>
      <c r="AV274" s="14" t="s">
        <v>180</v>
      </c>
      <c r="AW274" s="14" t="s">
        <v>34</v>
      </c>
      <c r="AX274" s="14" t="s">
        <v>85</v>
      </c>
      <c r="AY274" s="276" t="s">
        <v>179</v>
      </c>
    </row>
    <row r="275" s="2" customFormat="1" ht="16.5" customHeight="1">
      <c r="A275" s="38"/>
      <c r="B275" s="39"/>
      <c r="C275" s="257" t="s">
        <v>443</v>
      </c>
      <c r="D275" s="257" t="s">
        <v>270</v>
      </c>
      <c r="E275" s="258" t="s">
        <v>1373</v>
      </c>
      <c r="F275" s="259" t="s">
        <v>1374</v>
      </c>
      <c r="G275" s="260" t="s">
        <v>252</v>
      </c>
      <c r="H275" s="261">
        <v>9.5999999999999996</v>
      </c>
      <c r="I275" s="262"/>
      <c r="J275" s="263">
        <f>ROUND(I275*H275,2)</f>
        <v>0</v>
      </c>
      <c r="K275" s="259" t="s">
        <v>1</v>
      </c>
      <c r="L275" s="44"/>
      <c r="M275" s="264" t="s">
        <v>1</v>
      </c>
      <c r="N275" s="265" t="s">
        <v>43</v>
      </c>
      <c r="O275" s="91"/>
      <c r="P275" s="220">
        <f>O275*H275</f>
        <v>0</v>
      </c>
      <c r="Q275" s="220">
        <v>0.12</v>
      </c>
      <c r="R275" s="220">
        <f>Q275*H275</f>
        <v>1.1519999999999999</v>
      </c>
      <c r="S275" s="220">
        <v>2.4900000000000002</v>
      </c>
      <c r="T275" s="221">
        <f>S275*H275</f>
        <v>23.904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2" t="s">
        <v>180</v>
      </c>
      <c r="AT275" s="222" t="s">
        <v>270</v>
      </c>
      <c r="AU275" s="222" t="s">
        <v>87</v>
      </c>
      <c r="AY275" s="17" t="s">
        <v>179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7" t="s">
        <v>85</v>
      </c>
      <c r="BK275" s="223">
        <f>ROUND(I275*H275,2)</f>
        <v>0</v>
      </c>
      <c r="BL275" s="17" t="s">
        <v>180</v>
      </c>
      <c r="BM275" s="222" t="s">
        <v>1375</v>
      </c>
    </row>
    <row r="276" s="2" customFormat="1">
      <c r="A276" s="38"/>
      <c r="B276" s="39"/>
      <c r="C276" s="40"/>
      <c r="D276" s="224" t="s">
        <v>182</v>
      </c>
      <c r="E276" s="40"/>
      <c r="F276" s="225" t="s">
        <v>1374</v>
      </c>
      <c r="G276" s="40"/>
      <c r="H276" s="40"/>
      <c r="I276" s="226"/>
      <c r="J276" s="40"/>
      <c r="K276" s="40"/>
      <c r="L276" s="44"/>
      <c r="M276" s="227"/>
      <c r="N276" s="228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182</v>
      </c>
      <c r="AU276" s="17" t="s">
        <v>87</v>
      </c>
    </row>
    <row r="277" s="12" customFormat="1">
      <c r="A277" s="12"/>
      <c r="B277" s="230"/>
      <c r="C277" s="231"/>
      <c r="D277" s="224" t="s">
        <v>185</v>
      </c>
      <c r="E277" s="232" t="s">
        <v>1</v>
      </c>
      <c r="F277" s="233" t="s">
        <v>1376</v>
      </c>
      <c r="G277" s="231"/>
      <c r="H277" s="234">
        <v>9.5999999999999996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40" t="s">
        <v>185</v>
      </c>
      <c r="AU277" s="240" t="s">
        <v>87</v>
      </c>
      <c r="AV277" s="12" t="s">
        <v>87</v>
      </c>
      <c r="AW277" s="12" t="s">
        <v>34</v>
      </c>
      <c r="AX277" s="12" t="s">
        <v>85</v>
      </c>
      <c r="AY277" s="240" t="s">
        <v>179</v>
      </c>
    </row>
    <row r="278" s="13" customFormat="1" ht="22.8" customHeight="1">
      <c r="A278" s="13"/>
      <c r="B278" s="241"/>
      <c r="C278" s="242"/>
      <c r="D278" s="243" t="s">
        <v>77</v>
      </c>
      <c r="E278" s="255" t="s">
        <v>1377</v>
      </c>
      <c r="F278" s="255" t="s">
        <v>1378</v>
      </c>
      <c r="G278" s="242"/>
      <c r="H278" s="242"/>
      <c r="I278" s="245"/>
      <c r="J278" s="256">
        <f>BK278</f>
        <v>0</v>
      </c>
      <c r="K278" s="242"/>
      <c r="L278" s="247"/>
      <c r="M278" s="248"/>
      <c r="N278" s="249"/>
      <c r="O278" s="249"/>
      <c r="P278" s="250">
        <f>SUM(P279:P288)</f>
        <v>0</v>
      </c>
      <c r="Q278" s="249"/>
      <c r="R278" s="250">
        <f>SUM(R279:R288)</f>
        <v>0</v>
      </c>
      <c r="S278" s="249"/>
      <c r="T278" s="251">
        <f>SUM(T279:T288)</f>
        <v>0</v>
      </c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R278" s="252" t="s">
        <v>85</v>
      </c>
      <c r="AT278" s="253" t="s">
        <v>77</v>
      </c>
      <c r="AU278" s="253" t="s">
        <v>85</v>
      </c>
      <c r="AY278" s="252" t="s">
        <v>179</v>
      </c>
      <c r="BK278" s="254">
        <f>SUM(BK279:BK288)</f>
        <v>0</v>
      </c>
    </row>
    <row r="279" s="2" customFormat="1" ht="24.15" customHeight="1">
      <c r="A279" s="38"/>
      <c r="B279" s="39"/>
      <c r="C279" s="257" t="s">
        <v>375</v>
      </c>
      <c r="D279" s="257" t="s">
        <v>270</v>
      </c>
      <c r="E279" s="258" t="s">
        <v>1379</v>
      </c>
      <c r="F279" s="259" t="s">
        <v>1380</v>
      </c>
      <c r="G279" s="260" t="s">
        <v>176</v>
      </c>
      <c r="H279" s="261">
        <v>23.904</v>
      </c>
      <c r="I279" s="262"/>
      <c r="J279" s="263">
        <f>ROUND(I279*H279,2)</f>
        <v>0</v>
      </c>
      <c r="K279" s="259" t="s">
        <v>1</v>
      </c>
      <c r="L279" s="44"/>
      <c r="M279" s="264" t="s">
        <v>1</v>
      </c>
      <c r="N279" s="265" t="s">
        <v>43</v>
      </c>
      <c r="O279" s="91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2" t="s">
        <v>180</v>
      </c>
      <c r="AT279" s="222" t="s">
        <v>270</v>
      </c>
      <c r="AU279" s="222" t="s">
        <v>87</v>
      </c>
      <c r="AY279" s="17" t="s">
        <v>179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7" t="s">
        <v>85</v>
      </c>
      <c r="BK279" s="223">
        <f>ROUND(I279*H279,2)</f>
        <v>0</v>
      </c>
      <c r="BL279" s="17" t="s">
        <v>180</v>
      </c>
      <c r="BM279" s="222" t="s">
        <v>1381</v>
      </c>
    </row>
    <row r="280" s="2" customFormat="1">
      <c r="A280" s="38"/>
      <c r="B280" s="39"/>
      <c r="C280" s="40"/>
      <c r="D280" s="224" t="s">
        <v>182</v>
      </c>
      <c r="E280" s="40"/>
      <c r="F280" s="225" t="s">
        <v>1380</v>
      </c>
      <c r="G280" s="40"/>
      <c r="H280" s="40"/>
      <c r="I280" s="226"/>
      <c r="J280" s="40"/>
      <c r="K280" s="40"/>
      <c r="L280" s="44"/>
      <c r="M280" s="227"/>
      <c r="N280" s="228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182</v>
      </c>
      <c r="AU280" s="17" t="s">
        <v>87</v>
      </c>
    </row>
    <row r="281" s="2" customFormat="1" ht="16.5" customHeight="1">
      <c r="A281" s="38"/>
      <c r="B281" s="39"/>
      <c r="C281" s="257" t="s">
        <v>211</v>
      </c>
      <c r="D281" s="257" t="s">
        <v>270</v>
      </c>
      <c r="E281" s="258" t="s">
        <v>1382</v>
      </c>
      <c r="F281" s="259" t="s">
        <v>1383</v>
      </c>
      <c r="G281" s="260" t="s">
        <v>176</v>
      </c>
      <c r="H281" s="261">
        <v>956.15999999999997</v>
      </c>
      <c r="I281" s="262"/>
      <c r="J281" s="263">
        <f>ROUND(I281*H281,2)</f>
        <v>0</v>
      </c>
      <c r="K281" s="259" t="s">
        <v>1</v>
      </c>
      <c r="L281" s="44"/>
      <c r="M281" s="264" t="s">
        <v>1</v>
      </c>
      <c r="N281" s="265" t="s">
        <v>43</v>
      </c>
      <c r="O281" s="91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2" t="s">
        <v>180</v>
      </c>
      <c r="AT281" s="222" t="s">
        <v>270</v>
      </c>
      <c r="AU281" s="222" t="s">
        <v>87</v>
      </c>
      <c r="AY281" s="17" t="s">
        <v>179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7" t="s">
        <v>85</v>
      </c>
      <c r="BK281" s="223">
        <f>ROUND(I281*H281,2)</f>
        <v>0</v>
      </c>
      <c r="BL281" s="17" t="s">
        <v>180</v>
      </c>
      <c r="BM281" s="222" t="s">
        <v>1384</v>
      </c>
    </row>
    <row r="282" s="2" customFormat="1">
      <c r="A282" s="38"/>
      <c r="B282" s="39"/>
      <c r="C282" s="40"/>
      <c r="D282" s="224" t="s">
        <v>182</v>
      </c>
      <c r="E282" s="40"/>
      <c r="F282" s="225" t="s">
        <v>1383</v>
      </c>
      <c r="G282" s="40"/>
      <c r="H282" s="40"/>
      <c r="I282" s="226"/>
      <c r="J282" s="40"/>
      <c r="K282" s="40"/>
      <c r="L282" s="44"/>
      <c r="M282" s="227"/>
      <c r="N282" s="228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182</v>
      </c>
      <c r="AU282" s="17" t="s">
        <v>87</v>
      </c>
    </row>
    <row r="283" s="12" customFormat="1">
      <c r="A283" s="12"/>
      <c r="B283" s="230"/>
      <c r="C283" s="231"/>
      <c r="D283" s="224" t="s">
        <v>185</v>
      </c>
      <c r="E283" s="232" t="s">
        <v>1</v>
      </c>
      <c r="F283" s="233" t="s">
        <v>1385</v>
      </c>
      <c r="G283" s="231"/>
      <c r="H283" s="234">
        <v>956.15999999999997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40" t="s">
        <v>185</v>
      </c>
      <c r="AU283" s="240" t="s">
        <v>87</v>
      </c>
      <c r="AV283" s="12" t="s">
        <v>87</v>
      </c>
      <c r="AW283" s="12" t="s">
        <v>34</v>
      </c>
      <c r="AX283" s="12" t="s">
        <v>78</v>
      </c>
      <c r="AY283" s="240" t="s">
        <v>179</v>
      </c>
    </row>
    <row r="284" s="14" customFormat="1">
      <c r="A284" s="14"/>
      <c r="B284" s="266"/>
      <c r="C284" s="267"/>
      <c r="D284" s="224" t="s">
        <v>185</v>
      </c>
      <c r="E284" s="268" t="s">
        <v>1</v>
      </c>
      <c r="F284" s="269" t="s">
        <v>291</v>
      </c>
      <c r="G284" s="267"/>
      <c r="H284" s="270">
        <v>956.15999999999997</v>
      </c>
      <c r="I284" s="271"/>
      <c r="J284" s="267"/>
      <c r="K284" s="267"/>
      <c r="L284" s="272"/>
      <c r="M284" s="273"/>
      <c r="N284" s="274"/>
      <c r="O284" s="274"/>
      <c r="P284" s="274"/>
      <c r="Q284" s="274"/>
      <c r="R284" s="274"/>
      <c r="S284" s="274"/>
      <c r="T284" s="27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6" t="s">
        <v>185</v>
      </c>
      <c r="AU284" s="276" t="s">
        <v>87</v>
      </c>
      <c r="AV284" s="14" t="s">
        <v>180</v>
      </c>
      <c r="AW284" s="14" t="s">
        <v>34</v>
      </c>
      <c r="AX284" s="14" t="s">
        <v>85</v>
      </c>
      <c r="AY284" s="276" t="s">
        <v>179</v>
      </c>
    </row>
    <row r="285" s="2" customFormat="1" ht="24.15" customHeight="1">
      <c r="A285" s="38"/>
      <c r="B285" s="39"/>
      <c r="C285" s="257" t="s">
        <v>485</v>
      </c>
      <c r="D285" s="257" t="s">
        <v>270</v>
      </c>
      <c r="E285" s="258" t="s">
        <v>1386</v>
      </c>
      <c r="F285" s="259" t="s">
        <v>1387</v>
      </c>
      <c r="G285" s="260" t="s">
        <v>176</v>
      </c>
      <c r="H285" s="261">
        <v>23.904</v>
      </c>
      <c r="I285" s="262"/>
      <c r="J285" s="263">
        <f>ROUND(I285*H285,2)</f>
        <v>0</v>
      </c>
      <c r="K285" s="259" t="s">
        <v>1</v>
      </c>
      <c r="L285" s="44"/>
      <c r="M285" s="264" t="s">
        <v>1</v>
      </c>
      <c r="N285" s="265" t="s">
        <v>43</v>
      </c>
      <c r="O285" s="91"/>
      <c r="P285" s="220">
        <f>O285*H285</f>
        <v>0</v>
      </c>
      <c r="Q285" s="220">
        <v>0</v>
      </c>
      <c r="R285" s="220">
        <f>Q285*H285</f>
        <v>0</v>
      </c>
      <c r="S285" s="220">
        <v>0</v>
      </c>
      <c r="T285" s="221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2" t="s">
        <v>180</v>
      </c>
      <c r="AT285" s="222" t="s">
        <v>270</v>
      </c>
      <c r="AU285" s="222" t="s">
        <v>87</v>
      </c>
      <c r="AY285" s="17" t="s">
        <v>179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7" t="s">
        <v>85</v>
      </c>
      <c r="BK285" s="223">
        <f>ROUND(I285*H285,2)</f>
        <v>0</v>
      </c>
      <c r="BL285" s="17" t="s">
        <v>180</v>
      </c>
      <c r="BM285" s="222" t="s">
        <v>1388</v>
      </c>
    </row>
    <row r="286" s="2" customFormat="1">
      <c r="A286" s="38"/>
      <c r="B286" s="39"/>
      <c r="C286" s="40"/>
      <c r="D286" s="224" t="s">
        <v>182</v>
      </c>
      <c r="E286" s="40"/>
      <c r="F286" s="225" t="s">
        <v>1387</v>
      </c>
      <c r="G286" s="40"/>
      <c r="H286" s="40"/>
      <c r="I286" s="226"/>
      <c r="J286" s="40"/>
      <c r="K286" s="40"/>
      <c r="L286" s="44"/>
      <c r="M286" s="227"/>
      <c r="N286" s="228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182</v>
      </c>
      <c r="AU286" s="17" t="s">
        <v>87</v>
      </c>
    </row>
    <row r="287" s="2" customFormat="1" ht="24.15" customHeight="1">
      <c r="A287" s="38"/>
      <c r="B287" s="39"/>
      <c r="C287" s="257" t="s">
        <v>477</v>
      </c>
      <c r="D287" s="257" t="s">
        <v>270</v>
      </c>
      <c r="E287" s="258" t="s">
        <v>1389</v>
      </c>
      <c r="F287" s="259" t="s">
        <v>1390</v>
      </c>
      <c r="G287" s="260" t="s">
        <v>176</v>
      </c>
      <c r="H287" s="261">
        <v>23.904</v>
      </c>
      <c r="I287" s="262"/>
      <c r="J287" s="263">
        <f>ROUND(I287*H287,2)</f>
        <v>0</v>
      </c>
      <c r="K287" s="259" t="s">
        <v>1</v>
      </c>
      <c r="L287" s="44"/>
      <c r="M287" s="264" t="s">
        <v>1</v>
      </c>
      <c r="N287" s="265" t="s">
        <v>43</v>
      </c>
      <c r="O287" s="91"/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2" t="s">
        <v>180</v>
      </c>
      <c r="AT287" s="222" t="s">
        <v>270</v>
      </c>
      <c r="AU287" s="222" t="s">
        <v>87</v>
      </c>
      <c r="AY287" s="17" t="s">
        <v>179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7" t="s">
        <v>85</v>
      </c>
      <c r="BK287" s="223">
        <f>ROUND(I287*H287,2)</f>
        <v>0</v>
      </c>
      <c r="BL287" s="17" t="s">
        <v>180</v>
      </c>
      <c r="BM287" s="222" t="s">
        <v>1391</v>
      </c>
    </row>
    <row r="288" s="2" customFormat="1">
      <c r="A288" s="38"/>
      <c r="B288" s="39"/>
      <c r="C288" s="40"/>
      <c r="D288" s="224" t="s">
        <v>182</v>
      </c>
      <c r="E288" s="40"/>
      <c r="F288" s="225" t="s">
        <v>1390</v>
      </c>
      <c r="G288" s="40"/>
      <c r="H288" s="40"/>
      <c r="I288" s="226"/>
      <c r="J288" s="40"/>
      <c r="K288" s="40"/>
      <c r="L288" s="44"/>
      <c r="M288" s="227"/>
      <c r="N288" s="228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182</v>
      </c>
      <c r="AU288" s="17" t="s">
        <v>87</v>
      </c>
    </row>
    <row r="289" s="13" customFormat="1" ht="22.8" customHeight="1">
      <c r="A289" s="13"/>
      <c r="B289" s="241"/>
      <c r="C289" s="242"/>
      <c r="D289" s="243" t="s">
        <v>77</v>
      </c>
      <c r="E289" s="255" t="s">
        <v>1392</v>
      </c>
      <c r="F289" s="255" t="s">
        <v>1393</v>
      </c>
      <c r="G289" s="242"/>
      <c r="H289" s="242"/>
      <c r="I289" s="245"/>
      <c r="J289" s="256">
        <f>BK289</f>
        <v>0</v>
      </c>
      <c r="K289" s="242"/>
      <c r="L289" s="247"/>
      <c r="M289" s="248"/>
      <c r="N289" s="249"/>
      <c r="O289" s="249"/>
      <c r="P289" s="250">
        <f>SUM(P290:P293)</f>
        <v>0</v>
      </c>
      <c r="Q289" s="249"/>
      <c r="R289" s="250">
        <f>SUM(R290:R293)</f>
        <v>0</v>
      </c>
      <c r="S289" s="249"/>
      <c r="T289" s="251">
        <f>SUM(T290:T293)</f>
        <v>0</v>
      </c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R289" s="252" t="s">
        <v>85</v>
      </c>
      <c r="AT289" s="253" t="s">
        <v>77</v>
      </c>
      <c r="AU289" s="253" t="s">
        <v>85</v>
      </c>
      <c r="AY289" s="252" t="s">
        <v>179</v>
      </c>
      <c r="BK289" s="254">
        <f>SUM(BK290:BK293)</f>
        <v>0</v>
      </c>
    </row>
    <row r="290" s="2" customFormat="1" ht="24.15" customHeight="1">
      <c r="A290" s="38"/>
      <c r="B290" s="39"/>
      <c r="C290" s="257" t="s">
        <v>494</v>
      </c>
      <c r="D290" s="257" t="s">
        <v>270</v>
      </c>
      <c r="E290" s="258" t="s">
        <v>1394</v>
      </c>
      <c r="F290" s="259" t="s">
        <v>1395</v>
      </c>
      <c r="G290" s="260" t="s">
        <v>176</v>
      </c>
      <c r="H290" s="261">
        <v>50</v>
      </c>
      <c r="I290" s="262"/>
      <c r="J290" s="263">
        <f>ROUND(I290*H290,2)</f>
        <v>0</v>
      </c>
      <c r="K290" s="259" t="s">
        <v>1</v>
      </c>
      <c r="L290" s="44"/>
      <c r="M290" s="264" t="s">
        <v>1</v>
      </c>
      <c r="N290" s="265" t="s">
        <v>43</v>
      </c>
      <c r="O290" s="91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2" t="s">
        <v>180</v>
      </c>
      <c r="AT290" s="222" t="s">
        <v>270</v>
      </c>
      <c r="AU290" s="222" t="s">
        <v>87</v>
      </c>
      <c r="AY290" s="17" t="s">
        <v>179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7" t="s">
        <v>85</v>
      </c>
      <c r="BK290" s="223">
        <f>ROUND(I290*H290,2)</f>
        <v>0</v>
      </c>
      <c r="BL290" s="17" t="s">
        <v>180</v>
      </c>
      <c r="BM290" s="222" t="s">
        <v>1396</v>
      </c>
    </row>
    <row r="291" s="2" customFormat="1">
      <c r="A291" s="38"/>
      <c r="B291" s="39"/>
      <c r="C291" s="40"/>
      <c r="D291" s="224" t="s">
        <v>182</v>
      </c>
      <c r="E291" s="40"/>
      <c r="F291" s="225" t="s">
        <v>1395</v>
      </c>
      <c r="G291" s="40"/>
      <c r="H291" s="40"/>
      <c r="I291" s="226"/>
      <c r="J291" s="40"/>
      <c r="K291" s="40"/>
      <c r="L291" s="44"/>
      <c r="M291" s="227"/>
      <c r="N291" s="228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182</v>
      </c>
      <c r="AU291" s="17" t="s">
        <v>87</v>
      </c>
    </row>
    <row r="292" s="2" customFormat="1" ht="33" customHeight="1">
      <c r="A292" s="38"/>
      <c r="B292" s="39"/>
      <c r="C292" s="257" t="s">
        <v>489</v>
      </c>
      <c r="D292" s="257" t="s">
        <v>270</v>
      </c>
      <c r="E292" s="258" t="s">
        <v>1397</v>
      </c>
      <c r="F292" s="259" t="s">
        <v>1398</v>
      </c>
      <c r="G292" s="260" t="s">
        <v>176</v>
      </c>
      <c r="H292" s="261">
        <v>50</v>
      </c>
      <c r="I292" s="262"/>
      <c r="J292" s="263">
        <f>ROUND(I292*H292,2)</f>
        <v>0</v>
      </c>
      <c r="K292" s="259" t="s">
        <v>1</v>
      </c>
      <c r="L292" s="44"/>
      <c r="M292" s="264" t="s">
        <v>1</v>
      </c>
      <c r="N292" s="265" t="s">
        <v>43</v>
      </c>
      <c r="O292" s="91"/>
      <c r="P292" s="220">
        <f>O292*H292</f>
        <v>0</v>
      </c>
      <c r="Q292" s="220">
        <v>0</v>
      </c>
      <c r="R292" s="220">
        <f>Q292*H292</f>
        <v>0</v>
      </c>
      <c r="S292" s="220">
        <v>0</v>
      </c>
      <c r="T292" s="221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2" t="s">
        <v>180</v>
      </c>
      <c r="AT292" s="222" t="s">
        <v>270</v>
      </c>
      <c r="AU292" s="222" t="s">
        <v>87</v>
      </c>
      <c r="AY292" s="17" t="s">
        <v>179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7" t="s">
        <v>85</v>
      </c>
      <c r="BK292" s="223">
        <f>ROUND(I292*H292,2)</f>
        <v>0</v>
      </c>
      <c r="BL292" s="17" t="s">
        <v>180</v>
      </c>
      <c r="BM292" s="222" t="s">
        <v>1399</v>
      </c>
    </row>
    <row r="293" s="2" customFormat="1">
      <c r="A293" s="38"/>
      <c r="B293" s="39"/>
      <c r="C293" s="40"/>
      <c r="D293" s="224" t="s">
        <v>182</v>
      </c>
      <c r="E293" s="40"/>
      <c r="F293" s="225" t="s">
        <v>1398</v>
      </c>
      <c r="G293" s="40"/>
      <c r="H293" s="40"/>
      <c r="I293" s="226"/>
      <c r="J293" s="40"/>
      <c r="K293" s="40"/>
      <c r="L293" s="44"/>
      <c r="M293" s="227"/>
      <c r="N293" s="228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182</v>
      </c>
      <c r="AU293" s="17" t="s">
        <v>87</v>
      </c>
    </row>
    <row r="294" s="13" customFormat="1" ht="25.92" customHeight="1">
      <c r="A294" s="13"/>
      <c r="B294" s="241"/>
      <c r="C294" s="242"/>
      <c r="D294" s="243" t="s">
        <v>77</v>
      </c>
      <c r="E294" s="244" t="s">
        <v>1400</v>
      </c>
      <c r="F294" s="244" t="s">
        <v>1401</v>
      </c>
      <c r="G294" s="242"/>
      <c r="H294" s="242"/>
      <c r="I294" s="245"/>
      <c r="J294" s="246">
        <f>BK294</f>
        <v>0</v>
      </c>
      <c r="K294" s="242"/>
      <c r="L294" s="247"/>
      <c r="M294" s="248"/>
      <c r="N294" s="249"/>
      <c r="O294" s="249"/>
      <c r="P294" s="250">
        <f>SUM(P295:P314)</f>
        <v>0</v>
      </c>
      <c r="Q294" s="249"/>
      <c r="R294" s="250">
        <f>SUM(R295:R314)</f>
        <v>0.084000000000000005</v>
      </c>
      <c r="S294" s="249"/>
      <c r="T294" s="251">
        <f>SUM(T295:T314)</f>
        <v>0</v>
      </c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R294" s="252" t="s">
        <v>87</v>
      </c>
      <c r="AT294" s="253" t="s">
        <v>77</v>
      </c>
      <c r="AU294" s="253" t="s">
        <v>78</v>
      </c>
      <c r="AY294" s="252" t="s">
        <v>179</v>
      </c>
      <c r="BK294" s="254">
        <f>SUM(BK295:BK314)</f>
        <v>0</v>
      </c>
    </row>
    <row r="295" s="2" customFormat="1" ht="24.15" customHeight="1">
      <c r="A295" s="38"/>
      <c r="B295" s="39"/>
      <c r="C295" s="257" t="s">
        <v>430</v>
      </c>
      <c r="D295" s="257" t="s">
        <v>270</v>
      </c>
      <c r="E295" s="258" t="s">
        <v>1402</v>
      </c>
      <c r="F295" s="259" t="s">
        <v>1403</v>
      </c>
      <c r="G295" s="260" t="s">
        <v>418</v>
      </c>
      <c r="H295" s="261">
        <v>72.915999999999997</v>
      </c>
      <c r="I295" s="262"/>
      <c r="J295" s="263">
        <f>ROUND(I295*H295,2)</f>
        <v>0</v>
      </c>
      <c r="K295" s="259" t="s">
        <v>1</v>
      </c>
      <c r="L295" s="44"/>
      <c r="M295" s="264" t="s">
        <v>1</v>
      </c>
      <c r="N295" s="265" t="s">
        <v>43</v>
      </c>
      <c r="O295" s="91"/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2" t="s">
        <v>306</v>
      </c>
      <c r="AT295" s="222" t="s">
        <v>270</v>
      </c>
      <c r="AU295" s="222" t="s">
        <v>85</v>
      </c>
      <c r="AY295" s="17" t="s">
        <v>179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7" t="s">
        <v>85</v>
      </c>
      <c r="BK295" s="223">
        <f>ROUND(I295*H295,2)</f>
        <v>0</v>
      </c>
      <c r="BL295" s="17" t="s">
        <v>306</v>
      </c>
      <c r="BM295" s="222" t="s">
        <v>1404</v>
      </c>
    </row>
    <row r="296" s="2" customFormat="1">
      <c r="A296" s="38"/>
      <c r="B296" s="39"/>
      <c r="C296" s="40"/>
      <c r="D296" s="224" t="s">
        <v>182</v>
      </c>
      <c r="E296" s="40"/>
      <c r="F296" s="225" t="s">
        <v>1403</v>
      </c>
      <c r="G296" s="40"/>
      <c r="H296" s="40"/>
      <c r="I296" s="226"/>
      <c r="J296" s="40"/>
      <c r="K296" s="40"/>
      <c r="L296" s="44"/>
      <c r="M296" s="227"/>
      <c r="N296" s="228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182</v>
      </c>
      <c r="AU296" s="17" t="s">
        <v>85</v>
      </c>
    </row>
    <row r="297" s="15" customFormat="1">
      <c r="A297" s="15"/>
      <c r="B297" s="287"/>
      <c r="C297" s="288"/>
      <c r="D297" s="224" t="s">
        <v>185</v>
      </c>
      <c r="E297" s="289" t="s">
        <v>1</v>
      </c>
      <c r="F297" s="290" t="s">
        <v>1405</v>
      </c>
      <c r="G297" s="288"/>
      <c r="H297" s="289" t="s">
        <v>1</v>
      </c>
      <c r="I297" s="291"/>
      <c r="J297" s="288"/>
      <c r="K297" s="288"/>
      <c r="L297" s="292"/>
      <c r="M297" s="293"/>
      <c r="N297" s="294"/>
      <c r="O297" s="294"/>
      <c r="P297" s="294"/>
      <c r="Q297" s="294"/>
      <c r="R297" s="294"/>
      <c r="S297" s="294"/>
      <c r="T297" s="29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96" t="s">
        <v>185</v>
      </c>
      <c r="AU297" s="296" t="s">
        <v>85</v>
      </c>
      <c r="AV297" s="15" t="s">
        <v>85</v>
      </c>
      <c r="AW297" s="15" t="s">
        <v>34</v>
      </c>
      <c r="AX297" s="15" t="s">
        <v>78</v>
      </c>
      <c r="AY297" s="296" t="s">
        <v>179</v>
      </c>
    </row>
    <row r="298" s="12" customFormat="1">
      <c r="A298" s="12"/>
      <c r="B298" s="230"/>
      <c r="C298" s="231"/>
      <c r="D298" s="224" t="s">
        <v>185</v>
      </c>
      <c r="E298" s="232" t="s">
        <v>1</v>
      </c>
      <c r="F298" s="233" t="s">
        <v>1406</v>
      </c>
      <c r="G298" s="231"/>
      <c r="H298" s="234">
        <v>54.060000000000002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40" t="s">
        <v>185</v>
      </c>
      <c r="AU298" s="240" t="s">
        <v>85</v>
      </c>
      <c r="AV298" s="12" t="s">
        <v>87</v>
      </c>
      <c r="AW298" s="12" t="s">
        <v>34</v>
      </c>
      <c r="AX298" s="12" t="s">
        <v>78</v>
      </c>
      <c r="AY298" s="240" t="s">
        <v>179</v>
      </c>
    </row>
    <row r="299" s="15" customFormat="1">
      <c r="A299" s="15"/>
      <c r="B299" s="287"/>
      <c r="C299" s="288"/>
      <c r="D299" s="224" t="s">
        <v>185</v>
      </c>
      <c r="E299" s="289" t="s">
        <v>1</v>
      </c>
      <c r="F299" s="290" t="s">
        <v>1300</v>
      </c>
      <c r="G299" s="288"/>
      <c r="H299" s="289" t="s">
        <v>1</v>
      </c>
      <c r="I299" s="291"/>
      <c r="J299" s="288"/>
      <c r="K299" s="288"/>
      <c r="L299" s="292"/>
      <c r="M299" s="293"/>
      <c r="N299" s="294"/>
      <c r="O299" s="294"/>
      <c r="P299" s="294"/>
      <c r="Q299" s="294"/>
      <c r="R299" s="294"/>
      <c r="S299" s="294"/>
      <c r="T299" s="29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96" t="s">
        <v>185</v>
      </c>
      <c r="AU299" s="296" t="s">
        <v>85</v>
      </c>
      <c r="AV299" s="15" t="s">
        <v>85</v>
      </c>
      <c r="AW299" s="15" t="s">
        <v>34</v>
      </c>
      <c r="AX299" s="15" t="s">
        <v>78</v>
      </c>
      <c r="AY299" s="296" t="s">
        <v>179</v>
      </c>
    </row>
    <row r="300" s="12" customFormat="1">
      <c r="A300" s="12"/>
      <c r="B300" s="230"/>
      <c r="C300" s="231"/>
      <c r="D300" s="224" t="s">
        <v>185</v>
      </c>
      <c r="E300" s="232" t="s">
        <v>1</v>
      </c>
      <c r="F300" s="233" t="s">
        <v>1307</v>
      </c>
      <c r="G300" s="231"/>
      <c r="H300" s="234">
        <v>5.3200000000000003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40" t="s">
        <v>185</v>
      </c>
      <c r="AU300" s="240" t="s">
        <v>85</v>
      </c>
      <c r="AV300" s="12" t="s">
        <v>87</v>
      </c>
      <c r="AW300" s="12" t="s">
        <v>34</v>
      </c>
      <c r="AX300" s="12" t="s">
        <v>78</v>
      </c>
      <c r="AY300" s="240" t="s">
        <v>179</v>
      </c>
    </row>
    <row r="301" s="12" customFormat="1">
      <c r="A301" s="12"/>
      <c r="B301" s="230"/>
      <c r="C301" s="231"/>
      <c r="D301" s="224" t="s">
        <v>185</v>
      </c>
      <c r="E301" s="232" t="s">
        <v>1</v>
      </c>
      <c r="F301" s="233" t="s">
        <v>1407</v>
      </c>
      <c r="G301" s="231"/>
      <c r="H301" s="234">
        <v>1.1200000000000001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40" t="s">
        <v>185</v>
      </c>
      <c r="AU301" s="240" t="s">
        <v>85</v>
      </c>
      <c r="AV301" s="12" t="s">
        <v>87</v>
      </c>
      <c r="AW301" s="12" t="s">
        <v>34</v>
      </c>
      <c r="AX301" s="12" t="s">
        <v>78</v>
      </c>
      <c r="AY301" s="240" t="s">
        <v>179</v>
      </c>
    </row>
    <row r="302" s="12" customFormat="1">
      <c r="A302" s="12"/>
      <c r="B302" s="230"/>
      <c r="C302" s="231"/>
      <c r="D302" s="224" t="s">
        <v>185</v>
      </c>
      <c r="E302" s="232" t="s">
        <v>1</v>
      </c>
      <c r="F302" s="233" t="s">
        <v>1309</v>
      </c>
      <c r="G302" s="231"/>
      <c r="H302" s="234">
        <v>10.816000000000001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40" t="s">
        <v>185</v>
      </c>
      <c r="AU302" s="240" t="s">
        <v>85</v>
      </c>
      <c r="AV302" s="12" t="s">
        <v>87</v>
      </c>
      <c r="AW302" s="12" t="s">
        <v>34</v>
      </c>
      <c r="AX302" s="12" t="s">
        <v>78</v>
      </c>
      <c r="AY302" s="240" t="s">
        <v>179</v>
      </c>
    </row>
    <row r="303" s="12" customFormat="1">
      <c r="A303" s="12"/>
      <c r="B303" s="230"/>
      <c r="C303" s="231"/>
      <c r="D303" s="224" t="s">
        <v>185</v>
      </c>
      <c r="E303" s="232" t="s">
        <v>1</v>
      </c>
      <c r="F303" s="233" t="s">
        <v>1408</v>
      </c>
      <c r="G303" s="231"/>
      <c r="H303" s="234">
        <v>1.6000000000000001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40" t="s">
        <v>185</v>
      </c>
      <c r="AU303" s="240" t="s">
        <v>85</v>
      </c>
      <c r="AV303" s="12" t="s">
        <v>87</v>
      </c>
      <c r="AW303" s="12" t="s">
        <v>34</v>
      </c>
      <c r="AX303" s="12" t="s">
        <v>78</v>
      </c>
      <c r="AY303" s="240" t="s">
        <v>179</v>
      </c>
    </row>
    <row r="304" s="14" customFormat="1">
      <c r="A304" s="14"/>
      <c r="B304" s="266"/>
      <c r="C304" s="267"/>
      <c r="D304" s="224" t="s">
        <v>185</v>
      </c>
      <c r="E304" s="268" t="s">
        <v>1</v>
      </c>
      <c r="F304" s="269" t="s">
        <v>291</v>
      </c>
      <c r="G304" s="267"/>
      <c r="H304" s="270">
        <v>72.915999999999997</v>
      </c>
      <c r="I304" s="271"/>
      <c r="J304" s="267"/>
      <c r="K304" s="267"/>
      <c r="L304" s="272"/>
      <c r="M304" s="273"/>
      <c r="N304" s="274"/>
      <c r="O304" s="274"/>
      <c r="P304" s="274"/>
      <c r="Q304" s="274"/>
      <c r="R304" s="274"/>
      <c r="S304" s="274"/>
      <c r="T304" s="27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6" t="s">
        <v>185</v>
      </c>
      <c r="AU304" s="276" t="s">
        <v>85</v>
      </c>
      <c r="AV304" s="14" t="s">
        <v>180</v>
      </c>
      <c r="AW304" s="14" t="s">
        <v>34</v>
      </c>
      <c r="AX304" s="14" t="s">
        <v>85</v>
      </c>
      <c r="AY304" s="276" t="s">
        <v>179</v>
      </c>
    </row>
    <row r="305" s="2" customFormat="1" ht="16.5" customHeight="1">
      <c r="A305" s="38"/>
      <c r="B305" s="39"/>
      <c r="C305" s="210" t="s">
        <v>423</v>
      </c>
      <c r="D305" s="210" t="s">
        <v>173</v>
      </c>
      <c r="E305" s="211" t="s">
        <v>1409</v>
      </c>
      <c r="F305" s="212" t="s">
        <v>1410</v>
      </c>
      <c r="G305" s="213" t="s">
        <v>176</v>
      </c>
      <c r="H305" s="214">
        <v>0.025999999999999999</v>
      </c>
      <c r="I305" s="215"/>
      <c r="J305" s="216">
        <f>ROUND(I305*H305,2)</f>
        <v>0</v>
      </c>
      <c r="K305" s="212" t="s">
        <v>1</v>
      </c>
      <c r="L305" s="217"/>
      <c r="M305" s="218" t="s">
        <v>1</v>
      </c>
      <c r="N305" s="219" t="s">
        <v>43</v>
      </c>
      <c r="O305" s="91"/>
      <c r="P305" s="220">
        <f>O305*H305</f>
        <v>0</v>
      </c>
      <c r="Q305" s="220">
        <v>1</v>
      </c>
      <c r="R305" s="220">
        <f>Q305*H305</f>
        <v>0.025999999999999999</v>
      </c>
      <c r="S305" s="220">
        <v>0</v>
      </c>
      <c r="T305" s="221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2" t="s">
        <v>398</v>
      </c>
      <c r="AT305" s="222" t="s">
        <v>173</v>
      </c>
      <c r="AU305" s="222" t="s">
        <v>85</v>
      </c>
      <c r="AY305" s="17" t="s">
        <v>179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7" t="s">
        <v>85</v>
      </c>
      <c r="BK305" s="223">
        <f>ROUND(I305*H305,2)</f>
        <v>0</v>
      </c>
      <c r="BL305" s="17" t="s">
        <v>306</v>
      </c>
      <c r="BM305" s="222" t="s">
        <v>1411</v>
      </c>
    </row>
    <row r="306" s="2" customFormat="1">
      <c r="A306" s="38"/>
      <c r="B306" s="39"/>
      <c r="C306" s="40"/>
      <c r="D306" s="224" t="s">
        <v>182</v>
      </c>
      <c r="E306" s="40"/>
      <c r="F306" s="225" t="s">
        <v>1410</v>
      </c>
      <c r="G306" s="40"/>
      <c r="H306" s="40"/>
      <c r="I306" s="226"/>
      <c r="J306" s="40"/>
      <c r="K306" s="40"/>
      <c r="L306" s="44"/>
      <c r="M306" s="227"/>
      <c r="N306" s="228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182</v>
      </c>
      <c r="AU306" s="17" t="s">
        <v>85</v>
      </c>
    </row>
    <row r="307" s="2" customFormat="1" ht="24.15" customHeight="1">
      <c r="A307" s="38"/>
      <c r="B307" s="39"/>
      <c r="C307" s="257" t="s">
        <v>498</v>
      </c>
      <c r="D307" s="257" t="s">
        <v>270</v>
      </c>
      <c r="E307" s="258" t="s">
        <v>1412</v>
      </c>
      <c r="F307" s="259" t="s">
        <v>1413</v>
      </c>
      <c r="G307" s="260" t="s">
        <v>418</v>
      </c>
      <c r="H307" s="261">
        <v>145.83199999999999</v>
      </c>
      <c r="I307" s="262"/>
      <c r="J307" s="263">
        <f>ROUND(I307*H307,2)</f>
        <v>0</v>
      </c>
      <c r="K307" s="259" t="s">
        <v>1</v>
      </c>
      <c r="L307" s="44"/>
      <c r="M307" s="264" t="s">
        <v>1</v>
      </c>
      <c r="N307" s="265" t="s">
        <v>43</v>
      </c>
      <c r="O307" s="91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2" t="s">
        <v>306</v>
      </c>
      <c r="AT307" s="222" t="s">
        <v>270</v>
      </c>
      <c r="AU307" s="222" t="s">
        <v>85</v>
      </c>
      <c r="AY307" s="17" t="s">
        <v>179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7" t="s">
        <v>85</v>
      </c>
      <c r="BK307" s="223">
        <f>ROUND(I307*H307,2)</f>
        <v>0</v>
      </c>
      <c r="BL307" s="17" t="s">
        <v>306</v>
      </c>
      <c r="BM307" s="222" t="s">
        <v>1414</v>
      </c>
    </row>
    <row r="308" s="2" customFormat="1">
      <c r="A308" s="38"/>
      <c r="B308" s="39"/>
      <c r="C308" s="40"/>
      <c r="D308" s="224" t="s">
        <v>182</v>
      </c>
      <c r="E308" s="40"/>
      <c r="F308" s="225" t="s">
        <v>1413</v>
      </c>
      <c r="G308" s="40"/>
      <c r="H308" s="40"/>
      <c r="I308" s="226"/>
      <c r="J308" s="40"/>
      <c r="K308" s="40"/>
      <c r="L308" s="44"/>
      <c r="M308" s="227"/>
      <c r="N308" s="228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182</v>
      </c>
      <c r="AU308" s="17" t="s">
        <v>85</v>
      </c>
    </row>
    <row r="309" s="12" customFormat="1">
      <c r="A309" s="12"/>
      <c r="B309" s="230"/>
      <c r="C309" s="231"/>
      <c r="D309" s="224" t="s">
        <v>185</v>
      </c>
      <c r="E309" s="232" t="s">
        <v>1</v>
      </c>
      <c r="F309" s="233" t="s">
        <v>1415</v>
      </c>
      <c r="G309" s="231"/>
      <c r="H309" s="234">
        <v>145.83199999999999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40" t="s">
        <v>185</v>
      </c>
      <c r="AU309" s="240" t="s">
        <v>85</v>
      </c>
      <c r="AV309" s="12" t="s">
        <v>87</v>
      </c>
      <c r="AW309" s="12" t="s">
        <v>34</v>
      </c>
      <c r="AX309" s="12" t="s">
        <v>78</v>
      </c>
      <c r="AY309" s="240" t="s">
        <v>179</v>
      </c>
    </row>
    <row r="310" s="14" customFormat="1">
      <c r="A310" s="14"/>
      <c r="B310" s="266"/>
      <c r="C310" s="267"/>
      <c r="D310" s="224" t="s">
        <v>185</v>
      </c>
      <c r="E310" s="268" t="s">
        <v>1</v>
      </c>
      <c r="F310" s="269" t="s">
        <v>291</v>
      </c>
      <c r="G310" s="267"/>
      <c r="H310" s="270">
        <v>145.83199999999999</v>
      </c>
      <c r="I310" s="271"/>
      <c r="J310" s="267"/>
      <c r="K310" s="267"/>
      <c r="L310" s="272"/>
      <c r="M310" s="273"/>
      <c r="N310" s="274"/>
      <c r="O310" s="274"/>
      <c r="P310" s="274"/>
      <c r="Q310" s="274"/>
      <c r="R310" s="274"/>
      <c r="S310" s="274"/>
      <c r="T310" s="27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6" t="s">
        <v>185</v>
      </c>
      <c r="AU310" s="276" t="s">
        <v>85</v>
      </c>
      <c r="AV310" s="14" t="s">
        <v>180</v>
      </c>
      <c r="AW310" s="14" t="s">
        <v>34</v>
      </c>
      <c r="AX310" s="14" t="s">
        <v>85</v>
      </c>
      <c r="AY310" s="276" t="s">
        <v>179</v>
      </c>
    </row>
    <row r="311" s="2" customFormat="1" ht="16.5" customHeight="1">
      <c r="A311" s="38"/>
      <c r="B311" s="39"/>
      <c r="C311" s="210" t="s">
        <v>512</v>
      </c>
      <c r="D311" s="210" t="s">
        <v>173</v>
      </c>
      <c r="E311" s="211" t="s">
        <v>1416</v>
      </c>
      <c r="F311" s="212" t="s">
        <v>1417</v>
      </c>
      <c r="G311" s="213" t="s">
        <v>176</v>
      </c>
      <c r="H311" s="214">
        <v>0.058000000000000003</v>
      </c>
      <c r="I311" s="215"/>
      <c r="J311" s="216">
        <f>ROUND(I311*H311,2)</f>
        <v>0</v>
      </c>
      <c r="K311" s="212" t="s">
        <v>1</v>
      </c>
      <c r="L311" s="217"/>
      <c r="M311" s="218" t="s">
        <v>1</v>
      </c>
      <c r="N311" s="219" t="s">
        <v>43</v>
      </c>
      <c r="O311" s="91"/>
      <c r="P311" s="220">
        <f>O311*H311</f>
        <v>0</v>
      </c>
      <c r="Q311" s="220">
        <v>1</v>
      </c>
      <c r="R311" s="220">
        <f>Q311*H311</f>
        <v>0.058000000000000003</v>
      </c>
      <c r="S311" s="220">
        <v>0</v>
      </c>
      <c r="T311" s="221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2" t="s">
        <v>398</v>
      </c>
      <c r="AT311" s="222" t="s">
        <v>173</v>
      </c>
      <c r="AU311" s="222" t="s">
        <v>85</v>
      </c>
      <c r="AY311" s="17" t="s">
        <v>179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7" t="s">
        <v>85</v>
      </c>
      <c r="BK311" s="223">
        <f>ROUND(I311*H311,2)</f>
        <v>0</v>
      </c>
      <c r="BL311" s="17" t="s">
        <v>306</v>
      </c>
      <c r="BM311" s="222" t="s">
        <v>1418</v>
      </c>
    </row>
    <row r="312" s="2" customFormat="1">
      <c r="A312" s="38"/>
      <c r="B312" s="39"/>
      <c r="C312" s="40"/>
      <c r="D312" s="224" t="s">
        <v>182</v>
      </c>
      <c r="E312" s="40"/>
      <c r="F312" s="225" t="s">
        <v>1417</v>
      </c>
      <c r="G312" s="40"/>
      <c r="H312" s="40"/>
      <c r="I312" s="226"/>
      <c r="J312" s="40"/>
      <c r="K312" s="40"/>
      <c r="L312" s="44"/>
      <c r="M312" s="227"/>
      <c r="N312" s="228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182</v>
      </c>
      <c r="AU312" s="17" t="s">
        <v>85</v>
      </c>
    </row>
    <row r="313" s="2" customFormat="1" ht="24.15" customHeight="1">
      <c r="A313" s="38"/>
      <c r="B313" s="39"/>
      <c r="C313" s="257" t="s">
        <v>524</v>
      </c>
      <c r="D313" s="257" t="s">
        <v>270</v>
      </c>
      <c r="E313" s="258" t="s">
        <v>1419</v>
      </c>
      <c r="F313" s="259" t="s">
        <v>1420</v>
      </c>
      <c r="G313" s="260" t="s">
        <v>176</v>
      </c>
      <c r="H313" s="261">
        <v>0.084000000000000005</v>
      </c>
      <c r="I313" s="262"/>
      <c r="J313" s="263">
        <f>ROUND(I313*H313,2)</f>
        <v>0</v>
      </c>
      <c r="K313" s="259" t="s">
        <v>1</v>
      </c>
      <c r="L313" s="44"/>
      <c r="M313" s="264" t="s">
        <v>1</v>
      </c>
      <c r="N313" s="265" t="s">
        <v>43</v>
      </c>
      <c r="O313" s="91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2" t="s">
        <v>306</v>
      </c>
      <c r="AT313" s="222" t="s">
        <v>270</v>
      </c>
      <c r="AU313" s="222" t="s">
        <v>85</v>
      </c>
      <c r="AY313" s="17" t="s">
        <v>179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7" t="s">
        <v>85</v>
      </c>
      <c r="BK313" s="223">
        <f>ROUND(I313*H313,2)</f>
        <v>0</v>
      </c>
      <c r="BL313" s="17" t="s">
        <v>306</v>
      </c>
      <c r="BM313" s="222" t="s">
        <v>1421</v>
      </c>
    </row>
    <row r="314" s="2" customFormat="1">
      <c r="A314" s="38"/>
      <c r="B314" s="39"/>
      <c r="C314" s="40"/>
      <c r="D314" s="224" t="s">
        <v>182</v>
      </c>
      <c r="E314" s="40"/>
      <c r="F314" s="225" t="s">
        <v>1420</v>
      </c>
      <c r="G314" s="40"/>
      <c r="H314" s="40"/>
      <c r="I314" s="226"/>
      <c r="J314" s="40"/>
      <c r="K314" s="40"/>
      <c r="L314" s="44"/>
      <c r="M314" s="283"/>
      <c r="N314" s="284"/>
      <c r="O314" s="285"/>
      <c r="P314" s="285"/>
      <c r="Q314" s="285"/>
      <c r="R314" s="285"/>
      <c r="S314" s="285"/>
      <c r="T314" s="286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182</v>
      </c>
      <c r="AU314" s="17" t="s">
        <v>85</v>
      </c>
    </row>
    <row r="315" s="2" customFormat="1" ht="6.96" customHeight="1">
      <c r="A315" s="38"/>
      <c r="B315" s="66"/>
      <c r="C315" s="67"/>
      <c r="D315" s="67"/>
      <c r="E315" s="67"/>
      <c r="F315" s="67"/>
      <c r="G315" s="67"/>
      <c r="H315" s="67"/>
      <c r="I315" s="67"/>
      <c r="J315" s="67"/>
      <c r="K315" s="67"/>
      <c r="L315" s="44"/>
      <c r="M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</row>
  </sheetData>
  <sheetProtection sheet="1" autoFilter="0" formatColumns="0" formatRows="0" objects="1" scenarios="1" spinCount="100000" saltValue="2Quj+YjKLRakUh24FlmXFML7QTatQ1m/L8JJn6ArIUr4WrP/LrOGEvtlfanxk4TAb1mwjSpb4eqZGgowXktl5g==" hashValue="RKVGqRrHm7WWLr/BMgwxjb5kp3m1MevrrsYpD0LqfYLmMOvL61D7W5ynf765JLqvp1q6L/VV1idZPOi7p8nMYA==" algorithmName="SHA-512" password="CC35"/>
  <autoFilter ref="C125:K31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148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1422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22. 7. 2024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>Ing. Zdeněk Znamenaný</v>
      </c>
      <c r="F24" s="38"/>
      <c r="G24" s="38"/>
      <c r="H24" s="38"/>
      <c r="I24" s="150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ROUND((SUM(BE119:BE166)),  2)</f>
        <v>0</v>
      </c>
      <c r="G33" s="38"/>
      <c r="H33" s="38"/>
      <c r="I33" s="164">
        <v>0.20999999999999999</v>
      </c>
      <c r="J33" s="163">
        <f>ROUND(((SUM(BE119:BE166))*I33),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ROUND((SUM(BF119:BF166)),  2)</f>
        <v>0</v>
      </c>
      <c r="G34" s="38"/>
      <c r="H34" s="38"/>
      <c r="I34" s="164">
        <v>0.12</v>
      </c>
      <c r="J34" s="163">
        <f>ROUND(((SUM(BF119:BF166))*I34),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ROUND((SUM(BG119:BG166)),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ROUND((SUM(BH119:BH166)),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ROUND((SUM(BI119:BI166)),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10 - Následná úprava GPK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trať dle JŘ č.199 v úseku Jílovice - Borovany</v>
      </c>
      <c r="G89" s="40"/>
      <c r="H89" s="40"/>
      <c r="I89" s="32" t="s">
        <v>22</v>
      </c>
      <c r="J89" s="79" t="str">
        <f>IF(J12="","",J12)</f>
        <v>22. 7. 2024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s.o.,OŘ Plzeň, ST České Budějovice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Zdeněk Znamenaný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153</v>
      </c>
      <c r="D94" s="185"/>
      <c r="E94" s="185"/>
      <c r="F94" s="185"/>
      <c r="G94" s="185"/>
      <c r="H94" s="185"/>
      <c r="I94" s="185"/>
      <c r="J94" s="186" t="s">
        <v>154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155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156</v>
      </c>
    </row>
    <row r="97" s="9" customFormat="1" ht="24.96" customHeight="1">
      <c r="A97" s="9"/>
      <c r="B97" s="188"/>
      <c r="C97" s="189"/>
      <c r="D97" s="190" t="s">
        <v>157</v>
      </c>
      <c r="E97" s="191"/>
      <c r="F97" s="191"/>
      <c r="G97" s="191"/>
      <c r="H97" s="191"/>
      <c r="I97" s="191"/>
      <c r="J97" s="192">
        <f>J120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158</v>
      </c>
      <c r="E98" s="196"/>
      <c r="F98" s="196"/>
      <c r="G98" s="196"/>
      <c r="H98" s="196"/>
      <c r="I98" s="196"/>
      <c r="J98" s="197">
        <f>J121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8"/>
      <c r="C99" s="189"/>
      <c r="D99" s="190" t="s">
        <v>159</v>
      </c>
      <c r="E99" s="191"/>
      <c r="F99" s="191"/>
      <c r="G99" s="191"/>
      <c r="H99" s="191"/>
      <c r="I99" s="191"/>
      <c r="J99" s="192">
        <f>J144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160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Cyklická obnova trati v úseku Jílovice - Borovany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148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10 - Následná úprava GPK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trať dle JŘ č.199 v úseku Jílovice - Borovany</v>
      </c>
      <c r="G113" s="40"/>
      <c r="H113" s="40"/>
      <c r="I113" s="32" t="s">
        <v>22</v>
      </c>
      <c r="J113" s="79" t="str">
        <f>IF(J12="","",J12)</f>
        <v>22. 7. 2024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Správa železnic s.o.,OŘ Plzeň, ST České Budějovice</v>
      </c>
      <c r="G115" s="40"/>
      <c r="H115" s="40"/>
      <c r="I115" s="32" t="s">
        <v>32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>Ing. Zdeněk Znamenaný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9"/>
      <c r="B118" s="200"/>
      <c r="C118" s="201" t="s">
        <v>161</v>
      </c>
      <c r="D118" s="202" t="s">
        <v>63</v>
      </c>
      <c r="E118" s="202" t="s">
        <v>59</v>
      </c>
      <c r="F118" s="202" t="s">
        <v>60</v>
      </c>
      <c r="G118" s="202" t="s">
        <v>162</v>
      </c>
      <c r="H118" s="202" t="s">
        <v>163</v>
      </c>
      <c r="I118" s="202" t="s">
        <v>164</v>
      </c>
      <c r="J118" s="202" t="s">
        <v>154</v>
      </c>
      <c r="K118" s="203" t="s">
        <v>165</v>
      </c>
      <c r="L118" s="204"/>
      <c r="M118" s="100" t="s">
        <v>1</v>
      </c>
      <c r="N118" s="101" t="s">
        <v>42</v>
      </c>
      <c r="O118" s="101" t="s">
        <v>166</v>
      </c>
      <c r="P118" s="101" t="s">
        <v>167</v>
      </c>
      <c r="Q118" s="101" t="s">
        <v>168</v>
      </c>
      <c r="R118" s="101" t="s">
        <v>169</v>
      </c>
      <c r="S118" s="101" t="s">
        <v>170</v>
      </c>
      <c r="T118" s="102" t="s">
        <v>171</v>
      </c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/>
    </row>
    <row r="119" s="2" customFormat="1" ht="22.8" customHeight="1">
      <c r="A119" s="38"/>
      <c r="B119" s="39"/>
      <c r="C119" s="107" t="s">
        <v>172</v>
      </c>
      <c r="D119" s="40"/>
      <c r="E119" s="40"/>
      <c r="F119" s="40"/>
      <c r="G119" s="40"/>
      <c r="H119" s="40"/>
      <c r="I119" s="40"/>
      <c r="J119" s="205">
        <f>BK119</f>
        <v>0</v>
      </c>
      <c r="K119" s="40"/>
      <c r="L119" s="44"/>
      <c r="M119" s="103"/>
      <c r="N119" s="206"/>
      <c r="O119" s="104"/>
      <c r="P119" s="207">
        <f>P120+P144</f>
        <v>0</v>
      </c>
      <c r="Q119" s="104"/>
      <c r="R119" s="207">
        <f>R120+R144</f>
        <v>0</v>
      </c>
      <c r="S119" s="104"/>
      <c r="T119" s="208">
        <f>T120+T144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156</v>
      </c>
      <c r="BK119" s="209">
        <f>BK120+BK144</f>
        <v>0</v>
      </c>
    </row>
    <row r="120" s="13" customFormat="1" ht="25.92" customHeight="1">
      <c r="A120" s="13"/>
      <c r="B120" s="241"/>
      <c r="C120" s="242"/>
      <c r="D120" s="243" t="s">
        <v>77</v>
      </c>
      <c r="E120" s="244" t="s">
        <v>266</v>
      </c>
      <c r="F120" s="244" t="s">
        <v>267</v>
      </c>
      <c r="G120" s="242"/>
      <c r="H120" s="242"/>
      <c r="I120" s="245"/>
      <c r="J120" s="246">
        <f>BK120</f>
        <v>0</v>
      </c>
      <c r="K120" s="242"/>
      <c r="L120" s="247"/>
      <c r="M120" s="248"/>
      <c r="N120" s="249"/>
      <c r="O120" s="249"/>
      <c r="P120" s="250">
        <f>P121</f>
        <v>0</v>
      </c>
      <c r="Q120" s="249"/>
      <c r="R120" s="250">
        <f>R121</f>
        <v>0</v>
      </c>
      <c r="S120" s="249"/>
      <c r="T120" s="251">
        <f>T121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252" t="s">
        <v>85</v>
      </c>
      <c r="AT120" s="253" t="s">
        <v>77</v>
      </c>
      <c r="AU120" s="253" t="s">
        <v>78</v>
      </c>
      <c r="AY120" s="252" t="s">
        <v>179</v>
      </c>
      <c r="BK120" s="254">
        <f>BK121</f>
        <v>0</v>
      </c>
    </row>
    <row r="121" s="13" customFormat="1" ht="22.8" customHeight="1">
      <c r="A121" s="13"/>
      <c r="B121" s="241"/>
      <c r="C121" s="242"/>
      <c r="D121" s="243" t="s">
        <v>77</v>
      </c>
      <c r="E121" s="255" t="s">
        <v>203</v>
      </c>
      <c r="F121" s="255" t="s">
        <v>268</v>
      </c>
      <c r="G121" s="242"/>
      <c r="H121" s="242"/>
      <c r="I121" s="245"/>
      <c r="J121" s="256">
        <f>BK121</f>
        <v>0</v>
      </c>
      <c r="K121" s="242"/>
      <c r="L121" s="247"/>
      <c r="M121" s="248"/>
      <c r="N121" s="249"/>
      <c r="O121" s="249"/>
      <c r="P121" s="250">
        <f>SUM(P122:P143)</f>
        <v>0</v>
      </c>
      <c r="Q121" s="249"/>
      <c r="R121" s="250">
        <f>SUM(R122:R143)</f>
        <v>0</v>
      </c>
      <c r="S121" s="249"/>
      <c r="T121" s="251">
        <f>SUM(T122:T143)</f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252" t="s">
        <v>85</v>
      </c>
      <c r="AT121" s="253" t="s">
        <v>77</v>
      </c>
      <c r="AU121" s="253" t="s">
        <v>85</v>
      </c>
      <c r="AY121" s="252" t="s">
        <v>179</v>
      </c>
      <c r="BK121" s="254">
        <f>SUM(BK122:BK143)</f>
        <v>0</v>
      </c>
    </row>
    <row r="122" s="2" customFormat="1" ht="16.5" customHeight="1">
      <c r="A122" s="38"/>
      <c r="B122" s="39"/>
      <c r="C122" s="257" t="s">
        <v>85</v>
      </c>
      <c r="D122" s="257" t="s">
        <v>270</v>
      </c>
      <c r="E122" s="258" t="s">
        <v>278</v>
      </c>
      <c r="F122" s="259" t="s">
        <v>279</v>
      </c>
      <c r="G122" s="260" t="s">
        <v>252</v>
      </c>
      <c r="H122" s="261">
        <v>720</v>
      </c>
      <c r="I122" s="262"/>
      <c r="J122" s="263">
        <f>ROUND(I122*H122,2)</f>
        <v>0</v>
      </c>
      <c r="K122" s="259" t="s">
        <v>177</v>
      </c>
      <c r="L122" s="44"/>
      <c r="M122" s="264" t="s">
        <v>1</v>
      </c>
      <c r="N122" s="265" t="s">
        <v>43</v>
      </c>
      <c r="O122" s="91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2" t="s">
        <v>180</v>
      </c>
      <c r="AT122" s="222" t="s">
        <v>270</v>
      </c>
      <c r="AU122" s="222" t="s">
        <v>87</v>
      </c>
      <c r="AY122" s="17" t="s">
        <v>179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7" t="s">
        <v>85</v>
      </c>
      <c r="BK122" s="223">
        <f>ROUND(I122*H122,2)</f>
        <v>0</v>
      </c>
      <c r="BL122" s="17" t="s">
        <v>180</v>
      </c>
      <c r="BM122" s="222" t="s">
        <v>1423</v>
      </c>
    </row>
    <row r="123" s="2" customFormat="1">
      <c r="A123" s="38"/>
      <c r="B123" s="39"/>
      <c r="C123" s="40"/>
      <c r="D123" s="224" t="s">
        <v>182</v>
      </c>
      <c r="E123" s="40"/>
      <c r="F123" s="225" t="s">
        <v>281</v>
      </c>
      <c r="G123" s="40"/>
      <c r="H123" s="40"/>
      <c r="I123" s="226"/>
      <c r="J123" s="40"/>
      <c r="K123" s="40"/>
      <c r="L123" s="44"/>
      <c r="M123" s="227"/>
      <c r="N123" s="228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182</v>
      </c>
      <c r="AU123" s="17" t="s">
        <v>87</v>
      </c>
    </row>
    <row r="124" s="12" customFormat="1">
      <c r="A124" s="12"/>
      <c r="B124" s="230"/>
      <c r="C124" s="231"/>
      <c r="D124" s="224" t="s">
        <v>185</v>
      </c>
      <c r="E124" s="232" t="s">
        <v>1</v>
      </c>
      <c r="F124" s="233" t="s">
        <v>1424</v>
      </c>
      <c r="G124" s="231"/>
      <c r="H124" s="234">
        <v>720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0" t="s">
        <v>185</v>
      </c>
      <c r="AU124" s="240" t="s">
        <v>87</v>
      </c>
      <c r="AV124" s="12" t="s">
        <v>87</v>
      </c>
      <c r="AW124" s="12" t="s">
        <v>34</v>
      </c>
      <c r="AX124" s="12" t="s">
        <v>85</v>
      </c>
      <c r="AY124" s="240" t="s">
        <v>179</v>
      </c>
    </row>
    <row r="125" s="2" customFormat="1" ht="16.5" customHeight="1">
      <c r="A125" s="38"/>
      <c r="B125" s="39"/>
      <c r="C125" s="257" t="s">
        <v>87</v>
      </c>
      <c r="D125" s="257" t="s">
        <v>270</v>
      </c>
      <c r="E125" s="258" t="s">
        <v>284</v>
      </c>
      <c r="F125" s="259" t="s">
        <v>285</v>
      </c>
      <c r="G125" s="260" t="s">
        <v>273</v>
      </c>
      <c r="H125" s="261">
        <v>5.8899999999999997</v>
      </c>
      <c r="I125" s="262"/>
      <c r="J125" s="263">
        <f>ROUND(I125*H125,2)</f>
        <v>0</v>
      </c>
      <c r="K125" s="259" t="s">
        <v>177</v>
      </c>
      <c r="L125" s="44"/>
      <c r="M125" s="264" t="s">
        <v>1</v>
      </c>
      <c r="N125" s="265" t="s">
        <v>43</v>
      </c>
      <c r="O125" s="91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2" t="s">
        <v>180</v>
      </c>
      <c r="AT125" s="222" t="s">
        <v>270</v>
      </c>
      <c r="AU125" s="222" t="s">
        <v>87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85</v>
      </c>
      <c r="BK125" s="223">
        <f>ROUND(I125*H125,2)</f>
        <v>0</v>
      </c>
      <c r="BL125" s="17" t="s">
        <v>180</v>
      </c>
      <c r="BM125" s="222" t="s">
        <v>1425</v>
      </c>
    </row>
    <row r="126" s="2" customFormat="1">
      <c r="A126" s="38"/>
      <c r="B126" s="39"/>
      <c r="C126" s="40"/>
      <c r="D126" s="224" t="s">
        <v>182</v>
      </c>
      <c r="E126" s="40"/>
      <c r="F126" s="225" t="s">
        <v>287</v>
      </c>
      <c r="G126" s="40"/>
      <c r="H126" s="40"/>
      <c r="I126" s="226"/>
      <c r="J126" s="40"/>
      <c r="K126" s="40"/>
      <c r="L126" s="44"/>
      <c r="M126" s="227"/>
      <c r="N126" s="22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182</v>
      </c>
      <c r="AU126" s="17" t="s">
        <v>87</v>
      </c>
    </row>
    <row r="127" s="2" customFormat="1">
      <c r="A127" s="38"/>
      <c r="B127" s="39"/>
      <c r="C127" s="40"/>
      <c r="D127" s="224" t="s">
        <v>183</v>
      </c>
      <c r="E127" s="40"/>
      <c r="F127" s="229" t="s">
        <v>1426</v>
      </c>
      <c r="G127" s="40"/>
      <c r="H127" s="40"/>
      <c r="I127" s="226"/>
      <c r="J127" s="40"/>
      <c r="K127" s="40"/>
      <c r="L127" s="44"/>
      <c r="M127" s="227"/>
      <c r="N127" s="228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183</v>
      </c>
      <c r="AU127" s="17" t="s">
        <v>87</v>
      </c>
    </row>
    <row r="128" s="12" customFormat="1">
      <c r="A128" s="12"/>
      <c r="B128" s="230"/>
      <c r="C128" s="231"/>
      <c r="D128" s="224" t="s">
        <v>185</v>
      </c>
      <c r="E128" s="232" t="s">
        <v>1</v>
      </c>
      <c r="F128" s="233" t="s">
        <v>1427</v>
      </c>
      <c r="G128" s="231"/>
      <c r="H128" s="234">
        <v>5.8899999999999997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0" t="s">
        <v>185</v>
      </c>
      <c r="AU128" s="240" t="s">
        <v>87</v>
      </c>
      <c r="AV128" s="12" t="s">
        <v>87</v>
      </c>
      <c r="AW128" s="12" t="s">
        <v>34</v>
      </c>
      <c r="AX128" s="12" t="s">
        <v>85</v>
      </c>
      <c r="AY128" s="240" t="s">
        <v>179</v>
      </c>
    </row>
    <row r="129" s="2" customFormat="1" ht="24.15" customHeight="1">
      <c r="A129" s="38"/>
      <c r="B129" s="39"/>
      <c r="C129" s="257" t="s">
        <v>192</v>
      </c>
      <c r="D129" s="257" t="s">
        <v>270</v>
      </c>
      <c r="E129" s="258" t="s">
        <v>1428</v>
      </c>
      <c r="F129" s="259" t="s">
        <v>1429</v>
      </c>
      <c r="G129" s="260" t="s">
        <v>273</v>
      </c>
      <c r="H129" s="261">
        <v>7.3899999999999997</v>
      </c>
      <c r="I129" s="262"/>
      <c r="J129" s="263">
        <f>ROUND(I129*H129,2)</f>
        <v>0</v>
      </c>
      <c r="K129" s="259" t="s">
        <v>177</v>
      </c>
      <c r="L129" s="44"/>
      <c r="M129" s="264" t="s">
        <v>1</v>
      </c>
      <c r="N129" s="265" t="s">
        <v>43</v>
      </c>
      <c r="O129" s="91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2" t="s">
        <v>180</v>
      </c>
      <c r="AT129" s="222" t="s">
        <v>270</v>
      </c>
      <c r="AU129" s="222" t="s">
        <v>87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85</v>
      </c>
      <c r="BK129" s="223">
        <f>ROUND(I129*H129,2)</f>
        <v>0</v>
      </c>
      <c r="BL129" s="17" t="s">
        <v>180</v>
      </c>
      <c r="BM129" s="222" t="s">
        <v>1430</v>
      </c>
    </row>
    <row r="130" s="2" customFormat="1">
      <c r="A130" s="38"/>
      <c r="B130" s="39"/>
      <c r="C130" s="40"/>
      <c r="D130" s="224" t="s">
        <v>182</v>
      </c>
      <c r="E130" s="40"/>
      <c r="F130" s="225" t="s">
        <v>1431</v>
      </c>
      <c r="G130" s="40"/>
      <c r="H130" s="40"/>
      <c r="I130" s="226"/>
      <c r="J130" s="40"/>
      <c r="K130" s="40"/>
      <c r="L130" s="44"/>
      <c r="M130" s="227"/>
      <c r="N130" s="22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182</v>
      </c>
      <c r="AU130" s="17" t="s">
        <v>87</v>
      </c>
    </row>
    <row r="131" s="2" customFormat="1">
      <c r="A131" s="38"/>
      <c r="B131" s="39"/>
      <c r="C131" s="40"/>
      <c r="D131" s="224" t="s">
        <v>183</v>
      </c>
      <c r="E131" s="40"/>
      <c r="F131" s="229" t="s">
        <v>1432</v>
      </c>
      <c r="G131" s="40"/>
      <c r="H131" s="40"/>
      <c r="I131" s="226"/>
      <c r="J131" s="40"/>
      <c r="K131" s="40"/>
      <c r="L131" s="44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183</v>
      </c>
      <c r="AU131" s="17" t="s">
        <v>87</v>
      </c>
    </row>
    <row r="132" s="12" customFormat="1">
      <c r="A132" s="12"/>
      <c r="B132" s="230"/>
      <c r="C132" s="231"/>
      <c r="D132" s="224" t="s">
        <v>185</v>
      </c>
      <c r="E132" s="232" t="s">
        <v>1</v>
      </c>
      <c r="F132" s="233" t="s">
        <v>1427</v>
      </c>
      <c r="G132" s="231"/>
      <c r="H132" s="234">
        <v>5.8899999999999997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185</v>
      </c>
      <c r="AU132" s="240" t="s">
        <v>87</v>
      </c>
      <c r="AV132" s="12" t="s">
        <v>87</v>
      </c>
      <c r="AW132" s="12" t="s">
        <v>34</v>
      </c>
      <c r="AX132" s="12" t="s">
        <v>78</v>
      </c>
      <c r="AY132" s="240" t="s">
        <v>179</v>
      </c>
    </row>
    <row r="133" s="12" customFormat="1">
      <c r="A133" s="12"/>
      <c r="B133" s="230"/>
      <c r="C133" s="231"/>
      <c r="D133" s="224" t="s">
        <v>185</v>
      </c>
      <c r="E133" s="232" t="s">
        <v>1</v>
      </c>
      <c r="F133" s="233" t="s">
        <v>290</v>
      </c>
      <c r="G133" s="231"/>
      <c r="H133" s="234">
        <v>1.5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0" t="s">
        <v>185</v>
      </c>
      <c r="AU133" s="240" t="s">
        <v>87</v>
      </c>
      <c r="AV133" s="12" t="s">
        <v>87</v>
      </c>
      <c r="AW133" s="12" t="s">
        <v>34</v>
      </c>
      <c r="AX133" s="12" t="s">
        <v>78</v>
      </c>
      <c r="AY133" s="240" t="s">
        <v>179</v>
      </c>
    </row>
    <row r="134" s="14" customFormat="1">
      <c r="A134" s="14"/>
      <c r="B134" s="266"/>
      <c r="C134" s="267"/>
      <c r="D134" s="224" t="s">
        <v>185</v>
      </c>
      <c r="E134" s="268" t="s">
        <v>1</v>
      </c>
      <c r="F134" s="269" t="s">
        <v>291</v>
      </c>
      <c r="G134" s="267"/>
      <c r="H134" s="270">
        <v>7.3899999999999997</v>
      </c>
      <c r="I134" s="271"/>
      <c r="J134" s="267"/>
      <c r="K134" s="267"/>
      <c r="L134" s="272"/>
      <c r="M134" s="273"/>
      <c r="N134" s="274"/>
      <c r="O134" s="274"/>
      <c r="P134" s="274"/>
      <c r="Q134" s="274"/>
      <c r="R134" s="274"/>
      <c r="S134" s="274"/>
      <c r="T134" s="27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6" t="s">
        <v>185</v>
      </c>
      <c r="AU134" s="276" t="s">
        <v>87</v>
      </c>
      <c r="AV134" s="14" t="s">
        <v>180</v>
      </c>
      <c r="AW134" s="14" t="s">
        <v>34</v>
      </c>
      <c r="AX134" s="14" t="s">
        <v>85</v>
      </c>
      <c r="AY134" s="276" t="s">
        <v>179</v>
      </c>
    </row>
    <row r="135" s="2" customFormat="1" ht="24.15" customHeight="1">
      <c r="A135" s="38"/>
      <c r="B135" s="39"/>
      <c r="C135" s="257" t="s">
        <v>739</v>
      </c>
      <c r="D135" s="257" t="s">
        <v>270</v>
      </c>
      <c r="E135" s="258" t="s">
        <v>334</v>
      </c>
      <c r="F135" s="259" t="s">
        <v>335</v>
      </c>
      <c r="G135" s="260" t="s">
        <v>273</v>
      </c>
      <c r="H135" s="261">
        <v>5.8899999999999997</v>
      </c>
      <c r="I135" s="262"/>
      <c r="J135" s="263">
        <f>ROUND(I135*H135,2)</f>
        <v>0</v>
      </c>
      <c r="K135" s="259" t="s">
        <v>177</v>
      </c>
      <c r="L135" s="44"/>
      <c r="M135" s="264" t="s">
        <v>1</v>
      </c>
      <c r="N135" s="265" t="s">
        <v>43</v>
      </c>
      <c r="O135" s="91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2" t="s">
        <v>180</v>
      </c>
      <c r="AT135" s="222" t="s">
        <v>270</v>
      </c>
      <c r="AU135" s="222" t="s">
        <v>87</v>
      </c>
      <c r="AY135" s="17" t="s">
        <v>179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85</v>
      </c>
      <c r="BK135" s="223">
        <f>ROUND(I135*H135,2)</f>
        <v>0</v>
      </c>
      <c r="BL135" s="17" t="s">
        <v>180</v>
      </c>
      <c r="BM135" s="222" t="s">
        <v>1433</v>
      </c>
    </row>
    <row r="136" s="2" customFormat="1">
      <c r="A136" s="38"/>
      <c r="B136" s="39"/>
      <c r="C136" s="40"/>
      <c r="D136" s="224" t="s">
        <v>182</v>
      </c>
      <c r="E136" s="40"/>
      <c r="F136" s="225" t="s">
        <v>337</v>
      </c>
      <c r="G136" s="40"/>
      <c r="H136" s="40"/>
      <c r="I136" s="226"/>
      <c r="J136" s="40"/>
      <c r="K136" s="40"/>
      <c r="L136" s="44"/>
      <c r="M136" s="227"/>
      <c r="N136" s="22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182</v>
      </c>
      <c r="AU136" s="17" t="s">
        <v>87</v>
      </c>
    </row>
    <row r="137" s="12" customFormat="1">
      <c r="A137" s="12"/>
      <c r="B137" s="230"/>
      <c r="C137" s="231"/>
      <c r="D137" s="224" t="s">
        <v>185</v>
      </c>
      <c r="E137" s="232" t="s">
        <v>1</v>
      </c>
      <c r="F137" s="233" t="s">
        <v>1427</v>
      </c>
      <c r="G137" s="231"/>
      <c r="H137" s="234">
        <v>5.8899999999999997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0" t="s">
        <v>185</v>
      </c>
      <c r="AU137" s="240" t="s">
        <v>87</v>
      </c>
      <c r="AV137" s="12" t="s">
        <v>87</v>
      </c>
      <c r="AW137" s="12" t="s">
        <v>34</v>
      </c>
      <c r="AX137" s="12" t="s">
        <v>85</v>
      </c>
      <c r="AY137" s="240" t="s">
        <v>179</v>
      </c>
    </row>
    <row r="138" s="2" customFormat="1" ht="33" customHeight="1">
      <c r="A138" s="38"/>
      <c r="B138" s="39"/>
      <c r="C138" s="257" t="s">
        <v>745</v>
      </c>
      <c r="D138" s="257" t="s">
        <v>270</v>
      </c>
      <c r="E138" s="258" t="s">
        <v>1434</v>
      </c>
      <c r="F138" s="259" t="s">
        <v>1435</v>
      </c>
      <c r="G138" s="260" t="s">
        <v>195</v>
      </c>
      <c r="H138" s="261">
        <v>27</v>
      </c>
      <c r="I138" s="262"/>
      <c r="J138" s="263">
        <f>ROUND(I138*H138,2)</f>
        <v>0</v>
      </c>
      <c r="K138" s="259" t="s">
        <v>177</v>
      </c>
      <c r="L138" s="44"/>
      <c r="M138" s="264" t="s">
        <v>1</v>
      </c>
      <c r="N138" s="265" t="s">
        <v>43</v>
      </c>
      <c r="O138" s="91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2" t="s">
        <v>180</v>
      </c>
      <c r="AT138" s="222" t="s">
        <v>270</v>
      </c>
      <c r="AU138" s="222" t="s">
        <v>87</v>
      </c>
      <c r="AY138" s="17" t="s">
        <v>179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85</v>
      </c>
      <c r="BK138" s="223">
        <f>ROUND(I138*H138,2)</f>
        <v>0</v>
      </c>
      <c r="BL138" s="17" t="s">
        <v>180</v>
      </c>
      <c r="BM138" s="222" t="s">
        <v>1436</v>
      </c>
    </row>
    <row r="139" s="2" customFormat="1">
      <c r="A139" s="38"/>
      <c r="B139" s="39"/>
      <c r="C139" s="40"/>
      <c r="D139" s="224" t="s">
        <v>182</v>
      </c>
      <c r="E139" s="40"/>
      <c r="F139" s="225" t="s">
        <v>1437</v>
      </c>
      <c r="G139" s="40"/>
      <c r="H139" s="40"/>
      <c r="I139" s="226"/>
      <c r="J139" s="40"/>
      <c r="K139" s="40"/>
      <c r="L139" s="44"/>
      <c r="M139" s="227"/>
      <c r="N139" s="22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182</v>
      </c>
      <c r="AU139" s="17" t="s">
        <v>87</v>
      </c>
    </row>
    <row r="140" s="12" customFormat="1">
      <c r="A140" s="12"/>
      <c r="B140" s="230"/>
      <c r="C140" s="231"/>
      <c r="D140" s="224" t="s">
        <v>185</v>
      </c>
      <c r="E140" s="232" t="s">
        <v>1</v>
      </c>
      <c r="F140" s="233" t="s">
        <v>1438</v>
      </c>
      <c r="G140" s="231"/>
      <c r="H140" s="234">
        <v>27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0" t="s">
        <v>185</v>
      </c>
      <c r="AU140" s="240" t="s">
        <v>87</v>
      </c>
      <c r="AV140" s="12" t="s">
        <v>87</v>
      </c>
      <c r="AW140" s="12" t="s">
        <v>34</v>
      </c>
      <c r="AX140" s="12" t="s">
        <v>85</v>
      </c>
      <c r="AY140" s="240" t="s">
        <v>179</v>
      </c>
    </row>
    <row r="141" s="2" customFormat="1" ht="33" customHeight="1">
      <c r="A141" s="38"/>
      <c r="B141" s="39"/>
      <c r="C141" s="257" t="s">
        <v>8</v>
      </c>
      <c r="D141" s="257" t="s">
        <v>270</v>
      </c>
      <c r="E141" s="258" t="s">
        <v>1439</v>
      </c>
      <c r="F141" s="259" t="s">
        <v>1440</v>
      </c>
      <c r="G141" s="260" t="s">
        <v>195</v>
      </c>
      <c r="H141" s="261">
        <v>27</v>
      </c>
      <c r="I141" s="262"/>
      <c r="J141" s="263">
        <f>ROUND(I141*H141,2)</f>
        <v>0</v>
      </c>
      <c r="K141" s="259" t="s">
        <v>177</v>
      </c>
      <c r="L141" s="44"/>
      <c r="M141" s="264" t="s">
        <v>1</v>
      </c>
      <c r="N141" s="265" t="s">
        <v>43</v>
      </c>
      <c r="O141" s="91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2" t="s">
        <v>180</v>
      </c>
      <c r="AT141" s="222" t="s">
        <v>270</v>
      </c>
      <c r="AU141" s="222" t="s">
        <v>87</v>
      </c>
      <c r="AY141" s="17" t="s">
        <v>179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85</v>
      </c>
      <c r="BK141" s="223">
        <f>ROUND(I141*H141,2)</f>
        <v>0</v>
      </c>
      <c r="BL141" s="17" t="s">
        <v>180</v>
      </c>
      <c r="BM141" s="222" t="s">
        <v>1441</v>
      </c>
    </row>
    <row r="142" s="2" customFormat="1">
      <c r="A142" s="38"/>
      <c r="B142" s="39"/>
      <c r="C142" s="40"/>
      <c r="D142" s="224" t="s">
        <v>182</v>
      </c>
      <c r="E142" s="40"/>
      <c r="F142" s="225" t="s">
        <v>1442</v>
      </c>
      <c r="G142" s="40"/>
      <c r="H142" s="40"/>
      <c r="I142" s="226"/>
      <c r="J142" s="40"/>
      <c r="K142" s="40"/>
      <c r="L142" s="44"/>
      <c r="M142" s="227"/>
      <c r="N142" s="22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182</v>
      </c>
      <c r="AU142" s="17" t="s">
        <v>87</v>
      </c>
    </row>
    <row r="143" s="12" customFormat="1">
      <c r="A143" s="12"/>
      <c r="B143" s="230"/>
      <c r="C143" s="231"/>
      <c r="D143" s="224" t="s">
        <v>185</v>
      </c>
      <c r="E143" s="232" t="s">
        <v>1</v>
      </c>
      <c r="F143" s="233" t="s">
        <v>1438</v>
      </c>
      <c r="G143" s="231"/>
      <c r="H143" s="234">
        <v>27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0" t="s">
        <v>185</v>
      </c>
      <c r="AU143" s="240" t="s">
        <v>87</v>
      </c>
      <c r="AV143" s="12" t="s">
        <v>87</v>
      </c>
      <c r="AW143" s="12" t="s">
        <v>34</v>
      </c>
      <c r="AX143" s="12" t="s">
        <v>85</v>
      </c>
      <c r="AY143" s="240" t="s">
        <v>179</v>
      </c>
    </row>
    <row r="144" s="13" customFormat="1" ht="25.92" customHeight="1">
      <c r="A144" s="13"/>
      <c r="B144" s="241"/>
      <c r="C144" s="242"/>
      <c r="D144" s="243" t="s">
        <v>77</v>
      </c>
      <c r="E144" s="244" t="s">
        <v>475</v>
      </c>
      <c r="F144" s="244" t="s">
        <v>476</v>
      </c>
      <c r="G144" s="242"/>
      <c r="H144" s="242"/>
      <c r="I144" s="245"/>
      <c r="J144" s="246">
        <f>BK144</f>
        <v>0</v>
      </c>
      <c r="K144" s="242"/>
      <c r="L144" s="247"/>
      <c r="M144" s="248"/>
      <c r="N144" s="249"/>
      <c r="O144" s="249"/>
      <c r="P144" s="250">
        <f>SUM(P145:P166)</f>
        <v>0</v>
      </c>
      <c r="Q144" s="249"/>
      <c r="R144" s="250">
        <f>SUM(R145:R166)</f>
        <v>0</v>
      </c>
      <c r="S144" s="249"/>
      <c r="T144" s="251">
        <f>SUM(T145:T166)</f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252" t="s">
        <v>180</v>
      </c>
      <c r="AT144" s="253" t="s">
        <v>77</v>
      </c>
      <c r="AU144" s="253" t="s">
        <v>78</v>
      </c>
      <c r="AY144" s="252" t="s">
        <v>179</v>
      </c>
      <c r="BK144" s="254">
        <f>SUM(BK145:BK166)</f>
        <v>0</v>
      </c>
    </row>
    <row r="145" s="2" customFormat="1" ht="16.5" customHeight="1">
      <c r="A145" s="38"/>
      <c r="B145" s="39"/>
      <c r="C145" s="257" t="s">
        <v>180</v>
      </c>
      <c r="D145" s="257" t="s">
        <v>270</v>
      </c>
      <c r="E145" s="258" t="s">
        <v>478</v>
      </c>
      <c r="F145" s="259" t="s">
        <v>479</v>
      </c>
      <c r="G145" s="260" t="s">
        <v>200</v>
      </c>
      <c r="H145" s="261">
        <v>13</v>
      </c>
      <c r="I145" s="262"/>
      <c r="J145" s="263">
        <f>ROUND(I145*H145,2)</f>
        <v>0</v>
      </c>
      <c r="K145" s="259" t="s">
        <v>177</v>
      </c>
      <c r="L145" s="44"/>
      <c r="M145" s="264" t="s">
        <v>1</v>
      </c>
      <c r="N145" s="265" t="s">
        <v>43</v>
      </c>
      <c r="O145" s="91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2" t="s">
        <v>480</v>
      </c>
      <c r="AT145" s="222" t="s">
        <v>270</v>
      </c>
      <c r="AU145" s="222" t="s">
        <v>85</v>
      </c>
      <c r="AY145" s="17" t="s">
        <v>179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85</v>
      </c>
      <c r="BK145" s="223">
        <f>ROUND(I145*H145,2)</f>
        <v>0</v>
      </c>
      <c r="BL145" s="17" t="s">
        <v>480</v>
      </c>
      <c r="BM145" s="222" t="s">
        <v>1443</v>
      </c>
    </row>
    <row r="146" s="2" customFormat="1">
      <c r="A146" s="38"/>
      <c r="B146" s="39"/>
      <c r="C146" s="40"/>
      <c r="D146" s="224" t="s">
        <v>182</v>
      </c>
      <c r="E146" s="40"/>
      <c r="F146" s="225" t="s">
        <v>482</v>
      </c>
      <c r="G146" s="40"/>
      <c r="H146" s="40"/>
      <c r="I146" s="226"/>
      <c r="J146" s="40"/>
      <c r="K146" s="40"/>
      <c r="L146" s="44"/>
      <c r="M146" s="227"/>
      <c r="N146" s="22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182</v>
      </c>
      <c r="AU146" s="17" t="s">
        <v>85</v>
      </c>
    </row>
    <row r="147" s="2" customFormat="1">
      <c r="A147" s="38"/>
      <c r="B147" s="39"/>
      <c r="C147" s="40"/>
      <c r="D147" s="224" t="s">
        <v>183</v>
      </c>
      <c r="E147" s="40"/>
      <c r="F147" s="229" t="s">
        <v>483</v>
      </c>
      <c r="G147" s="40"/>
      <c r="H147" s="40"/>
      <c r="I147" s="226"/>
      <c r="J147" s="40"/>
      <c r="K147" s="40"/>
      <c r="L147" s="44"/>
      <c r="M147" s="227"/>
      <c r="N147" s="22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183</v>
      </c>
      <c r="AU147" s="17" t="s">
        <v>85</v>
      </c>
    </row>
    <row r="148" s="12" customFormat="1">
      <c r="A148" s="12"/>
      <c r="B148" s="230"/>
      <c r="C148" s="231"/>
      <c r="D148" s="224" t="s">
        <v>185</v>
      </c>
      <c r="E148" s="232" t="s">
        <v>1</v>
      </c>
      <c r="F148" s="233" t="s">
        <v>484</v>
      </c>
      <c r="G148" s="231"/>
      <c r="H148" s="234">
        <v>13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0" t="s">
        <v>185</v>
      </c>
      <c r="AU148" s="240" t="s">
        <v>85</v>
      </c>
      <c r="AV148" s="12" t="s">
        <v>87</v>
      </c>
      <c r="AW148" s="12" t="s">
        <v>34</v>
      </c>
      <c r="AX148" s="12" t="s">
        <v>85</v>
      </c>
      <c r="AY148" s="240" t="s">
        <v>179</v>
      </c>
    </row>
    <row r="149" s="2" customFormat="1" ht="16.5" customHeight="1">
      <c r="A149" s="38"/>
      <c r="B149" s="39"/>
      <c r="C149" s="257" t="s">
        <v>203</v>
      </c>
      <c r="D149" s="257" t="s">
        <v>270</v>
      </c>
      <c r="E149" s="258" t="s">
        <v>486</v>
      </c>
      <c r="F149" s="259" t="s">
        <v>487</v>
      </c>
      <c r="G149" s="260" t="s">
        <v>200</v>
      </c>
      <c r="H149" s="261">
        <v>13</v>
      </c>
      <c r="I149" s="262"/>
      <c r="J149" s="263">
        <f>ROUND(I149*H149,2)</f>
        <v>0</v>
      </c>
      <c r="K149" s="259" t="s">
        <v>177</v>
      </c>
      <c r="L149" s="44"/>
      <c r="M149" s="264" t="s">
        <v>1</v>
      </c>
      <c r="N149" s="265" t="s">
        <v>43</v>
      </c>
      <c r="O149" s="91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2" t="s">
        <v>480</v>
      </c>
      <c r="AT149" s="222" t="s">
        <v>270</v>
      </c>
      <c r="AU149" s="222" t="s">
        <v>85</v>
      </c>
      <c r="AY149" s="17" t="s">
        <v>179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7" t="s">
        <v>85</v>
      </c>
      <c r="BK149" s="223">
        <f>ROUND(I149*H149,2)</f>
        <v>0</v>
      </c>
      <c r="BL149" s="17" t="s">
        <v>480</v>
      </c>
      <c r="BM149" s="222" t="s">
        <v>1444</v>
      </c>
    </row>
    <row r="150" s="2" customFormat="1">
      <c r="A150" s="38"/>
      <c r="B150" s="39"/>
      <c r="C150" s="40"/>
      <c r="D150" s="224" t="s">
        <v>182</v>
      </c>
      <c r="E150" s="40"/>
      <c r="F150" s="225" t="s">
        <v>487</v>
      </c>
      <c r="G150" s="40"/>
      <c r="H150" s="40"/>
      <c r="I150" s="226"/>
      <c r="J150" s="40"/>
      <c r="K150" s="40"/>
      <c r="L150" s="44"/>
      <c r="M150" s="227"/>
      <c r="N150" s="22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182</v>
      </c>
      <c r="AU150" s="17" t="s">
        <v>85</v>
      </c>
    </row>
    <row r="151" s="2" customFormat="1">
      <c r="A151" s="38"/>
      <c r="B151" s="39"/>
      <c r="C151" s="40"/>
      <c r="D151" s="224" t="s">
        <v>183</v>
      </c>
      <c r="E151" s="40"/>
      <c r="F151" s="229" t="s">
        <v>483</v>
      </c>
      <c r="G151" s="40"/>
      <c r="H151" s="40"/>
      <c r="I151" s="226"/>
      <c r="J151" s="40"/>
      <c r="K151" s="40"/>
      <c r="L151" s="44"/>
      <c r="M151" s="227"/>
      <c r="N151" s="22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183</v>
      </c>
      <c r="AU151" s="17" t="s">
        <v>85</v>
      </c>
    </row>
    <row r="152" s="12" customFormat="1">
      <c r="A152" s="12"/>
      <c r="B152" s="230"/>
      <c r="C152" s="231"/>
      <c r="D152" s="224" t="s">
        <v>185</v>
      </c>
      <c r="E152" s="232" t="s">
        <v>1</v>
      </c>
      <c r="F152" s="233" t="s">
        <v>484</v>
      </c>
      <c r="G152" s="231"/>
      <c r="H152" s="234">
        <v>13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0" t="s">
        <v>185</v>
      </c>
      <c r="AU152" s="240" t="s">
        <v>85</v>
      </c>
      <c r="AV152" s="12" t="s">
        <v>87</v>
      </c>
      <c r="AW152" s="12" t="s">
        <v>34</v>
      </c>
      <c r="AX152" s="12" t="s">
        <v>85</v>
      </c>
      <c r="AY152" s="240" t="s">
        <v>179</v>
      </c>
    </row>
    <row r="153" s="2" customFormat="1" ht="37.8" customHeight="1">
      <c r="A153" s="38"/>
      <c r="B153" s="39"/>
      <c r="C153" s="257" t="s">
        <v>207</v>
      </c>
      <c r="D153" s="257" t="s">
        <v>270</v>
      </c>
      <c r="E153" s="258" t="s">
        <v>499</v>
      </c>
      <c r="F153" s="259" t="s">
        <v>500</v>
      </c>
      <c r="G153" s="260" t="s">
        <v>176</v>
      </c>
      <c r="H153" s="261">
        <v>1152</v>
      </c>
      <c r="I153" s="262"/>
      <c r="J153" s="263">
        <f>ROUND(I153*H153,2)</f>
        <v>0</v>
      </c>
      <c r="K153" s="259" t="s">
        <v>177</v>
      </c>
      <c r="L153" s="44"/>
      <c r="M153" s="264" t="s">
        <v>1</v>
      </c>
      <c r="N153" s="265" t="s">
        <v>43</v>
      </c>
      <c r="O153" s="91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2" t="s">
        <v>480</v>
      </c>
      <c r="AT153" s="222" t="s">
        <v>270</v>
      </c>
      <c r="AU153" s="222" t="s">
        <v>85</v>
      </c>
      <c r="AY153" s="17" t="s">
        <v>179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85</v>
      </c>
      <c r="BK153" s="223">
        <f>ROUND(I153*H153,2)</f>
        <v>0</v>
      </c>
      <c r="BL153" s="17" t="s">
        <v>480</v>
      </c>
      <c r="BM153" s="222" t="s">
        <v>1445</v>
      </c>
    </row>
    <row r="154" s="2" customFormat="1">
      <c r="A154" s="38"/>
      <c r="B154" s="39"/>
      <c r="C154" s="40"/>
      <c r="D154" s="224" t="s">
        <v>182</v>
      </c>
      <c r="E154" s="40"/>
      <c r="F154" s="225" t="s">
        <v>502</v>
      </c>
      <c r="G154" s="40"/>
      <c r="H154" s="40"/>
      <c r="I154" s="226"/>
      <c r="J154" s="40"/>
      <c r="K154" s="40"/>
      <c r="L154" s="44"/>
      <c r="M154" s="227"/>
      <c r="N154" s="22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182</v>
      </c>
      <c r="AU154" s="17" t="s">
        <v>85</v>
      </c>
    </row>
    <row r="155" s="2" customFormat="1">
      <c r="A155" s="38"/>
      <c r="B155" s="39"/>
      <c r="C155" s="40"/>
      <c r="D155" s="224" t="s">
        <v>183</v>
      </c>
      <c r="E155" s="40"/>
      <c r="F155" s="229" t="s">
        <v>1446</v>
      </c>
      <c r="G155" s="40"/>
      <c r="H155" s="40"/>
      <c r="I155" s="226"/>
      <c r="J155" s="40"/>
      <c r="K155" s="40"/>
      <c r="L155" s="44"/>
      <c r="M155" s="227"/>
      <c r="N155" s="22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183</v>
      </c>
      <c r="AU155" s="17" t="s">
        <v>85</v>
      </c>
    </row>
    <row r="156" s="12" customFormat="1">
      <c r="A156" s="12"/>
      <c r="B156" s="230"/>
      <c r="C156" s="231"/>
      <c r="D156" s="224" t="s">
        <v>185</v>
      </c>
      <c r="E156" s="232" t="s">
        <v>1</v>
      </c>
      <c r="F156" s="233" t="s">
        <v>1447</v>
      </c>
      <c r="G156" s="231"/>
      <c r="H156" s="234">
        <v>1152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0" t="s">
        <v>185</v>
      </c>
      <c r="AU156" s="240" t="s">
        <v>85</v>
      </c>
      <c r="AV156" s="12" t="s">
        <v>87</v>
      </c>
      <c r="AW156" s="12" t="s">
        <v>34</v>
      </c>
      <c r="AX156" s="12" t="s">
        <v>85</v>
      </c>
      <c r="AY156" s="240" t="s">
        <v>179</v>
      </c>
    </row>
    <row r="157" s="2" customFormat="1" ht="37.8" customHeight="1">
      <c r="A157" s="38"/>
      <c r="B157" s="39"/>
      <c r="C157" s="257" t="s">
        <v>246</v>
      </c>
      <c r="D157" s="257" t="s">
        <v>270</v>
      </c>
      <c r="E157" s="258" t="s">
        <v>513</v>
      </c>
      <c r="F157" s="259" t="s">
        <v>514</v>
      </c>
      <c r="G157" s="260" t="s">
        <v>176</v>
      </c>
      <c r="H157" s="261">
        <v>3456</v>
      </c>
      <c r="I157" s="262"/>
      <c r="J157" s="263">
        <f>ROUND(I157*H157,2)</f>
        <v>0</v>
      </c>
      <c r="K157" s="259" t="s">
        <v>177</v>
      </c>
      <c r="L157" s="44"/>
      <c r="M157" s="264" t="s">
        <v>1</v>
      </c>
      <c r="N157" s="265" t="s">
        <v>43</v>
      </c>
      <c r="O157" s="91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2" t="s">
        <v>480</v>
      </c>
      <c r="AT157" s="222" t="s">
        <v>270</v>
      </c>
      <c r="AU157" s="222" t="s">
        <v>85</v>
      </c>
      <c r="AY157" s="17" t="s">
        <v>179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7" t="s">
        <v>85</v>
      </c>
      <c r="BK157" s="223">
        <f>ROUND(I157*H157,2)</f>
        <v>0</v>
      </c>
      <c r="BL157" s="17" t="s">
        <v>480</v>
      </c>
      <c r="BM157" s="222" t="s">
        <v>1448</v>
      </c>
    </row>
    <row r="158" s="2" customFormat="1">
      <c r="A158" s="38"/>
      <c r="B158" s="39"/>
      <c r="C158" s="40"/>
      <c r="D158" s="224" t="s">
        <v>182</v>
      </c>
      <c r="E158" s="40"/>
      <c r="F158" s="225" t="s">
        <v>516</v>
      </c>
      <c r="G158" s="40"/>
      <c r="H158" s="40"/>
      <c r="I158" s="226"/>
      <c r="J158" s="40"/>
      <c r="K158" s="40"/>
      <c r="L158" s="44"/>
      <c r="M158" s="227"/>
      <c r="N158" s="22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182</v>
      </c>
      <c r="AU158" s="17" t="s">
        <v>85</v>
      </c>
    </row>
    <row r="159" s="2" customFormat="1">
      <c r="A159" s="38"/>
      <c r="B159" s="39"/>
      <c r="C159" s="40"/>
      <c r="D159" s="224" t="s">
        <v>183</v>
      </c>
      <c r="E159" s="40"/>
      <c r="F159" s="229" t="s">
        <v>1446</v>
      </c>
      <c r="G159" s="40"/>
      <c r="H159" s="40"/>
      <c r="I159" s="226"/>
      <c r="J159" s="40"/>
      <c r="K159" s="40"/>
      <c r="L159" s="44"/>
      <c r="M159" s="227"/>
      <c r="N159" s="228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183</v>
      </c>
      <c r="AU159" s="17" t="s">
        <v>85</v>
      </c>
    </row>
    <row r="160" s="12" customFormat="1">
      <c r="A160" s="12"/>
      <c r="B160" s="230"/>
      <c r="C160" s="231"/>
      <c r="D160" s="224" t="s">
        <v>185</v>
      </c>
      <c r="E160" s="232" t="s">
        <v>1</v>
      </c>
      <c r="F160" s="233" t="s">
        <v>1449</v>
      </c>
      <c r="G160" s="231"/>
      <c r="H160" s="234">
        <v>3456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0" t="s">
        <v>185</v>
      </c>
      <c r="AU160" s="240" t="s">
        <v>85</v>
      </c>
      <c r="AV160" s="12" t="s">
        <v>87</v>
      </c>
      <c r="AW160" s="12" t="s">
        <v>34</v>
      </c>
      <c r="AX160" s="12" t="s">
        <v>85</v>
      </c>
      <c r="AY160" s="240" t="s">
        <v>179</v>
      </c>
    </row>
    <row r="161" s="2" customFormat="1" ht="24.15" customHeight="1">
      <c r="A161" s="38"/>
      <c r="B161" s="39"/>
      <c r="C161" s="257" t="s">
        <v>178</v>
      </c>
      <c r="D161" s="257" t="s">
        <v>270</v>
      </c>
      <c r="E161" s="258" t="s">
        <v>1450</v>
      </c>
      <c r="F161" s="259" t="s">
        <v>1451</v>
      </c>
      <c r="G161" s="260" t="s">
        <v>200</v>
      </c>
      <c r="H161" s="261">
        <v>2</v>
      </c>
      <c r="I161" s="262"/>
      <c r="J161" s="263">
        <f>ROUND(I161*H161,2)</f>
        <v>0</v>
      </c>
      <c r="K161" s="259" t="s">
        <v>177</v>
      </c>
      <c r="L161" s="44"/>
      <c r="M161" s="264" t="s">
        <v>1</v>
      </c>
      <c r="N161" s="265" t="s">
        <v>43</v>
      </c>
      <c r="O161" s="91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2" t="s">
        <v>480</v>
      </c>
      <c r="AT161" s="222" t="s">
        <v>270</v>
      </c>
      <c r="AU161" s="222" t="s">
        <v>85</v>
      </c>
      <c r="AY161" s="17" t="s">
        <v>179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7" t="s">
        <v>85</v>
      </c>
      <c r="BK161" s="223">
        <f>ROUND(I161*H161,2)</f>
        <v>0</v>
      </c>
      <c r="BL161" s="17" t="s">
        <v>480</v>
      </c>
      <c r="BM161" s="222" t="s">
        <v>1452</v>
      </c>
    </row>
    <row r="162" s="2" customFormat="1">
      <c r="A162" s="38"/>
      <c r="B162" s="39"/>
      <c r="C162" s="40"/>
      <c r="D162" s="224" t="s">
        <v>182</v>
      </c>
      <c r="E162" s="40"/>
      <c r="F162" s="225" t="s">
        <v>1453</v>
      </c>
      <c r="G162" s="40"/>
      <c r="H162" s="40"/>
      <c r="I162" s="226"/>
      <c r="J162" s="40"/>
      <c r="K162" s="40"/>
      <c r="L162" s="44"/>
      <c r="M162" s="227"/>
      <c r="N162" s="22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182</v>
      </c>
      <c r="AU162" s="17" t="s">
        <v>85</v>
      </c>
    </row>
    <row r="163" s="12" customFormat="1">
      <c r="A163" s="12"/>
      <c r="B163" s="230"/>
      <c r="C163" s="231"/>
      <c r="D163" s="224" t="s">
        <v>185</v>
      </c>
      <c r="E163" s="232" t="s">
        <v>1</v>
      </c>
      <c r="F163" s="233" t="s">
        <v>216</v>
      </c>
      <c r="G163" s="231"/>
      <c r="H163" s="234">
        <v>2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0" t="s">
        <v>185</v>
      </c>
      <c r="AU163" s="240" t="s">
        <v>85</v>
      </c>
      <c r="AV163" s="12" t="s">
        <v>87</v>
      </c>
      <c r="AW163" s="12" t="s">
        <v>34</v>
      </c>
      <c r="AX163" s="12" t="s">
        <v>85</v>
      </c>
      <c r="AY163" s="240" t="s">
        <v>179</v>
      </c>
    </row>
    <row r="164" s="2" customFormat="1" ht="24.15" customHeight="1">
      <c r="A164" s="38"/>
      <c r="B164" s="39"/>
      <c r="C164" s="257" t="s">
        <v>733</v>
      </c>
      <c r="D164" s="257" t="s">
        <v>270</v>
      </c>
      <c r="E164" s="258" t="s">
        <v>655</v>
      </c>
      <c r="F164" s="259" t="s">
        <v>656</v>
      </c>
      <c r="G164" s="260" t="s">
        <v>200</v>
      </c>
      <c r="H164" s="261">
        <v>3</v>
      </c>
      <c r="I164" s="262"/>
      <c r="J164" s="263">
        <f>ROUND(I164*H164,2)</f>
        <v>0</v>
      </c>
      <c r="K164" s="259" t="s">
        <v>177</v>
      </c>
      <c r="L164" s="44"/>
      <c r="M164" s="264" t="s">
        <v>1</v>
      </c>
      <c r="N164" s="265" t="s">
        <v>43</v>
      </c>
      <c r="O164" s="91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2" t="s">
        <v>480</v>
      </c>
      <c r="AT164" s="222" t="s">
        <v>270</v>
      </c>
      <c r="AU164" s="222" t="s">
        <v>85</v>
      </c>
      <c r="AY164" s="17" t="s">
        <v>179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85</v>
      </c>
      <c r="BK164" s="223">
        <f>ROUND(I164*H164,2)</f>
        <v>0</v>
      </c>
      <c r="BL164" s="17" t="s">
        <v>480</v>
      </c>
      <c r="BM164" s="222" t="s">
        <v>1454</v>
      </c>
    </row>
    <row r="165" s="2" customFormat="1">
      <c r="A165" s="38"/>
      <c r="B165" s="39"/>
      <c r="C165" s="40"/>
      <c r="D165" s="224" t="s">
        <v>182</v>
      </c>
      <c r="E165" s="40"/>
      <c r="F165" s="225" t="s">
        <v>658</v>
      </c>
      <c r="G165" s="40"/>
      <c r="H165" s="40"/>
      <c r="I165" s="226"/>
      <c r="J165" s="40"/>
      <c r="K165" s="40"/>
      <c r="L165" s="44"/>
      <c r="M165" s="227"/>
      <c r="N165" s="22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182</v>
      </c>
      <c r="AU165" s="17" t="s">
        <v>85</v>
      </c>
    </row>
    <row r="166" s="12" customFormat="1">
      <c r="A166" s="12"/>
      <c r="B166" s="230"/>
      <c r="C166" s="231"/>
      <c r="D166" s="224" t="s">
        <v>185</v>
      </c>
      <c r="E166" s="232" t="s">
        <v>1</v>
      </c>
      <c r="F166" s="233" t="s">
        <v>776</v>
      </c>
      <c r="G166" s="231"/>
      <c r="H166" s="234">
        <v>3</v>
      </c>
      <c r="I166" s="235"/>
      <c r="J166" s="231"/>
      <c r="K166" s="231"/>
      <c r="L166" s="236"/>
      <c r="M166" s="277"/>
      <c r="N166" s="278"/>
      <c r="O166" s="278"/>
      <c r="P166" s="278"/>
      <c r="Q166" s="278"/>
      <c r="R166" s="278"/>
      <c r="S166" s="278"/>
      <c r="T166" s="279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0" t="s">
        <v>185</v>
      </c>
      <c r="AU166" s="240" t="s">
        <v>85</v>
      </c>
      <c r="AV166" s="12" t="s">
        <v>87</v>
      </c>
      <c r="AW166" s="12" t="s">
        <v>34</v>
      </c>
      <c r="AX166" s="12" t="s">
        <v>85</v>
      </c>
      <c r="AY166" s="240" t="s">
        <v>179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3a+GF/qtDv7+uV9hk0k5OxbnRubPBUdRMhaHURMCJqTH8XVOM1TLHpC5P4C69sqvY7L5lFM6EXCvcbj+0BVndA==" hashValue="o56FyrC5/WEmfWHaaESRiqWGpUTotp54d3zBJ6Lh3Y71lqhe3HK6amTq/jXWX8pqAaVYW9MBCSZTgdt2+kiPlA==" algorithmName="SHA-512" password="CC35"/>
  <autoFilter ref="C118:K16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148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1455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22. 7. 2024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>Ing. Zdeněk Znamenaný</v>
      </c>
      <c r="F24" s="38"/>
      <c r="G24" s="38"/>
      <c r="H24" s="38"/>
      <c r="I24" s="150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ROUND((SUM(BE117:BE150)),  2)</f>
        <v>0</v>
      </c>
      <c r="G33" s="38"/>
      <c r="H33" s="38"/>
      <c r="I33" s="164">
        <v>0.20999999999999999</v>
      </c>
      <c r="J33" s="163">
        <f>ROUND(((SUM(BE117:BE150))*I33),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ROUND((SUM(BF117:BF150)),  2)</f>
        <v>0</v>
      </c>
      <c r="G34" s="38"/>
      <c r="H34" s="38"/>
      <c r="I34" s="164">
        <v>0.12</v>
      </c>
      <c r="J34" s="163">
        <f>ROUND(((SUM(BF117:BF150))*I34),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ROUND((SUM(BG117:BG150)),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ROUND((SUM(BH117:BH150)),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ROUND((SUM(BI117:BI150)),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trať dle JŘ č.199 v úseku Jílovice - Borovany</v>
      </c>
      <c r="G89" s="40"/>
      <c r="H89" s="40"/>
      <c r="I89" s="32" t="s">
        <v>22</v>
      </c>
      <c r="J89" s="79" t="str">
        <f>IF(J12="","",J12)</f>
        <v>22. 7. 2024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s.o.,OŘ Plzeň, ST České Budějovice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Zdeněk Znamenaný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153</v>
      </c>
      <c r="D94" s="185"/>
      <c r="E94" s="185"/>
      <c r="F94" s="185"/>
      <c r="G94" s="185"/>
      <c r="H94" s="185"/>
      <c r="I94" s="185"/>
      <c r="J94" s="186" t="s">
        <v>154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155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156</v>
      </c>
    </row>
    <row r="97" s="9" customFormat="1" ht="24.96" customHeight="1">
      <c r="A97" s="9"/>
      <c r="B97" s="188"/>
      <c r="C97" s="189"/>
      <c r="D97" s="190" t="s">
        <v>784</v>
      </c>
      <c r="E97" s="191"/>
      <c r="F97" s="191"/>
      <c r="G97" s="191"/>
      <c r="H97" s="191"/>
      <c r="I97" s="191"/>
      <c r="J97" s="192">
        <f>J118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3" t="str">
        <f>E7</f>
        <v>Cyklická obnova trati v úseku Jílovice - Borovany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148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Vedlejší a ostatní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trať dle JŘ č.199 v úseku Jílovice - Borovany</v>
      </c>
      <c r="G111" s="40"/>
      <c r="H111" s="40"/>
      <c r="I111" s="32" t="s">
        <v>22</v>
      </c>
      <c r="J111" s="79" t="str">
        <f>IF(J12="","",J12)</f>
        <v>22. 7. 2024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Správa železnic s.o.,OŘ Plzeň, ST České Budějovice</v>
      </c>
      <c r="G113" s="40"/>
      <c r="H113" s="40"/>
      <c r="I113" s="32" t="s">
        <v>32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>Ing. Zdeněk Znamenaný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9"/>
      <c r="B116" s="200"/>
      <c r="C116" s="201" t="s">
        <v>161</v>
      </c>
      <c r="D116" s="202" t="s">
        <v>63</v>
      </c>
      <c r="E116" s="202" t="s">
        <v>59</v>
      </c>
      <c r="F116" s="202" t="s">
        <v>60</v>
      </c>
      <c r="G116" s="202" t="s">
        <v>162</v>
      </c>
      <c r="H116" s="202" t="s">
        <v>163</v>
      </c>
      <c r="I116" s="202" t="s">
        <v>164</v>
      </c>
      <c r="J116" s="202" t="s">
        <v>154</v>
      </c>
      <c r="K116" s="203" t="s">
        <v>165</v>
      </c>
      <c r="L116" s="204"/>
      <c r="M116" s="100" t="s">
        <v>1</v>
      </c>
      <c r="N116" s="101" t="s">
        <v>42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205">
        <f>BK117</f>
        <v>0</v>
      </c>
      <c r="K117" s="40"/>
      <c r="L117" s="44"/>
      <c r="M117" s="103"/>
      <c r="N117" s="206"/>
      <c r="O117" s="104"/>
      <c r="P117" s="207">
        <f>P118</f>
        <v>0</v>
      </c>
      <c r="Q117" s="104"/>
      <c r="R117" s="207">
        <f>R118</f>
        <v>0</v>
      </c>
      <c r="S117" s="104"/>
      <c r="T117" s="208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156</v>
      </c>
      <c r="BK117" s="209">
        <f>BK118</f>
        <v>0</v>
      </c>
    </row>
    <row r="118" s="13" customFormat="1" ht="25.92" customHeight="1">
      <c r="A118" s="13"/>
      <c r="B118" s="241"/>
      <c r="C118" s="242"/>
      <c r="D118" s="243" t="s">
        <v>77</v>
      </c>
      <c r="E118" s="244" t="s">
        <v>785</v>
      </c>
      <c r="F118" s="244" t="s">
        <v>786</v>
      </c>
      <c r="G118" s="242"/>
      <c r="H118" s="242"/>
      <c r="I118" s="245"/>
      <c r="J118" s="246">
        <f>BK118</f>
        <v>0</v>
      </c>
      <c r="K118" s="242"/>
      <c r="L118" s="247"/>
      <c r="M118" s="248"/>
      <c r="N118" s="249"/>
      <c r="O118" s="249"/>
      <c r="P118" s="250">
        <f>SUM(P119:P150)</f>
        <v>0</v>
      </c>
      <c r="Q118" s="249"/>
      <c r="R118" s="250">
        <f>SUM(R119:R150)</f>
        <v>0</v>
      </c>
      <c r="S118" s="249"/>
      <c r="T118" s="251">
        <f>SUM(T119:T150)</f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252" t="s">
        <v>203</v>
      </c>
      <c r="AT118" s="253" t="s">
        <v>77</v>
      </c>
      <c r="AU118" s="253" t="s">
        <v>78</v>
      </c>
      <c r="AY118" s="252" t="s">
        <v>179</v>
      </c>
      <c r="BK118" s="254">
        <f>SUM(BK119:BK150)</f>
        <v>0</v>
      </c>
    </row>
    <row r="119" s="2" customFormat="1" ht="33" customHeight="1">
      <c r="A119" s="38"/>
      <c r="B119" s="39"/>
      <c r="C119" s="257" t="s">
        <v>87</v>
      </c>
      <c r="D119" s="257" t="s">
        <v>270</v>
      </c>
      <c r="E119" s="258" t="s">
        <v>1456</v>
      </c>
      <c r="F119" s="259" t="s">
        <v>1457</v>
      </c>
      <c r="G119" s="260" t="s">
        <v>200</v>
      </c>
      <c r="H119" s="261">
        <v>6</v>
      </c>
      <c r="I119" s="262"/>
      <c r="J119" s="263">
        <f>ROUND(I119*H119,2)</f>
        <v>0</v>
      </c>
      <c r="K119" s="259" t="s">
        <v>177</v>
      </c>
      <c r="L119" s="44"/>
      <c r="M119" s="264" t="s">
        <v>1</v>
      </c>
      <c r="N119" s="265" t="s">
        <v>43</v>
      </c>
      <c r="O119" s="91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2" t="s">
        <v>180</v>
      </c>
      <c r="AT119" s="222" t="s">
        <v>270</v>
      </c>
      <c r="AU119" s="222" t="s">
        <v>85</v>
      </c>
      <c r="AY119" s="17" t="s">
        <v>179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7" t="s">
        <v>85</v>
      </c>
      <c r="BK119" s="223">
        <f>ROUND(I119*H119,2)</f>
        <v>0</v>
      </c>
      <c r="BL119" s="17" t="s">
        <v>180</v>
      </c>
      <c r="BM119" s="222" t="s">
        <v>1458</v>
      </c>
    </row>
    <row r="120" s="2" customFormat="1">
      <c r="A120" s="38"/>
      <c r="B120" s="39"/>
      <c r="C120" s="40"/>
      <c r="D120" s="224" t="s">
        <v>182</v>
      </c>
      <c r="E120" s="40"/>
      <c r="F120" s="225" t="s">
        <v>1459</v>
      </c>
      <c r="G120" s="40"/>
      <c r="H120" s="40"/>
      <c r="I120" s="226"/>
      <c r="J120" s="40"/>
      <c r="K120" s="40"/>
      <c r="L120" s="44"/>
      <c r="M120" s="227"/>
      <c r="N120" s="228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182</v>
      </c>
      <c r="AU120" s="17" t="s">
        <v>85</v>
      </c>
    </row>
    <row r="121" s="12" customFormat="1">
      <c r="A121" s="12"/>
      <c r="B121" s="230"/>
      <c r="C121" s="231"/>
      <c r="D121" s="224" t="s">
        <v>185</v>
      </c>
      <c r="E121" s="232" t="s">
        <v>1</v>
      </c>
      <c r="F121" s="233" t="s">
        <v>1460</v>
      </c>
      <c r="G121" s="231"/>
      <c r="H121" s="234">
        <v>6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0" t="s">
        <v>185</v>
      </c>
      <c r="AU121" s="240" t="s">
        <v>85</v>
      </c>
      <c r="AV121" s="12" t="s">
        <v>87</v>
      </c>
      <c r="AW121" s="12" t="s">
        <v>34</v>
      </c>
      <c r="AX121" s="12" t="s">
        <v>85</v>
      </c>
      <c r="AY121" s="240" t="s">
        <v>179</v>
      </c>
    </row>
    <row r="122" s="2" customFormat="1" ht="21.75" customHeight="1">
      <c r="A122" s="38"/>
      <c r="B122" s="39"/>
      <c r="C122" s="257" t="s">
        <v>180</v>
      </c>
      <c r="D122" s="257" t="s">
        <v>270</v>
      </c>
      <c r="E122" s="258" t="s">
        <v>1461</v>
      </c>
      <c r="F122" s="259" t="s">
        <v>1462</v>
      </c>
      <c r="G122" s="260" t="s">
        <v>1463</v>
      </c>
      <c r="H122" s="297"/>
      <c r="I122" s="262"/>
      <c r="J122" s="263">
        <f>ROUND(I122*H122,2)</f>
        <v>0</v>
      </c>
      <c r="K122" s="259" t="s">
        <v>177</v>
      </c>
      <c r="L122" s="44"/>
      <c r="M122" s="264" t="s">
        <v>1</v>
      </c>
      <c r="N122" s="265" t="s">
        <v>43</v>
      </c>
      <c r="O122" s="91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2" t="s">
        <v>180</v>
      </c>
      <c r="AT122" s="222" t="s">
        <v>270</v>
      </c>
      <c r="AU122" s="222" t="s">
        <v>85</v>
      </c>
      <c r="AY122" s="17" t="s">
        <v>179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7" t="s">
        <v>85</v>
      </c>
      <c r="BK122" s="223">
        <f>ROUND(I122*H122,2)</f>
        <v>0</v>
      </c>
      <c r="BL122" s="17" t="s">
        <v>180</v>
      </c>
      <c r="BM122" s="222" t="s">
        <v>1464</v>
      </c>
    </row>
    <row r="123" s="2" customFormat="1">
      <c r="A123" s="38"/>
      <c r="B123" s="39"/>
      <c r="C123" s="40"/>
      <c r="D123" s="224" t="s">
        <v>182</v>
      </c>
      <c r="E123" s="40"/>
      <c r="F123" s="225" t="s">
        <v>1462</v>
      </c>
      <c r="G123" s="40"/>
      <c r="H123" s="40"/>
      <c r="I123" s="226"/>
      <c r="J123" s="40"/>
      <c r="K123" s="40"/>
      <c r="L123" s="44"/>
      <c r="M123" s="227"/>
      <c r="N123" s="228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182</v>
      </c>
      <c r="AU123" s="17" t="s">
        <v>85</v>
      </c>
    </row>
    <row r="124" s="12" customFormat="1">
      <c r="A124" s="12"/>
      <c r="B124" s="230"/>
      <c r="C124" s="231"/>
      <c r="D124" s="224" t="s">
        <v>185</v>
      </c>
      <c r="E124" s="232" t="s">
        <v>1</v>
      </c>
      <c r="F124" s="233" t="s">
        <v>1465</v>
      </c>
      <c r="G124" s="231"/>
      <c r="H124" s="234">
        <v>0.0070000000000000001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0" t="s">
        <v>185</v>
      </c>
      <c r="AU124" s="240" t="s">
        <v>85</v>
      </c>
      <c r="AV124" s="12" t="s">
        <v>87</v>
      </c>
      <c r="AW124" s="12" t="s">
        <v>34</v>
      </c>
      <c r="AX124" s="12" t="s">
        <v>85</v>
      </c>
      <c r="AY124" s="240" t="s">
        <v>179</v>
      </c>
    </row>
    <row r="125" s="2" customFormat="1" ht="21.75" customHeight="1">
      <c r="A125" s="38"/>
      <c r="B125" s="39"/>
      <c r="C125" s="257" t="s">
        <v>203</v>
      </c>
      <c r="D125" s="257" t="s">
        <v>270</v>
      </c>
      <c r="E125" s="258" t="s">
        <v>1466</v>
      </c>
      <c r="F125" s="259" t="s">
        <v>1467</v>
      </c>
      <c r="G125" s="260" t="s">
        <v>1463</v>
      </c>
      <c r="H125" s="297"/>
      <c r="I125" s="262"/>
      <c r="J125" s="263">
        <f>ROUND(I125*H125,2)</f>
        <v>0</v>
      </c>
      <c r="K125" s="259" t="s">
        <v>177</v>
      </c>
      <c r="L125" s="44"/>
      <c r="M125" s="264" t="s">
        <v>1</v>
      </c>
      <c r="N125" s="265" t="s">
        <v>43</v>
      </c>
      <c r="O125" s="91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2" t="s">
        <v>180</v>
      </c>
      <c r="AT125" s="222" t="s">
        <v>270</v>
      </c>
      <c r="AU125" s="222" t="s">
        <v>85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85</v>
      </c>
      <c r="BK125" s="223">
        <f>ROUND(I125*H125,2)</f>
        <v>0</v>
      </c>
      <c r="BL125" s="17" t="s">
        <v>180</v>
      </c>
      <c r="BM125" s="222" t="s">
        <v>1468</v>
      </c>
    </row>
    <row r="126" s="2" customFormat="1">
      <c r="A126" s="38"/>
      <c r="B126" s="39"/>
      <c r="C126" s="40"/>
      <c r="D126" s="224" t="s">
        <v>182</v>
      </c>
      <c r="E126" s="40"/>
      <c r="F126" s="225" t="s">
        <v>1467</v>
      </c>
      <c r="G126" s="40"/>
      <c r="H126" s="40"/>
      <c r="I126" s="226"/>
      <c r="J126" s="40"/>
      <c r="K126" s="40"/>
      <c r="L126" s="44"/>
      <c r="M126" s="227"/>
      <c r="N126" s="22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182</v>
      </c>
      <c r="AU126" s="17" t="s">
        <v>85</v>
      </c>
    </row>
    <row r="127" s="12" customFormat="1">
      <c r="A127" s="12"/>
      <c r="B127" s="230"/>
      <c r="C127" s="231"/>
      <c r="D127" s="224" t="s">
        <v>185</v>
      </c>
      <c r="E127" s="232" t="s">
        <v>1</v>
      </c>
      <c r="F127" s="233" t="s">
        <v>1469</v>
      </c>
      <c r="G127" s="231"/>
      <c r="H127" s="234">
        <v>0.0080000000000000002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0" t="s">
        <v>185</v>
      </c>
      <c r="AU127" s="240" t="s">
        <v>85</v>
      </c>
      <c r="AV127" s="12" t="s">
        <v>87</v>
      </c>
      <c r="AW127" s="12" t="s">
        <v>34</v>
      </c>
      <c r="AX127" s="12" t="s">
        <v>85</v>
      </c>
      <c r="AY127" s="240" t="s">
        <v>179</v>
      </c>
    </row>
    <row r="128" s="2" customFormat="1" ht="24.15" customHeight="1">
      <c r="A128" s="38"/>
      <c r="B128" s="39"/>
      <c r="C128" s="257" t="s">
        <v>207</v>
      </c>
      <c r="D128" s="257" t="s">
        <v>270</v>
      </c>
      <c r="E128" s="258" t="s">
        <v>1470</v>
      </c>
      <c r="F128" s="259" t="s">
        <v>1471</v>
      </c>
      <c r="G128" s="260" t="s">
        <v>1463</v>
      </c>
      <c r="H128" s="297"/>
      <c r="I128" s="262"/>
      <c r="J128" s="263">
        <f>ROUND(I128*H128,2)</f>
        <v>0</v>
      </c>
      <c r="K128" s="259" t="s">
        <v>177</v>
      </c>
      <c r="L128" s="44"/>
      <c r="M128" s="264" t="s">
        <v>1</v>
      </c>
      <c r="N128" s="265" t="s">
        <v>43</v>
      </c>
      <c r="O128" s="91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2" t="s">
        <v>180</v>
      </c>
      <c r="AT128" s="222" t="s">
        <v>270</v>
      </c>
      <c r="AU128" s="222" t="s">
        <v>85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85</v>
      </c>
      <c r="BK128" s="223">
        <f>ROUND(I128*H128,2)</f>
        <v>0</v>
      </c>
      <c r="BL128" s="17" t="s">
        <v>180</v>
      </c>
      <c r="BM128" s="222" t="s">
        <v>1472</v>
      </c>
    </row>
    <row r="129" s="2" customFormat="1">
      <c r="A129" s="38"/>
      <c r="B129" s="39"/>
      <c r="C129" s="40"/>
      <c r="D129" s="224" t="s">
        <v>182</v>
      </c>
      <c r="E129" s="40"/>
      <c r="F129" s="225" t="s">
        <v>1471</v>
      </c>
      <c r="G129" s="40"/>
      <c r="H129" s="40"/>
      <c r="I129" s="226"/>
      <c r="J129" s="40"/>
      <c r="K129" s="40"/>
      <c r="L129" s="44"/>
      <c r="M129" s="227"/>
      <c r="N129" s="22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182</v>
      </c>
      <c r="AU129" s="17" t="s">
        <v>85</v>
      </c>
    </row>
    <row r="130" s="12" customFormat="1">
      <c r="A130" s="12"/>
      <c r="B130" s="230"/>
      <c r="C130" s="231"/>
      <c r="D130" s="224" t="s">
        <v>185</v>
      </c>
      <c r="E130" s="232" t="s">
        <v>1</v>
      </c>
      <c r="F130" s="233" t="s">
        <v>1473</v>
      </c>
      <c r="G130" s="231"/>
      <c r="H130" s="234">
        <v>0.0060000000000000001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0" t="s">
        <v>185</v>
      </c>
      <c r="AU130" s="240" t="s">
        <v>85</v>
      </c>
      <c r="AV130" s="12" t="s">
        <v>87</v>
      </c>
      <c r="AW130" s="12" t="s">
        <v>34</v>
      </c>
      <c r="AX130" s="12" t="s">
        <v>85</v>
      </c>
      <c r="AY130" s="240" t="s">
        <v>179</v>
      </c>
    </row>
    <row r="131" s="2" customFormat="1" ht="24.15" customHeight="1">
      <c r="A131" s="38"/>
      <c r="B131" s="39"/>
      <c r="C131" s="257" t="s">
        <v>85</v>
      </c>
      <c r="D131" s="257" t="s">
        <v>270</v>
      </c>
      <c r="E131" s="258" t="s">
        <v>1474</v>
      </c>
      <c r="F131" s="259" t="s">
        <v>1475</v>
      </c>
      <c r="G131" s="260" t="s">
        <v>1463</v>
      </c>
      <c r="H131" s="297"/>
      <c r="I131" s="262"/>
      <c r="J131" s="263">
        <f>ROUND(I131*H131,2)</f>
        <v>0</v>
      </c>
      <c r="K131" s="259" t="s">
        <v>177</v>
      </c>
      <c r="L131" s="44"/>
      <c r="M131" s="264" t="s">
        <v>1</v>
      </c>
      <c r="N131" s="265" t="s">
        <v>43</v>
      </c>
      <c r="O131" s="91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2" t="s">
        <v>180</v>
      </c>
      <c r="AT131" s="222" t="s">
        <v>270</v>
      </c>
      <c r="AU131" s="222" t="s">
        <v>85</v>
      </c>
      <c r="AY131" s="17" t="s">
        <v>179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85</v>
      </c>
      <c r="BK131" s="223">
        <f>ROUND(I131*H131,2)</f>
        <v>0</v>
      </c>
      <c r="BL131" s="17" t="s">
        <v>180</v>
      </c>
      <c r="BM131" s="222" t="s">
        <v>1476</v>
      </c>
    </row>
    <row r="132" s="2" customFormat="1">
      <c r="A132" s="38"/>
      <c r="B132" s="39"/>
      <c r="C132" s="40"/>
      <c r="D132" s="224" t="s">
        <v>182</v>
      </c>
      <c r="E132" s="40"/>
      <c r="F132" s="225" t="s">
        <v>1477</v>
      </c>
      <c r="G132" s="40"/>
      <c r="H132" s="40"/>
      <c r="I132" s="226"/>
      <c r="J132" s="40"/>
      <c r="K132" s="40"/>
      <c r="L132" s="44"/>
      <c r="M132" s="227"/>
      <c r="N132" s="22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182</v>
      </c>
      <c r="AU132" s="17" t="s">
        <v>85</v>
      </c>
    </row>
    <row r="133" s="12" customFormat="1">
      <c r="A133" s="12"/>
      <c r="B133" s="230"/>
      <c r="C133" s="231"/>
      <c r="D133" s="224" t="s">
        <v>185</v>
      </c>
      <c r="E133" s="232" t="s">
        <v>1</v>
      </c>
      <c r="F133" s="233" t="s">
        <v>1478</v>
      </c>
      <c r="G133" s="231"/>
      <c r="H133" s="234">
        <v>0.002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0" t="s">
        <v>185</v>
      </c>
      <c r="AU133" s="240" t="s">
        <v>85</v>
      </c>
      <c r="AV133" s="12" t="s">
        <v>87</v>
      </c>
      <c r="AW133" s="12" t="s">
        <v>34</v>
      </c>
      <c r="AX133" s="12" t="s">
        <v>85</v>
      </c>
      <c r="AY133" s="240" t="s">
        <v>179</v>
      </c>
    </row>
    <row r="134" s="2" customFormat="1" ht="24.15" customHeight="1">
      <c r="A134" s="38"/>
      <c r="B134" s="39"/>
      <c r="C134" s="257" t="s">
        <v>739</v>
      </c>
      <c r="D134" s="257" t="s">
        <v>270</v>
      </c>
      <c r="E134" s="258" t="s">
        <v>1479</v>
      </c>
      <c r="F134" s="259" t="s">
        <v>1480</v>
      </c>
      <c r="G134" s="260" t="s">
        <v>1463</v>
      </c>
      <c r="H134" s="297"/>
      <c r="I134" s="262"/>
      <c r="J134" s="263">
        <f>ROUND(I134*H134,2)</f>
        <v>0</v>
      </c>
      <c r="K134" s="259" t="s">
        <v>177</v>
      </c>
      <c r="L134" s="44"/>
      <c r="M134" s="264" t="s">
        <v>1</v>
      </c>
      <c r="N134" s="265" t="s">
        <v>43</v>
      </c>
      <c r="O134" s="91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2" t="s">
        <v>180</v>
      </c>
      <c r="AT134" s="222" t="s">
        <v>270</v>
      </c>
      <c r="AU134" s="222" t="s">
        <v>85</v>
      </c>
      <c r="AY134" s="17" t="s">
        <v>179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85</v>
      </c>
      <c r="BK134" s="223">
        <f>ROUND(I134*H134,2)</f>
        <v>0</v>
      </c>
      <c r="BL134" s="17" t="s">
        <v>180</v>
      </c>
      <c r="BM134" s="222" t="s">
        <v>1481</v>
      </c>
    </row>
    <row r="135" s="2" customFormat="1">
      <c r="A135" s="38"/>
      <c r="B135" s="39"/>
      <c r="C135" s="40"/>
      <c r="D135" s="224" t="s">
        <v>182</v>
      </c>
      <c r="E135" s="40"/>
      <c r="F135" s="225" t="s">
        <v>1482</v>
      </c>
      <c r="G135" s="40"/>
      <c r="H135" s="40"/>
      <c r="I135" s="226"/>
      <c r="J135" s="40"/>
      <c r="K135" s="40"/>
      <c r="L135" s="44"/>
      <c r="M135" s="227"/>
      <c r="N135" s="22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182</v>
      </c>
      <c r="AU135" s="17" t="s">
        <v>85</v>
      </c>
    </row>
    <row r="136" s="2" customFormat="1">
      <c r="A136" s="38"/>
      <c r="B136" s="39"/>
      <c r="C136" s="40"/>
      <c r="D136" s="224" t="s">
        <v>183</v>
      </c>
      <c r="E136" s="40"/>
      <c r="F136" s="229" t="s">
        <v>1483</v>
      </c>
      <c r="G136" s="40"/>
      <c r="H136" s="40"/>
      <c r="I136" s="226"/>
      <c r="J136" s="40"/>
      <c r="K136" s="40"/>
      <c r="L136" s="44"/>
      <c r="M136" s="227"/>
      <c r="N136" s="22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183</v>
      </c>
      <c r="AU136" s="17" t="s">
        <v>85</v>
      </c>
    </row>
    <row r="137" s="12" customFormat="1">
      <c r="A137" s="12"/>
      <c r="B137" s="230"/>
      <c r="C137" s="231"/>
      <c r="D137" s="224" t="s">
        <v>185</v>
      </c>
      <c r="E137" s="232" t="s">
        <v>1</v>
      </c>
      <c r="F137" s="233" t="s">
        <v>1484</v>
      </c>
      <c r="G137" s="231"/>
      <c r="H137" s="234">
        <v>0.001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0" t="s">
        <v>185</v>
      </c>
      <c r="AU137" s="240" t="s">
        <v>85</v>
      </c>
      <c r="AV137" s="12" t="s">
        <v>87</v>
      </c>
      <c r="AW137" s="12" t="s">
        <v>34</v>
      </c>
      <c r="AX137" s="12" t="s">
        <v>85</v>
      </c>
      <c r="AY137" s="240" t="s">
        <v>179</v>
      </c>
    </row>
    <row r="138" s="2" customFormat="1" ht="16.5" customHeight="1">
      <c r="A138" s="38"/>
      <c r="B138" s="39"/>
      <c r="C138" s="257" t="s">
        <v>246</v>
      </c>
      <c r="D138" s="257" t="s">
        <v>270</v>
      </c>
      <c r="E138" s="258" t="s">
        <v>1485</v>
      </c>
      <c r="F138" s="259" t="s">
        <v>1486</v>
      </c>
      <c r="G138" s="260" t="s">
        <v>1463</v>
      </c>
      <c r="H138" s="297"/>
      <c r="I138" s="262"/>
      <c r="J138" s="263">
        <f>ROUND(I138*H138,2)</f>
        <v>0</v>
      </c>
      <c r="K138" s="259" t="s">
        <v>177</v>
      </c>
      <c r="L138" s="44"/>
      <c r="M138" s="264" t="s">
        <v>1</v>
      </c>
      <c r="N138" s="265" t="s">
        <v>43</v>
      </c>
      <c r="O138" s="91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2" t="s">
        <v>180</v>
      </c>
      <c r="AT138" s="222" t="s">
        <v>270</v>
      </c>
      <c r="AU138" s="222" t="s">
        <v>85</v>
      </c>
      <c r="AY138" s="17" t="s">
        <v>179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85</v>
      </c>
      <c r="BK138" s="223">
        <f>ROUND(I138*H138,2)</f>
        <v>0</v>
      </c>
      <c r="BL138" s="17" t="s">
        <v>180</v>
      </c>
      <c r="BM138" s="222" t="s">
        <v>1487</v>
      </c>
    </row>
    <row r="139" s="2" customFormat="1">
      <c r="A139" s="38"/>
      <c r="B139" s="39"/>
      <c r="C139" s="40"/>
      <c r="D139" s="224" t="s">
        <v>182</v>
      </c>
      <c r="E139" s="40"/>
      <c r="F139" s="225" t="s">
        <v>1486</v>
      </c>
      <c r="G139" s="40"/>
      <c r="H139" s="40"/>
      <c r="I139" s="226"/>
      <c r="J139" s="40"/>
      <c r="K139" s="40"/>
      <c r="L139" s="44"/>
      <c r="M139" s="227"/>
      <c r="N139" s="22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182</v>
      </c>
      <c r="AU139" s="17" t="s">
        <v>85</v>
      </c>
    </row>
    <row r="140" s="12" customFormat="1">
      <c r="A140" s="12"/>
      <c r="B140" s="230"/>
      <c r="C140" s="231"/>
      <c r="D140" s="224" t="s">
        <v>185</v>
      </c>
      <c r="E140" s="232" t="s">
        <v>1</v>
      </c>
      <c r="F140" s="233" t="s">
        <v>1478</v>
      </c>
      <c r="G140" s="231"/>
      <c r="H140" s="234">
        <v>0.002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0" t="s">
        <v>185</v>
      </c>
      <c r="AU140" s="240" t="s">
        <v>85</v>
      </c>
      <c r="AV140" s="12" t="s">
        <v>87</v>
      </c>
      <c r="AW140" s="12" t="s">
        <v>34</v>
      </c>
      <c r="AX140" s="12" t="s">
        <v>85</v>
      </c>
      <c r="AY140" s="240" t="s">
        <v>179</v>
      </c>
    </row>
    <row r="141" s="2" customFormat="1" ht="24.15" customHeight="1">
      <c r="A141" s="38"/>
      <c r="B141" s="39"/>
      <c r="C141" s="257" t="s">
        <v>733</v>
      </c>
      <c r="D141" s="257" t="s">
        <v>270</v>
      </c>
      <c r="E141" s="258" t="s">
        <v>1488</v>
      </c>
      <c r="F141" s="259" t="s">
        <v>1489</v>
      </c>
      <c r="G141" s="260" t="s">
        <v>1463</v>
      </c>
      <c r="H141" s="297"/>
      <c r="I141" s="262"/>
      <c r="J141" s="263">
        <f>ROUND(I141*H141,2)</f>
        <v>0</v>
      </c>
      <c r="K141" s="259" t="s">
        <v>177</v>
      </c>
      <c r="L141" s="44"/>
      <c r="M141" s="264" t="s">
        <v>1</v>
      </c>
      <c r="N141" s="265" t="s">
        <v>43</v>
      </c>
      <c r="O141" s="91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2" t="s">
        <v>180</v>
      </c>
      <c r="AT141" s="222" t="s">
        <v>270</v>
      </c>
      <c r="AU141" s="222" t="s">
        <v>85</v>
      </c>
      <c r="AY141" s="17" t="s">
        <v>179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85</v>
      </c>
      <c r="BK141" s="223">
        <f>ROUND(I141*H141,2)</f>
        <v>0</v>
      </c>
      <c r="BL141" s="17" t="s">
        <v>180</v>
      </c>
      <c r="BM141" s="222" t="s">
        <v>1490</v>
      </c>
    </row>
    <row r="142" s="2" customFormat="1">
      <c r="A142" s="38"/>
      <c r="B142" s="39"/>
      <c r="C142" s="40"/>
      <c r="D142" s="224" t="s">
        <v>182</v>
      </c>
      <c r="E142" s="40"/>
      <c r="F142" s="225" t="s">
        <v>1489</v>
      </c>
      <c r="G142" s="40"/>
      <c r="H142" s="40"/>
      <c r="I142" s="226"/>
      <c r="J142" s="40"/>
      <c r="K142" s="40"/>
      <c r="L142" s="44"/>
      <c r="M142" s="227"/>
      <c r="N142" s="22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182</v>
      </c>
      <c r="AU142" s="17" t="s">
        <v>85</v>
      </c>
    </row>
    <row r="143" s="12" customFormat="1">
      <c r="A143" s="12"/>
      <c r="B143" s="230"/>
      <c r="C143" s="231"/>
      <c r="D143" s="224" t="s">
        <v>185</v>
      </c>
      <c r="E143" s="232" t="s">
        <v>1</v>
      </c>
      <c r="F143" s="233" t="s">
        <v>1478</v>
      </c>
      <c r="G143" s="231"/>
      <c r="H143" s="234">
        <v>0.002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0" t="s">
        <v>185</v>
      </c>
      <c r="AU143" s="240" t="s">
        <v>85</v>
      </c>
      <c r="AV143" s="12" t="s">
        <v>87</v>
      </c>
      <c r="AW143" s="12" t="s">
        <v>34</v>
      </c>
      <c r="AX143" s="12" t="s">
        <v>85</v>
      </c>
      <c r="AY143" s="240" t="s">
        <v>179</v>
      </c>
    </row>
    <row r="144" s="2" customFormat="1" ht="55.5" customHeight="1">
      <c r="A144" s="38"/>
      <c r="B144" s="39"/>
      <c r="C144" s="257" t="s">
        <v>192</v>
      </c>
      <c r="D144" s="257" t="s">
        <v>270</v>
      </c>
      <c r="E144" s="258" t="s">
        <v>1491</v>
      </c>
      <c r="F144" s="259" t="s">
        <v>1492</v>
      </c>
      <c r="G144" s="260" t="s">
        <v>1463</v>
      </c>
      <c r="H144" s="297"/>
      <c r="I144" s="262"/>
      <c r="J144" s="263">
        <f>ROUND(I144*H144,2)</f>
        <v>0</v>
      </c>
      <c r="K144" s="259" t="s">
        <v>177</v>
      </c>
      <c r="L144" s="44"/>
      <c r="M144" s="264" t="s">
        <v>1</v>
      </c>
      <c r="N144" s="265" t="s">
        <v>43</v>
      </c>
      <c r="O144" s="91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2" t="s">
        <v>180</v>
      </c>
      <c r="AT144" s="222" t="s">
        <v>270</v>
      </c>
      <c r="AU144" s="222" t="s">
        <v>85</v>
      </c>
      <c r="AY144" s="17" t="s">
        <v>179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85</v>
      </c>
      <c r="BK144" s="223">
        <f>ROUND(I144*H144,2)</f>
        <v>0</v>
      </c>
      <c r="BL144" s="17" t="s">
        <v>180</v>
      </c>
      <c r="BM144" s="222" t="s">
        <v>1493</v>
      </c>
    </row>
    <row r="145" s="2" customFormat="1">
      <c r="A145" s="38"/>
      <c r="B145" s="39"/>
      <c r="C145" s="40"/>
      <c r="D145" s="224" t="s">
        <v>182</v>
      </c>
      <c r="E145" s="40"/>
      <c r="F145" s="225" t="s">
        <v>1492</v>
      </c>
      <c r="G145" s="40"/>
      <c r="H145" s="40"/>
      <c r="I145" s="226"/>
      <c r="J145" s="40"/>
      <c r="K145" s="40"/>
      <c r="L145" s="44"/>
      <c r="M145" s="227"/>
      <c r="N145" s="22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182</v>
      </c>
      <c r="AU145" s="17" t="s">
        <v>85</v>
      </c>
    </row>
    <row r="146" s="12" customFormat="1">
      <c r="A146" s="12"/>
      <c r="B146" s="230"/>
      <c r="C146" s="231"/>
      <c r="D146" s="224" t="s">
        <v>185</v>
      </c>
      <c r="E146" s="232" t="s">
        <v>1</v>
      </c>
      <c r="F146" s="233" t="s">
        <v>1494</v>
      </c>
      <c r="G146" s="231"/>
      <c r="H146" s="234">
        <v>0.014999999999999999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0" t="s">
        <v>185</v>
      </c>
      <c r="AU146" s="240" t="s">
        <v>85</v>
      </c>
      <c r="AV146" s="12" t="s">
        <v>87</v>
      </c>
      <c r="AW146" s="12" t="s">
        <v>34</v>
      </c>
      <c r="AX146" s="12" t="s">
        <v>85</v>
      </c>
      <c r="AY146" s="240" t="s">
        <v>179</v>
      </c>
    </row>
    <row r="147" s="2" customFormat="1" ht="24.15" customHeight="1">
      <c r="A147" s="38"/>
      <c r="B147" s="39"/>
      <c r="C147" s="257" t="s">
        <v>178</v>
      </c>
      <c r="D147" s="257" t="s">
        <v>270</v>
      </c>
      <c r="E147" s="258" t="s">
        <v>1495</v>
      </c>
      <c r="F147" s="259" t="s">
        <v>1496</v>
      </c>
      <c r="G147" s="260" t="s">
        <v>195</v>
      </c>
      <c r="H147" s="261">
        <v>11610</v>
      </c>
      <c r="I147" s="262"/>
      <c r="J147" s="263">
        <f>ROUND(I147*H147,2)</f>
        <v>0</v>
      </c>
      <c r="K147" s="259" t="s">
        <v>177</v>
      </c>
      <c r="L147" s="44"/>
      <c r="M147" s="264" t="s">
        <v>1</v>
      </c>
      <c r="N147" s="265" t="s">
        <v>43</v>
      </c>
      <c r="O147" s="91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2" t="s">
        <v>180</v>
      </c>
      <c r="AT147" s="222" t="s">
        <v>270</v>
      </c>
      <c r="AU147" s="222" t="s">
        <v>85</v>
      </c>
      <c r="AY147" s="17" t="s">
        <v>179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85</v>
      </c>
      <c r="BK147" s="223">
        <f>ROUND(I147*H147,2)</f>
        <v>0</v>
      </c>
      <c r="BL147" s="17" t="s">
        <v>180</v>
      </c>
      <c r="BM147" s="222" t="s">
        <v>1497</v>
      </c>
    </row>
    <row r="148" s="2" customFormat="1">
      <c r="A148" s="38"/>
      <c r="B148" s="39"/>
      <c r="C148" s="40"/>
      <c r="D148" s="224" t="s">
        <v>182</v>
      </c>
      <c r="E148" s="40"/>
      <c r="F148" s="225" t="s">
        <v>1498</v>
      </c>
      <c r="G148" s="40"/>
      <c r="H148" s="40"/>
      <c r="I148" s="226"/>
      <c r="J148" s="40"/>
      <c r="K148" s="40"/>
      <c r="L148" s="44"/>
      <c r="M148" s="227"/>
      <c r="N148" s="22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182</v>
      </c>
      <c r="AU148" s="17" t="s">
        <v>85</v>
      </c>
    </row>
    <row r="149" s="2" customFormat="1">
      <c r="A149" s="38"/>
      <c r="B149" s="39"/>
      <c r="C149" s="40"/>
      <c r="D149" s="224" t="s">
        <v>183</v>
      </c>
      <c r="E149" s="40"/>
      <c r="F149" s="229" t="s">
        <v>362</v>
      </c>
      <c r="G149" s="40"/>
      <c r="H149" s="40"/>
      <c r="I149" s="226"/>
      <c r="J149" s="40"/>
      <c r="K149" s="40"/>
      <c r="L149" s="44"/>
      <c r="M149" s="227"/>
      <c r="N149" s="22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183</v>
      </c>
      <c r="AU149" s="17" t="s">
        <v>85</v>
      </c>
    </row>
    <row r="150" s="12" customFormat="1">
      <c r="A150" s="12"/>
      <c r="B150" s="230"/>
      <c r="C150" s="231"/>
      <c r="D150" s="224" t="s">
        <v>185</v>
      </c>
      <c r="E150" s="232" t="s">
        <v>1</v>
      </c>
      <c r="F150" s="233" t="s">
        <v>363</v>
      </c>
      <c r="G150" s="231"/>
      <c r="H150" s="234">
        <v>11610</v>
      </c>
      <c r="I150" s="235"/>
      <c r="J150" s="231"/>
      <c r="K150" s="231"/>
      <c r="L150" s="236"/>
      <c r="M150" s="277"/>
      <c r="N150" s="278"/>
      <c r="O150" s="278"/>
      <c r="P150" s="278"/>
      <c r="Q150" s="278"/>
      <c r="R150" s="278"/>
      <c r="S150" s="278"/>
      <c r="T150" s="279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0" t="s">
        <v>185</v>
      </c>
      <c r="AU150" s="240" t="s">
        <v>85</v>
      </c>
      <c r="AV150" s="12" t="s">
        <v>87</v>
      </c>
      <c r="AW150" s="12" t="s">
        <v>34</v>
      </c>
      <c r="AX150" s="12" t="s">
        <v>85</v>
      </c>
      <c r="AY150" s="240" t="s">
        <v>179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xkgHXnXeJT/rKZoGJb2mhBb2bKcLqRrZHqyyU5WoRkN+BgTWeBWtR+fjD/S5u8lGRhrtLtm2kgnwFBCAF+axqQ==" hashValue="TIQwI9O/CUz1uVDQLkBqFgRwa4iBd9cMxFVcGVqPzr+9csyEWx/sbSvGza5/p40Pxli40+4qfm/uX5GxLHNTpg==" algorithmName="SHA-512" password="CC35"/>
  <autoFilter ref="C116:K15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149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151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ROUND((SUM(BE123:BE530)),  2)</f>
        <v>0</v>
      </c>
      <c r="G35" s="38"/>
      <c r="H35" s="38"/>
      <c r="I35" s="164">
        <v>0.20999999999999999</v>
      </c>
      <c r="J35" s="163">
        <f>ROUND(((SUM(BE123:BE530))*I35),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ROUND((SUM(BF123:BF530)),  2)</f>
        <v>0</v>
      </c>
      <c r="G36" s="38"/>
      <c r="H36" s="38"/>
      <c r="I36" s="164">
        <v>0.12</v>
      </c>
      <c r="J36" s="163">
        <f>ROUND(((SUM(BF123:BF530))*I36),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ROUND((SUM(BG123:BG530)),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ROUND((SUM(BH123:BH530)),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ROUND((SUM(BI123:BI530)),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149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1.1 - železniční svršek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 úseku Jílovice - Borovany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9" customFormat="1" ht="24.96" customHeight="1">
      <c r="A99" s="9"/>
      <c r="B99" s="188"/>
      <c r="C99" s="189"/>
      <c r="D99" s="190" t="s">
        <v>157</v>
      </c>
      <c r="E99" s="191"/>
      <c r="F99" s="191"/>
      <c r="G99" s="191"/>
      <c r="H99" s="191"/>
      <c r="I99" s="191"/>
      <c r="J99" s="192">
        <f>J182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158</v>
      </c>
      <c r="E100" s="196"/>
      <c r="F100" s="196"/>
      <c r="G100" s="196"/>
      <c r="H100" s="196"/>
      <c r="I100" s="196"/>
      <c r="J100" s="197">
        <f>J183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159</v>
      </c>
      <c r="E101" s="191"/>
      <c r="F101" s="191"/>
      <c r="G101" s="191"/>
      <c r="H101" s="191"/>
      <c r="I101" s="191"/>
      <c r="J101" s="192">
        <f>J311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160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Cyklická obnova trati v úseku Jílovice - Borovany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148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149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150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 1.1 - železniční svršek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trať dle JŘ č.199 v úseku Jílovice - Borovany</v>
      </c>
      <c r="G117" s="40"/>
      <c r="H117" s="40"/>
      <c r="I117" s="32" t="s">
        <v>22</v>
      </c>
      <c r="J117" s="79" t="str">
        <f>IF(J14="","",J14)</f>
        <v>22. 7. 2024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 s.o.,OŘ Plzeň, ST České Budějovice</v>
      </c>
      <c r="G119" s="40"/>
      <c r="H119" s="40"/>
      <c r="I119" s="32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32" t="s">
        <v>35</v>
      </c>
      <c r="J120" s="36" t="str">
        <f>E26</f>
        <v>Ing. Zdeněk Znamenaný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161</v>
      </c>
      <c r="D122" s="202" t="s">
        <v>63</v>
      </c>
      <c r="E122" s="202" t="s">
        <v>59</v>
      </c>
      <c r="F122" s="202" t="s">
        <v>60</v>
      </c>
      <c r="G122" s="202" t="s">
        <v>162</v>
      </c>
      <c r="H122" s="202" t="s">
        <v>163</v>
      </c>
      <c r="I122" s="202" t="s">
        <v>164</v>
      </c>
      <c r="J122" s="202" t="s">
        <v>154</v>
      </c>
      <c r="K122" s="203" t="s">
        <v>165</v>
      </c>
      <c r="L122" s="204"/>
      <c r="M122" s="100" t="s">
        <v>1</v>
      </c>
      <c r="N122" s="101" t="s">
        <v>42</v>
      </c>
      <c r="O122" s="101" t="s">
        <v>166</v>
      </c>
      <c r="P122" s="101" t="s">
        <v>167</v>
      </c>
      <c r="Q122" s="101" t="s">
        <v>168</v>
      </c>
      <c r="R122" s="101" t="s">
        <v>169</v>
      </c>
      <c r="S122" s="101" t="s">
        <v>170</v>
      </c>
      <c r="T122" s="102" t="s">
        <v>171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172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P124+SUM(P125:P182)+P311</f>
        <v>0</v>
      </c>
      <c r="Q123" s="104"/>
      <c r="R123" s="207">
        <f>R124+SUM(R125:R182)+R311</f>
        <v>7100.7388000000001</v>
      </c>
      <c r="S123" s="104"/>
      <c r="T123" s="208">
        <f>T124+SUM(T125:T182)+T311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156</v>
      </c>
      <c r="BK123" s="209">
        <f>BK124+SUM(BK125:BK182)+BK311</f>
        <v>0</v>
      </c>
    </row>
    <row r="124" s="2" customFormat="1" ht="21.75" customHeight="1">
      <c r="A124" s="38"/>
      <c r="B124" s="39"/>
      <c r="C124" s="210" t="s">
        <v>85</v>
      </c>
      <c r="D124" s="210" t="s">
        <v>173</v>
      </c>
      <c r="E124" s="211" t="s">
        <v>174</v>
      </c>
      <c r="F124" s="212" t="s">
        <v>175</v>
      </c>
      <c r="G124" s="213" t="s">
        <v>176</v>
      </c>
      <c r="H124" s="214">
        <v>7027.1999999999998</v>
      </c>
      <c r="I124" s="215"/>
      <c r="J124" s="216">
        <f>ROUND(I124*H124,2)</f>
        <v>0</v>
      </c>
      <c r="K124" s="212" t="s">
        <v>177</v>
      </c>
      <c r="L124" s="217"/>
      <c r="M124" s="218" t="s">
        <v>1</v>
      </c>
      <c r="N124" s="219" t="s">
        <v>43</v>
      </c>
      <c r="O124" s="91"/>
      <c r="P124" s="220">
        <f>O124*H124</f>
        <v>0</v>
      </c>
      <c r="Q124" s="220">
        <v>1</v>
      </c>
      <c r="R124" s="220">
        <f>Q124*H124</f>
        <v>7027.1999999999998</v>
      </c>
      <c r="S124" s="220">
        <v>0</v>
      </c>
      <c r="T124" s="22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2" t="s">
        <v>178</v>
      </c>
      <c r="AT124" s="222" t="s">
        <v>173</v>
      </c>
      <c r="AU124" s="222" t="s">
        <v>78</v>
      </c>
      <c r="AY124" s="17" t="s">
        <v>179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7" t="s">
        <v>85</v>
      </c>
      <c r="BK124" s="223">
        <f>ROUND(I124*H124,2)</f>
        <v>0</v>
      </c>
      <c r="BL124" s="17" t="s">
        <v>180</v>
      </c>
      <c r="BM124" s="222" t="s">
        <v>181</v>
      </c>
    </row>
    <row r="125" s="2" customFormat="1">
      <c r="A125" s="38"/>
      <c r="B125" s="39"/>
      <c r="C125" s="40"/>
      <c r="D125" s="224" t="s">
        <v>182</v>
      </c>
      <c r="E125" s="40"/>
      <c r="F125" s="225" t="s">
        <v>175</v>
      </c>
      <c r="G125" s="40"/>
      <c r="H125" s="40"/>
      <c r="I125" s="226"/>
      <c r="J125" s="40"/>
      <c r="K125" s="40"/>
      <c r="L125" s="44"/>
      <c r="M125" s="227"/>
      <c r="N125" s="22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182</v>
      </c>
      <c r="AU125" s="17" t="s">
        <v>78</v>
      </c>
    </row>
    <row r="126" s="2" customFormat="1">
      <c r="A126" s="38"/>
      <c r="B126" s="39"/>
      <c r="C126" s="40"/>
      <c r="D126" s="224" t="s">
        <v>183</v>
      </c>
      <c r="E126" s="40"/>
      <c r="F126" s="229" t="s">
        <v>184</v>
      </c>
      <c r="G126" s="40"/>
      <c r="H126" s="40"/>
      <c r="I126" s="226"/>
      <c r="J126" s="40"/>
      <c r="K126" s="40"/>
      <c r="L126" s="44"/>
      <c r="M126" s="227"/>
      <c r="N126" s="22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183</v>
      </c>
      <c r="AU126" s="17" t="s">
        <v>78</v>
      </c>
    </row>
    <row r="127" s="12" customFormat="1">
      <c r="A127" s="12"/>
      <c r="B127" s="230"/>
      <c r="C127" s="231"/>
      <c r="D127" s="224" t="s">
        <v>185</v>
      </c>
      <c r="E127" s="232" t="s">
        <v>1</v>
      </c>
      <c r="F127" s="233" t="s">
        <v>186</v>
      </c>
      <c r="G127" s="231"/>
      <c r="H127" s="234">
        <v>7027.1999999999998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0" t="s">
        <v>185</v>
      </c>
      <c r="AU127" s="240" t="s">
        <v>78</v>
      </c>
      <c r="AV127" s="12" t="s">
        <v>87</v>
      </c>
      <c r="AW127" s="12" t="s">
        <v>34</v>
      </c>
      <c r="AX127" s="12" t="s">
        <v>85</v>
      </c>
      <c r="AY127" s="240" t="s">
        <v>179</v>
      </c>
    </row>
    <row r="128" s="2" customFormat="1" ht="16.5" customHeight="1">
      <c r="A128" s="38"/>
      <c r="B128" s="39"/>
      <c r="C128" s="210" t="s">
        <v>87</v>
      </c>
      <c r="D128" s="210" t="s">
        <v>173</v>
      </c>
      <c r="E128" s="211" t="s">
        <v>187</v>
      </c>
      <c r="F128" s="212" t="s">
        <v>188</v>
      </c>
      <c r="G128" s="213" t="s">
        <v>176</v>
      </c>
      <c r="H128" s="214">
        <v>15.6</v>
      </c>
      <c r="I128" s="215"/>
      <c r="J128" s="216">
        <f>ROUND(I128*H128,2)</f>
        <v>0</v>
      </c>
      <c r="K128" s="212" t="s">
        <v>177</v>
      </c>
      <c r="L128" s="217"/>
      <c r="M128" s="218" t="s">
        <v>1</v>
      </c>
      <c r="N128" s="219" t="s">
        <v>43</v>
      </c>
      <c r="O128" s="91"/>
      <c r="P128" s="220">
        <f>O128*H128</f>
        <v>0</v>
      </c>
      <c r="Q128" s="220">
        <v>1</v>
      </c>
      <c r="R128" s="220">
        <f>Q128*H128</f>
        <v>15.6</v>
      </c>
      <c r="S128" s="220">
        <v>0</v>
      </c>
      <c r="T128" s="22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2" t="s">
        <v>178</v>
      </c>
      <c r="AT128" s="222" t="s">
        <v>173</v>
      </c>
      <c r="AU128" s="222" t="s">
        <v>78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85</v>
      </c>
      <c r="BK128" s="223">
        <f>ROUND(I128*H128,2)</f>
        <v>0</v>
      </c>
      <c r="BL128" s="17" t="s">
        <v>180</v>
      </c>
      <c r="BM128" s="222" t="s">
        <v>189</v>
      </c>
    </row>
    <row r="129" s="2" customFormat="1">
      <c r="A129" s="38"/>
      <c r="B129" s="39"/>
      <c r="C129" s="40"/>
      <c r="D129" s="224" t="s">
        <v>182</v>
      </c>
      <c r="E129" s="40"/>
      <c r="F129" s="225" t="s">
        <v>188</v>
      </c>
      <c r="G129" s="40"/>
      <c r="H129" s="40"/>
      <c r="I129" s="226"/>
      <c r="J129" s="40"/>
      <c r="K129" s="40"/>
      <c r="L129" s="44"/>
      <c r="M129" s="227"/>
      <c r="N129" s="22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182</v>
      </c>
      <c r="AU129" s="17" t="s">
        <v>78</v>
      </c>
    </row>
    <row r="130" s="2" customFormat="1">
      <c r="A130" s="38"/>
      <c r="B130" s="39"/>
      <c r="C130" s="40"/>
      <c r="D130" s="224" t="s">
        <v>183</v>
      </c>
      <c r="E130" s="40"/>
      <c r="F130" s="229" t="s">
        <v>190</v>
      </c>
      <c r="G130" s="40"/>
      <c r="H130" s="40"/>
      <c r="I130" s="226"/>
      <c r="J130" s="40"/>
      <c r="K130" s="40"/>
      <c r="L130" s="44"/>
      <c r="M130" s="227"/>
      <c r="N130" s="22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183</v>
      </c>
      <c r="AU130" s="17" t="s">
        <v>78</v>
      </c>
    </row>
    <row r="131" s="12" customFormat="1">
      <c r="A131" s="12"/>
      <c r="B131" s="230"/>
      <c r="C131" s="231"/>
      <c r="D131" s="224" t="s">
        <v>185</v>
      </c>
      <c r="E131" s="232" t="s">
        <v>1</v>
      </c>
      <c r="F131" s="233" t="s">
        <v>191</v>
      </c>
      <c r="G131" s="231"/>
      <c r="H131" s="234">
        <v>15.6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0" t="s">
        <v>185</v>
      </c>
      <c r="AU131" s="240" t="s">
        <v>78</v>
      </c>
      <c r="AV131" s="12" t="s">
        <v>87</v>
      </c>
      <c r="AW131" s="12" t="s">
        <v>34</v>
      </c>
      <c r="AX131" s="12" t="s">
        <v>85</v>
      </c>
      <c r="AY131" s="240" t="s">
        <v>179</v>
      </c>
    </row>
    <row r="132" s="2" customFormat="1" ht="16.5" customHeight="1">
      <c r="A132" s="38"/>
      <c r="B132" s="39"/>
      <c r="C132" s="210" t="s">
        <v>192</v>
      </c>
      <c r="D132" s="210" t="s">
        <v>173</v>
      </c>
      <c r="E132" s="211" t="s">
        <v>193</v>
      </c>
      <c r="F132" s="212" t="s">
        <v>194</v>
      </c>
      <c r="G132" s="213" t="s">
        <v>195</v>
      </c>
      <c r="H132" s="214">
        <v>8</v>
      </c>
      <c r="I132" s="215"/>
      <c r="J132" s="216">
        <f>ROUND(I132*H132,2)</f>
        <v>0</v>
      </c>
      <c r="K132" s="212" t="s">
        <v>177</v>
      </c>
      <c r="L132" s="217"/>
      <c r="M132" s="218" t="s">
        <v>1</v>
      </c>
      <c r="N132" s="219" t="s">
        <v>43</v>
      </c>
      <c r="O132" s="91"/>
      <c r="P132" s="220">
        <f>O132*H132</f>
        <v>0</v>
      </c>
      <c r="Q132" s="220">
        <v>0.0032000000000000002</v>
      </c>
      <c r="R132" s="220">
        <f>Q132*H132</f>
        <v>0.025600000000000001</v>
      </c>
      <c r="S132" s="220">
        <v>0</v>
      </c>
      <c r="T132" s="22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2" t="s">
        <v>178</v>
      </c>
      <c r="AT132" s="222" t="s">
        <v>173</v>
      </c>
      <c r="AU132" s="222" t="s">
        <v>78</v>
      </c>
      <c r="AY132" s="17" t="s">
        <v>179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7" t="s">
        <v>85</v>
      </c>
      <c r="BK132" s="223">
        <f>ROUND(I132*H132,2)</f>
        <v>0</v>
      </c>
      <c r="BL132" s="17" t="s">
        <v>180</v>
      </c>
      <c r="BM132" s="222" t="s">
        <v>196</v>
      </c>
    </row>
    <row r="133" s="2" customFormat="1">
      <c r="A133" s="38"/>
      <c r="B133" s="39"/>
      <c r="C133" s="40"/>
      <c r="D133" s="224" t="s">
        <v>182</v>
      </c>
      <c r="E133" s="40"/>
      <c r="F133" s="225" t="s">
        <v>194</v>
      </c>
      <c r="G133" s="40"/>
      <c r="H133" s="40"/>
      <c r="I133" s="226"/>
      <c r="J133" s="40"/>
      <c r="K133" s="40"/>
      <c r="L133" s="44"/>
      <c r="M133" s="227"/>
      <c r="N133" s="22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182</v>
      </c>
      <c r="AU133" s="17" t="s">
        <v>78</v>
      </c>
    </row>
    <row r="134" s="12" customFormat="1">
      <c r="A134" s="12"/>
      <c r="B134" s="230"/>
      <c r="C134" s="231"/>
      <c r="D134" s="224" t="s">
        <v>185</v>
      </c>
      <c r="E134" s="232" t="s">
        <v>1</v>
      </c>
      <c r="F134" s="233" t="s">
        <v>197</v>
      </c>
      <c r="G134" s="231"/>
      <c r="H134" s="234">
        <v>8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0" t="s">
        <v>185</v>
      </c>
      <c r="AU134" s="240" t="s">
        <v>78</v>
      </c>
      <c r="AV134" s="12" t="s">
        <v>87</v>
      </c>
      <c r="AW134" s="12" t="s">
        <v>34</v>
      </c>
      <c r="AX134" s="12" t="s">
        <v>85</v>
      </c>
      <c r="AY134" s="240" t="s">
        <v>179</v>
      </c>
    </row>
    <row r="135" s="2" customFormat="1" ht="16.5" customHeight="1">
      <c r="A135" s="38"/>
      <c r="B135" s="39"/>
      <c r="C135" s="210" t="s">
        <v>180</v>
      </c>
      <c r="D135" s="210" t="s">
        <v>173</v>
      </c>
      <c r="E135" s="211" t="s">
        <v>198</v>
      </c>
      <c r="F135" s="212" t="s">
        <v>199</v>
      </c>
      <c r="G135" s="213" t="s">
        <v>200</v>
      </c>
      <c r="H135" s="214">
        <v>4</v>
      </c>
      <c r="I135" s="215"/>
      <c r="J135" s="216">
        <f>ROUND(I135*H135,2)</f>
        <v>0</v>
      </c>
      <c r="K135" s="212" t="s">
        <v>177</v>
      </c>
      <c r="L135" s="217"/>
      <c r="M135" s="218" t="s">
        <v>1</v>
      </c>
      <c r="N135" s="219" t="s">
        <v>43</v>
      </c>
      <c r="O135" s="91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2" t="s">
        <v>178</v>
      </c>
      <c r="AT135" s="222" t="s">
        <v>173</v>
      </c>
      <c r="AU135" s="222" t="s">
        <v>78</v>
      </c>
      <c r="AY135" s="17" t="s">
        <v>179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85</v>
      </c>
      <c r="BK135" s="223">
        <f>ROUND(I135*H135,2)</f>
        <v>0</v>
      </c>
      <c r="BL135" s="17" t="s">
        <v>180</v>
      </c>
      <c r="BM135" s="222" t="s">
        <v>201</v>
      </c>
    </row>
    <row r="136" s="2" customFormat="1">
      <c r="A136" s="38"/>
      <c r="B136" s="39"/>
      <c r="C136" s="40"/>
      <c r="D136" s="224" t="s">
        <v>182</v>
      </c>
      <c r="E136" s="40"/>
      <c r="F136" s="225" t="s">
        <v>199</v>
      </c>
      <c r="G136" s="40"/>
      <c r="H136" s="40"/>
      <c r="I136" s="226"/>
      <c r="J136" s="40"/>
      <c r="K136" s="40"/>
      <c r="L136" s="44"/>
      <c r="M136" s="227"/>
      <c r="N136" s="22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182</v>
      </c>
      <c r="AU136" s="17" t="s">
        <v>78</v>
      </c>
    </row>
    <row r="137" s="12" customFormat="1">
      <c r="A137" s="12"/>
      <c r="B137" s="230"/>
      <c r="C137" s="231"/>
      <c r="D137" s="224" t="s">
        <v>185</v>
      </c>
      <c r="E137" s="232" t="s">
        <v>1</v>
      </c>
      <c r="F137" s="233" t="s">
        <v>202</v>
      </c>
      <c r="G137" s="231"/>
      <c r="H137" s="234">
        <v>4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0" t="s">
        <v>185</v>
      </c>
      <c r="AU137" s="240" t="s">
        <v>78</v>
      </c>
      <c r="AV137" s="12" t="s">
        <v>87</v>
      </c>
      <c r="AW137" s="12" t="s">
        <v>34</v>
      </c>
      <c r="AX137" s="12" t="s">
        <v>85</v>
      </c>
      <c r="AY137" s="240" t="s">
        <v>179</v>
      </c>
    </row>
    <row r="138" s="2" customFormat="1" ht="21.75" customHeight="1">
      <c r="A138" s="38"/>
      <c r="B138" s="39"/>
      <c r="C138" s="210" t="s">
        <v>203</v>
      </c>
      <c r="D138" s="210" t="s">
        <v>173</v>
      </c>
      <c r="E138" s="211" t="s">
        <v>204</v>
      </c>
      <c r="F138" s="212" t="s">
        <v>205</v>
      </c>
      <c r="G138" s="213" t="s">
        <v>200</v>
      </c>
      <c r="H138" s="214">
        <v>8</v>
      </c>
      <c r="I138" s="215"/>
      <c r="J138" s="216">
        <f>ROUND(I138*H138,2)</f>
        <v>0</v>
      </c>
      <c r="K138" s="212" t="s">
        <v>177</v>
      </c>
      <c r="L138" s="217"/>
      <c r="M138" s="218" t="s">
        <v>1</v>
      </c>
      <c r="N138" s="219" t="s">
        <v>43</v>
      </c>
      <c r="O138" s="91"/>
      <c r="P138" s="220">
        <f>O138*H138</f>
        <v>0</v>
      </c>
      <c r="Q138" s="220">
        <v>0.00014999999999999999</v>
      </c>
      <c r="R138" s="220">
        <f>Q138*H138</f>
        <v>0.0011999999999999999</v>
      </c>
      <c r="S138" s="220">
        <v>0</v>
      </c>
      <c r="T138" s="22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2" t="s">
        <v>178</v>
      </c>
      <c r="AT138" s="222" t="s">
        <v>173</v>
      </c>
      <c r="AU138" s="222" t="s">
        <v>78</v>
      </c>
      <c r="AY138" s="17" t="s">
        <v>179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85</v>
      </c>
      <c r="BK138" s="223">
        <f>ROUND(I138*H138,2)</f>
        <v>0</v>
      </c>
      <c r="BL138" s="17" t="s">
        <v>180</v>
      </c>
      <c r="BM138" s="222" t="s">
        <v>206</v>
      </c>
    </row>
    <row r="139" s="2" customFormat="1">
      <c r="A139" s="38"/>
      <c r="B139" s="39"/>
      <c r="C139" s="40"/>
      <c r="D139" s="224" t="s">
        <v>182</v>
      </c>
      <c r="E139" s="40"/>
      <c r="F139" s="225" t="s">
        <v>205</v>
      </c>
      <c r="G139" s="40"/>
      <c r="H139" s="40"/>
      <c r="I139" s="226"/>
      <c r="J139" s="40"/>
      <c r="K139" s="40"/>
      <c r="L139" s="44"/>
      <c r="M139" s="227"/>
      <c r="N139" s="22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182</v>
      </c>
      <c r="AU139" s="17" t="s">
        <v>78</v>
      </c>
    </row>
    <row r="140" s="12" customFormat="1">
      <c r="A140" s="12"/>
      <c r="B140" s="230"/>
      <c r="C140" s="231"/>
      <c r="D140" s="224" t="s">
        <v>185</v>
      </c>
      <c r="E140" s="232" t="s">
        <v>1</v>
      </c>
      <c r="F140" s="233" t="s">
        <v>197</v>
      </c>
      <c r="G140" s="231"/>
      <c r="H140" s="234">
        <v>8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0" t="s">
        <v>185</v>
      </c>
      <c r="AU140" s="240" t="s">
        <v>78</v>
      </c>
      <c r="AV140" s="12" t="s">
        <v>87</v>
      </c>
      <c r="AW140" s="12" t="s">
        <v>34</v>
      </c>
      <c r="AX140" s="12" t="s">
        <v>85</v>
      </c>
      <c r="AY140" s="240" t="s">
        <v>179</v>
      </c>
    </row>
    <row r="141" s="2" customFormat="1" ht="21.75" customHeight="1">
      <c r="A141" s="38"/>
      <c r="B141" s="39"/>
      <c r="C141" s="210" t="s">
        <v>207</v>
      </c>
      <c r="D141" s="210" t="s">
        <v>173</v>
      </c>
      <c r="E141" s="211" t="s">
        <v>208</v>
      </c>
      <c r="F141" s="212" t="s">
        <v>209</v>
      </c>
      <c r="G141" s="213" t="s">
        <v>200</v>
      </c>
      <c r="H141" s="214">
        <v>4</v>
      </c>
      <c r="I141" s="215"/>
      <c r="J141" s="216">
        <f>ROUND(I141*H141,2)</f>
        <v>0</v>
      </c>
      <c r="K141" s="212" t="s">
        <v>177</v>
      </c>
      <c r="L141" s="217"/>
      <c r="M141" s="218" t="s">
        <v>1</v>
      </c>
      <c r="N141" s="219" t="s">
        <v>43</v>
      </c>
      <c r="O141" s="91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2" t="s">
        <v>178</v>
      </c>
      <c r="AT141" s="222" t="s">
        <v>173</v>
      </c>
      <c r="AU141" s="222" t="s">
        <v>78</v>
      </c>
      <c r="AY141" s="17" t="s">
        <v>179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85</v>
      </c>
      <c r="BK141" s="223">
        <f>ROUND(I141*H141,2)</f>
        <v>0</v>
      </c>
      <c r="BL141" s="17" t="s">
        <v>180</v>
      </c>
      <c r="BM141" s="222" t="s">
        <v>210</v>
      </c>
    </row>
    <row r="142" s="2" customFormat="1">
      <c r="A142" s="38"/>
      <c r="B142" s="39"/>
      <c r="C142" s="40"/>
      <c r="D142" s="224" t="s">
        <v>182</v>
      </c>
      <c r="E142" s="40"/>
      <c r="F142" s="225" t="s">
        <v>209</v>
      </c>
      <c r="G142" s="40"/>
      <c r="H142" s="40"/>
      <c r="I142" s="226"/>
      <c r="J142" s="40"/>
      <c r="K142" s="40"/>
      <c r="L142" s="44"/>
      <c r="M142" s="227"/>
      <c r="N142" s="22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182</v>
      </c>
      <c r="AU142" s="17" t="s">
        <v>78</v>
      </c>
    </row>
    <row r="143" s="12" customFormat="1">
      <c r="A143" s="12"/>
      <c r="B143" s="230"/>
      <c r="C143" s="231"/>
      <c r="D143" s="224" t="s">
        <v>185</v>
      </c>
      <c r="E143" s="232" t="s">
        <v>1</v>
      </c>
      <c r="F143" s="233" t="s">
        <v>202</v>
      </c>
      <c r="G143" s="231"/>
      <c r="H143" s="234">
        <v>4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0" t="s">
        <v>185</v>
      </c>
      <c r="AU143" s="240" t="s">
        <v>78</v>
      </c>
      <c r="AV143" s="12" t="s">
        <v>87</v>
      </c>
      <c r="AW143" s="12" t="s">
        <v>34</v>
      </c>
      <c r="AX143" s="12" t="s">
        <v>85</v>
      </c>
      <c r="AY143" s="240" t="s">
        <v>179</v>
      </c>
    </row>
    <row r="144" s="2" customFormat="1" ht="33" customHeight="1">
      <c r="A144" s="38"/>
      <c r="B144" s="39"/>
      <c r="C144" s="210" t="s">
        <v>211</v>
      </c>
      <c r="D144" s="210" t="s">
        <v>173</v>
      </c>
      <c r="E144" s="211" t="s">
        <v>212</v>
      </c>
      <c r="F144" s="212" t="s">
        <v>213</v>
      </c>
      <c r="G144" s="213" t="s">
        <v>200</v>
      </c>
      <c r="H144" s="214">
        <v>2</v>
      </c>
      <c r="I144" s="215"/>
      <c r="J144" s="216">
        <f>ROUND(I144*H144,2)</f>
        <v>0</v>
      </c>
      <c r="K144" s="212" t="s">
        <v>177</v>
      </c>
      <c r="L144" s="217"/>
      <c r="M144" s="218" t="s">
        <v>1</v>
      </c>
      <c r="N144" s="219" t="s">
        <v>43</v>
      </c>
      <c r="O144" s="91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2" t="s">
        <v>178</v>
      </c>
      <c r="AT144" s="222" t="s">
        <v>173</v>
      </c>
      <c r="AU144" s="222" t="s">
        <v>78</v>
      </c>
      <c r="AY144" s="17" t="s">
        <v>179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85</v>
      </c>
      <c r="BK144" s="223">
        <f>ROUND(I144*H144,2)</f>
        <v>0</v>
      </c>
      <c r="BL144" s="17" t="s">
        <v>180</v>
      </c>
      <c r="BM144" s="222" t="s">
        <v>214</v>
      </c>
    </row>
    <row r="145" s="2" customFormat="1">
      <c r="A145" s="38"/>
      <c r="B145" s="39"/>
      <c r="C145" s="40"/>
      <c r="D145" s="224" t="s">
        <v>182</v>
      </c>
      <c r="E145" s="40"/>
      <c r="F145" s="225" t="s">
        <v>213</v>
      </c>
      <c r="G145" s="40"/>
      <c r="H145" s="40"/>
      <c r="I145" s="226"/>
      <c r="J145" s="40"/>
      <c r="K145" s="40"/>
      <c r="L145" s="44"/>
      <c r="M145" s="227"/>
      <c r="N145" s="22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182</v>
      </c>
      <c r="AU145" s="17" t="s">
        <v>78</v>
      </c>
    </row>
    <row r="146" s="2" customFormat="1">
      <c r="A146" s="38"/>
      <c r="B146" s="39"/>
      <c r="C146" s="40"/>
      <c r="D146" s="224" t="s">
        <v>183</v>
      </c>
      <c r="E146" s="40"/>
      <c r="F146" s="229" t="s">
        <v>215</v>
      </c>
      <c r="G146" s="40"/>
      <c r="H146" s="40"/>
      <c r="I146" s="226"/>
      <c r="J146" s="40"/>
      <c r="K146" s="40"/>
      <c r="L146" s="44"/>
      <c r="M146" s="227"/>
      <c r="N146" s="22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183</v>
      </c>
      <c r="AU146" s="17" t="s">
        <v>78</v>
      </c>
    </row>
    <row r="147" s="12" customFormat="1">
      <c r="A147" s="12"/>
      <c r="B147" s="230"/>
      <c r="C147" s="231"/>
      <c r="D147" s="224" t="s">
        <v>185</v>
      </c>
      <c r="E147" s="232" t="s">
        <v>1</v>
      </c>
      <c r="F147" s="233" t="s">
        <v>216</v>
      </c>
      <c r="G147" s="231"/>
      <c r="H147" s="234">
        <v>2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0" t="s">
        <v>185</v>
      </c>
      <c r="AU147" s="240" t="s">
        <v>78</v>
      </c>
      <c r="AV147" s="12" t="s">
        <v>87</v>
      </c>
      <c r="AW147" s="12" t="s">
        <v>34</v>
      </c>
      <c r="AX147" s="12" t="s">
        <v>85</v>
      </c>
      <c r="AY147" s="240" t="s">
        <v>179</v>
      </c>
    </row>
    <row r="148" s="2" customFormat="1" ht="33" customHeight="1">
      <c r="A148" s="38"/>
      <c r="B148" s="39"/>
      <c r="C148" s="210" t="s">
        <v>217</v>
      </c>
      <c r="D148" s="210" t="s">
        <v>173</v>
      </c>
      <c r="E148" s="211" t="s">
        <v>218</v>
      </c>
      <c r="F148" s="212" t="s">
        <v>219</v>
      </c>
      <c r="G148" s="213" t="s">
        <v>200</v>
      </c>
      <c r="H148" s="214">
        <v>28</v>
      </c>
      <c r="I148" s="215"/>
      <c r="J148" s="216">
        <f>ROUND(I148*H148,2)</f>
        <v>0</v>
      </c>
      <c r="K148" s="212" t="s">
        <v>177</v>
      </c>
      <c r="L148" s="217"/>
      <c r="M148" s="218" t="s">
        <v>1</v>
      </c>
      <c r="N148" s="219" t="s">
        <v>43</v>
      </c>
      <c r="O148" s="91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2" t="s">
        <v>178</v>
      </c>
      <c r="AT148" s="222" t="s">
        <v>173</v>
      </c>
      <c r="AU148" s="222" t="s">
        <v>78</v>
      </c>
      <c r="AY148" s="17" t="s">
        <v>179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85</v>
      </c>
      <c r="BK148" s="223">
        <f>ROUND(I148*H148,2)</f>
        <v>0</v>
      </c>
      <c r="BL148" s="17" t="s">
        <v>180</v>
      </c>
      <c r="BM148" s="222" t="s">
        <v>220</v>
      </c>
    </row>
    <row r="149" s="2" customFormat="1">
      <c r="A149" s="38"/>
      <c r="B149" s="39"/>
      <c r="C149" s="40"/>
      <c r="D149" s="224" t="s">
        <v>182</v>
      </c>
      <c r="E149" s="40"/>
      <c r="F149" s="225" t="s">
        <v>219</v>
      </c>
      <c r="G149" s="40"/>
      <c r="H149" s="40"/>
      <c r="I149" s="226"/>
      <c r="J149" s="40"/>
      <c r="K149" s="40"/>
      <c r="L149" s="44"/>
      <c r="M149" s="227"/>
      <c r="N149" s="22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182</v>
      </c>
      <c r="AU149" s="17" t="s">
        <v>78</v>
      </c>
    </row>
    <row r="150" s="2" customFormat="1">
      <c r="A150" s="38"/>
      <c r="B150" s="39"/>
      <c r="C150" s="40"/>
      <c r="D150" s="224" t="s">
        <v>183</v>
      </c>
      <c r="E150" s="40"/>
      <c r="F150" s="229" t="s">
        <v>221</v>
      </c>
      <c r="G150" s="40"/>
      <c r="H150" s="40"/>
      <c r="I150" s="226"/>
      <c r="J150" s="40"/>
      <c r="K150" s="40"/>
      <c r="L150" s="44"/>
      <c r="M150" s="227"/>
      <c r="N150" s="22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183</v>
      </c>
      <c r="AU150" s="17" t="s">
        <v>78</v>
      </c>
    </row>
    <row r="151" s="12" customFormat="1">
      <c r="A151" s="12"/>
      <c r="B151" s="230"/>
      <c r="C151" s="231"/>
      <c r="D151" s="224" t="s">
        <v>185</v>
      </c>
      <c r="E151" s="232" t="s">
        <v>1</v>
      </c>
      <c r="F151" s="233" t="s">
        <v>222</v>
      </c>
      <c r="G151" s="231"/>
      <c r="H151" s="234">
        <v>28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0" t="s">
        <v>185</v>
      </c>
      <c r="AU151" s="240" t="s">
        <v>78</v>
      </c>
      <c r="AV151" s="12" t="s">
        <v>87</v>
      </c>
      <c r="AW151" s="12" t="s">
        <v>34</v>
      </c>
      <c r="AX151" s="12" t="s">
        <v>85</v>
      </c>
      <c r="AY151" s="240" t="s">
        <v>179</v>
      </c>
    </row>
    <row r="152" s="2" customFormat="1" ht="24.15" customHeight="1">
      <c r="A152" s="38"/>
      <c r="B152" s="39"/>
      <c r="C152" s="210" t="s">
        <v>223</v>
      </c>
      <c r="D152" s="210" t="s">
        <v>173</v>
      </c>
      <c r="E152" s="211" t="s">
        <v>224</v>
      </c>
      <c r="F152" s="212" t="s">
        <v>225</v>
      </c>
      <c r="G152" s="213" t="s">
        <v>200</v>
      </c>
      <c r="H152" s="214">
        <v>28</v>
      </c>
      <c r="I152" s="215"/>
      <c r="J152" s="216">
        <f>ROUND(I152*H152,2)</f>
        <v>0</v>
      </c>
      <c r="K152" s="212" t="s">
        <v>177</v>
      </c>
      <c r="L152" s="217"/>
      <c r="M152" s="218" t="s">
        <v>1</v>
      </c>
      <c r="N152" s="219" t="s">
        <v>43</v>
      </c>
      <c r="O152" s="91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2" t="s">
        <v>178</v>
      </c>
      <c r="AT152" s="222" t="s">
        <v>173</v>
      </c>
      <c r="AU152" s="222" t="s">
        <v>78</v>
      </c>
      <c r="AY152" s="17" t="s">
        <v>179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85</v>
      </c>
      <c r="BK152" s="223">
        <f>ROUND(I152*H152,2)</f>
        <v>0</v>
      </c>
      <c r="BL152" s="17" t="s">
        <v>180</v>
      </c>
      <c r="BM152" s="222" t="s">
        <v>226</v>
      </c>
    </row>
    <row r="153" s="2" customFormat="1">
      <c r="A153" s="38"/>
      <c r="B153" s="39"/>
      <c r="C153" s="40"/>
      <c r="D153" s="224" t="s">
        <v>182</v>
      </c>
      <c r="E153" s="40"/>
      <c r="F153" s="225" t="s">
        <v>225</v>
      </c>
      <c r="G153" s="40"/>
      <c r="H153" s="40"/>
      <c r="I153" s="226"/>
      <c r="J153" s="40"/>
      <c r="K153" s="40"/>
      <c r="L153" s="44"/>
      <c r="M153" s="227"/>
      <c r="N153" s="22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182</v>
      </c>
      <c r="AU153" s="17" t="s">
        <v>78</v>
      </c>
    </row>
    <row r="154" s="2" customFormat="1">
      <c r="A154" s="38"/>
      <c r="B154" s="39"/>
      <c r="C154" s="40"/>
      <c r="D154" s="224" t="s">
        <v>183</v>
      </c>
      <c r="E154" s="40"/>
      <c r="F154" s="229" t="s">
        <v>227</v>
      </c>
      <c r="G154" s="40"/>
      <c r="H154" s="40"/>
      <c r="I154" s="226"/>
      <c r="J154" s="40"/>
      <c r="K154" s="40"/>
      <c r="L154" s="44"/>
      <c r="M154" s="227"/>
      <c r="N154" s="22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183</v>
      </c>
      <c r="AU154" s="17" t="s">
        <v>78</v>
      </c>
    </row>
    <row r="155" s="12" customFormat="1">
      <c r="A155" s="12"/>
      <c r="B155" s="230"/>
      <c r="C155" s="231"/>
      <c r="D155" s="224" t="s">
        <v>185</v>
      </c>
      <c r="E155" s="232" t="s">
        <v>1</v>
      </c>
      <c r="F155" s="233" t="s">
        <v>222</v>
      </c>
      <c r="G155" s="231"/>
      <c r="H155" s="234">
        <v>28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0" t="s">
        <v>185</v>
      </c>
      <c r="AU155" s="240" t="s">
        <v>78</v>
      </c>
      <c r="AV155" s="12" t="s">
        <v>87</v>
      </c>
      <c r="AW155" s="12" t="s">
        <v>34</v>
      </c>
      <c r="AX155" s="12" t="s">
        <v>85</v>
      </c>
      <c r="AY155" s="240" t="s">
        <v>179</v>
      </c>
    </row>
    <row r="156" s="2" customFormat="1" ht="16.5" customHeight="1">
      <c r="A156" s="38"/>
      <c r="B156" s="39"/>
      <c r="C156" s="210" t="s">
        <v>228</v>
      </c>
      <c r="D156" s="210" t="s">
        <v>173</v>
      </c>
      <c r="E156" s="211" t="s">
        <v>229</v>
      </c>
      <c r="F156" s="212" t="s">
        <v>230</v>
      </c>
      <c r="G156" s="213" t="s">
        <v>200</v>
      </c>
      <c r="H156" s="214">
        <v>3</v>
      </c>
      <c r="I156" s="215"/>
      <c r="J156" s="216">
        <f>ROUND(I156*H156,2)</f>
        <v>0</v>
      </c>
      <c r="K156" s="212" t="s">
        <v>177</v>
      </c>
      <c r="L156" s="217"/>
      <c r="M156" s="218" t="s">
        <v>1</v>
      </c>
      <c r="N156" s="219" t="s">
        <v>43</v>
      </c>
      <c r="O156" s="91"/>
      <c r="P156" s="220">
        <f>O156*H156</f>
        <v>0</v>
      </c>
      <c r="Q156" s="220">
        <v>0.0035000000000000001</v>
      </c>
      <c r="R156" s="220">
        <f>Q156*H156</f>
        <v>0.010500000000000001</v>
      </c>
      <c r="S156" s="220">
        <v>0</v>
      </c>
      <c r="T156" s="22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2" t="s">
        <v>178</v>
      </c>
      <c r="AT156" s="222" t="s">
        <v>173</v>
      </c>
      <c r="AU156" s="222" t="s">
        <v>78</v>
      </c>
      <c r="AY156" s="17" t="s">
        <v>179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85</v>
      </c>
      <c r="BK156" s="223">
        <f>ROUND(I156*H156,2)</f>
        <v>0</v>
      </c>
      <c r="BL156" s="17" t="s">
        <v>180</v>
      </c>
      <c r="BM156" s="222" t="s">
        <v>231</v>
      </c>
    </row>
    <row r="157" s="2" customFormat="1">
      <c r="A157" s="38"/>
      <c r="B157" s="39"/>
      <c r="C157" s="40"/>
      <c r="D157" s="224" t="s">
        <v>182</v>
      </c>
      <c r="E157" s="40"/>
      <c r="F157" s="225" t="s">
        <v>230</v>
      </c>
      <c r="G157" s="40"/>
      <c r="H157" s="40"/>
      <c r="I157" s="226"/>
      <c r="J157" s="40"/>
      <c r="K157" s="40"/>
      <c r="L157" s="44"/>
      <c r="M157" s="227"/>
      <c r="N157" s="22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182</v>
      </c>
      <c r="AU157" s="17" t="s">
        <v>78</v>
      </c>
    </row>
    <row r="158" s="2" customFormat="1">
      <c r="A158" s="38"/>
      <c r="B158" s="39"/>
      <c r="C158" s="40"/>
      <c r="D158" s="224" t="s">
        <v>183</v>
      </c>
      <c r="E158" s="40"/>
      <c r="F158" s="229" t="s">
        <v>232</v>
      </c>
      <c r="G158" s="40"/>
      <c r="H158" s="40"/>
      <c r="I158" s="226"/>
      <c r="J158" s="40"/>
      <c r="K158" s="40"/>
      <c r="L158" s="44"/>
      <c r="M158" s="227"/>
      <c r="N158" s="22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183</v>
      </c>
      <c r="AU158" s="17" t="s">
        <v>78</v>
      </c>
    </row>
    <row r="159" s="12" customFormat="1">
      <c r="A159" s="12"/>
      <c r="B159" s="230"/>
      <c r="C159" s="231"/>
      <c r="D159" s="224" t="s">
        <v>185</v>
      </c>
      <c r="E159" s="232" t="s">
        <v>1</v>
      </c>
      <c r="F159" s="233" t="s">
        <v>233</v>
      </c>
      <c r="G159" s="231"/>
      <c r="H159" s="234">
        <v>3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0" t="s">
        <v>185</v>
      </c>
      <c r="AU159" s="240" t="s">
        <v>78</v>
      </c>
      <c r="AV159" s="12" t="s">
        <v>87</v>
      </c>
      <c r="AW159" s="12" t="s">
        <v>34</v>
      </c>
      <c r="AX159" s="12" t="s">
        <v>85</v>
      </c>
      <c r="AY159" s="240" t="s">
        <v>179</v>
      </c>
    </row>
    <row r="160" s="2" customFormat="1" ht="21.75" customHeight="1">
      <c r="A160" s="38"/>
      <c r="B160" s="39"/>
      <c r="C160" s="210" t="s">
        <v>234</v>
      </c>
      <c r="D160" s="210" t="s">
        <v>173</v>
      </c>
      <c r="E160" s="211" t="s">
        <v>235</v>
      </c>
      <c r="F160" s="212" t="s">
        <v>236</v>
      </c>
      <c r="G160" s="213" t="s">
        <v>200</v>
      </c>
      <c r="H160" s="214">
        <v>1</v>
      </c>
      <c r="I160" s="215"/>
      <c r="J160" s="216">
        <f>ROUND(I160*H160,2)</f>
        <v>0</v>
      </c>
      <c r="K160" s="212" t="s">
        <v>177</v>
      </c>
      <c r="L160" s="217"/>
      <c r="M160" s="218" t="s">
        <v>1</v>
      </c>
      <c r="N160" s="219" t="s">
        <v>43</v>
      </c>
      <c r="O160" s="91"/>
      <c r="P160" s="220">
        <f>O160*H160</f>
        <v>0</v>
      </c>
      <c r="Q160" s="220">
        <v>0.0035000000000000001</v>
      </c>
      <c r="R160" s="220">
        <f>Q160*H160</f>
        <v>0.0035000000000000001</v>
      </c>
      <c r="S160" s="220">
        <v>0</v>
      </c>
      <c r="T160" s="22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2" t="s">
        <v>178</v>
      </c>
      <c r="AT160" s="222" t="s">
        <v>173</v>
      </c>
      <c r="AU160" s="222" t="s">
        <v>78</v>
      </c>
      <c r="AY160" s="17" t="s">
        <v>179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85</v>
      </c>
      <c r="BK160" s="223">
        <f>ROUND(I160*H160,2)</f>
        <v>0</v>
      </c>
      <c r="BL160" s="17" t="s">
        <v>180</v>
      </c>
      <c r="BM160" s="222" t="s">
        <v>237</v>
      </c>
    </row>
    <row r="161" s="2" customFormat="1">
      <c r="A161" s="38"/>
      <c r="B161" s="39"/>
      <c r="C161" s="40"/>
      <c r="D161" s="224" t="s">
        <v>182</v>
      </c>
      <c r="E161" s="40"/>
      <c r="F161" s="225" t="s">
        <v>236</v>
      </c>
      <c r="G161" s="40"/>
      <c r="H161" s="40"/>
      <c r="I161" s="226"/>
      <c r="J161" s="40"/>
      <c r="K161" s="40"/>
      <c r="L161" s="44"/>
      <c r="M161" s="227"/>
      <c r="N161" s="228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182</v>
      </c>
      <c r="AU161" s="17" t="s">
        <v>78</v>
      </c>
    </row>
    <row r="162" s="2" customFormat="1">
      <c r="A162" s="38"/>
      <c r="B162" s="39"/>
      <c r="C162" s="40"/>
      <c r="D162" s="224" t="s">
        <v>183</v>
      </c>
      <c r="E162" s="40"/>
      <c r="F162" s="229" t="s">
        <v>238</v>
      </c>
      <c r="G162" s="40"/>
      <c r="H162" s="40"/>
      <c r="I162" s="226"/>
      <c r="J162" s="40"/>
      <c r="K162" s="40"/>
      <c r="L162" s="44"/>
      <c r="M162" s="227"/>
      <c r="N162" s="22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183</v>
      </c>
      <c r="AU162" s="17" t="s">
        <v>78</v>
      </c>
    </row>
    <row r="163" s="12" customFormat="1">
      <c r="A163" s="12"/>
      <c r="B163" s="230"/>
      <c r="C163" s="231"/>
      <c r="D163" s="224" t="s">
        <v>185</v>
      </c>
      <c r="E163" s="232" t="s">
        <v>1</v>
      </c>
      <c r="F163" s="233" t="s">
        <v>239</v>
      </c>
      <c r="G163" s="231"/>
      <c r="H163" s="234">
        <v>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0" t="s">
        <v>185</v>
      </c>
      <c r="AU163" s="240" t="s">
        <v>78</v>
      </c>
      <c r="AV163" s="12" t="s">
        <v>87</v>
      </c>
      <c r="AW163" s="12" t="s">
        <v>34</v>
      </c>
      <c r="AX163" s="12" t="s">
        <v>85</v>
      </c>
      <c r="AY163" s="240" t="s">
        <v>179</v>
      </c>
    </row>
    <row r="164" s="2" customFormat="1" ht="24.15" customHeight="1">
      <c r="A164" s="38"/>
      <c r="B164" s="39"/>
      <c r="C164" s="210" t="s">
        <v>240</v>
      </c>
      <c r="D164" s="210" t="s">
        <v>173</v>
      </c>
      <c r="E164" s="211" t="s">
        <v>241</v>
      </c>
      <c r="F164" s="212" t="s">
        <v>242</v>
      </c>
      <c r="G164" s="213" t="s">
        <v>195</v>
      </c>
      <c r="H164" s="214">
        <v>14</v>
      </c>
      <c r="I164" s="215"/>
      <c r="J164" s="216">
        <f>ROUND(I164*H164,2)</f>
        <v>0</v>
      </c>
      <c r="K164" s="212" t="s">
        <v>177</v>
      </c>
      <c r="L164" s="217"/>
      <c r="M164" s="218" t="s">
        <v>1</v>
      </c>
      <c r="N164" s="219" t="s">
        <v>43</v>
      </c>
      <c r="O164" s="91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2" t="s">
        <v>178</v>
      </c>
      <c r="AT164" s="222" t="s">
        <v>173</v>
      </c>
      <c r="AU164" s="222" t="s">
        <v>78</v>
      </c>
      <c r="AY164" s="17" t="s">
        <v>179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85</v>
      </c>
      <c r="BK164" s="223">
        <f>ROUND(I164*H164,2)</f>
        <v>0</v>
      </c>
      <c r="BL164" s="17" t="s">
        <v>180</v>
      </c>
      <c r="BM164" s="222" t="s">
        <v>243</v>
      </c>
    </row>
    <row r="165" s="2" customFormat="1">
      <c r="A165" s="38"/>
      <c r="B165" s="39"/>
      <c r="C165" s="40"/>
      <c r="D165" s="224" t="s">
        <v>182</v>
      </c>
      <c r="E165" s="40"/>
      <c r="F165" s="225" t="s">
        <v>242</v>
      </c>
      <c r="G165" s="40"/>
      <c r="H165" s="40"/>
      <c r="I165" s="226"/>
      <c r="J165" s="40"/>
      <c r="K165" s="40"/>
      <c r="L165" s="44"/>
      <c r="M165" s="227"/>
      <c r="N165" s="22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182</v>
      </c>
      <c r="AU165" s="17" t="s">
        <v>78</v>
      </c>
    </row>
    <row r="166" s="2" customFormat="1">
      <c r="A166" s="38"/>
      <c r="B166" s="39"/>
      <c r="C166" s="40"/>
      <c r="D166" s="224" t="s">
        <v>183</v>
      </c>
      <c r="E166" s="40"/>
      <c r="F166" s="229" t="s">
        <v>244</v>
      </c>
      <c r="G166" s="40"/>
      <c r="H166" s="40"/>
      <c r="I166" s="226"/>
      <c r="J166" s="40"/>
      <c r="K166" s="40"/>
      <c r="L166" s="44"/>
      <c r="M166" s="227"/>
      <c r="N166" s="228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183</v>
      </c>
      <c r="AU166" s="17" t="s">
        <v>78</v>
      </c>
    </row>
    <row r="167" s="12" customFormat="1">
      <c r="A167" s="12"/>
      <c r="B167" s="230"/>
      <c r="C167" s="231"/>
      <c r="D167" s="224" t="s">
        <v>185</v>
      </c>
      <c r="E167" s="232" t="s">
        <v>1</v>
      </c>
      <c r="F167" s="233" t="s">
        <v>245</v>
      </c>
      <c r="G167" s="231"/>
      <c r="H167" s="234">
        <v>14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0" t="s">
        <v>185</v>
      </c>
      <c r="AU167" s="240" t="s">
        <v>78</v>
      </c>
      <c r="AV167" s="12" t="s">
        <v>87</v>
      </c>
      <c r="AW167" s="12" t="s">
        <v>34</v>
      </c>
      <c r="AX167" s="12" t="s">
        <v>85</v>
      </c>
      <c r="AY167" s="240" t="s">
        <v>179</v>
      </c>
    </row>
    <row r="168" s="2" customFormat="1" ht="16.5" customHeight="1">
      <c r="A168" s="38"/>
      <c r="B168" s="39"/>
      <c r="C168" s="210" t="s">
        <v>246</v>
      </c>
      <c r="D168" s="210" t="s">
        <v>173</v>
      </c>
      <c r="E168" s="211" t="s">
        <v>247</v>
      </c>
      <c r="F168" s="212" t="s">
        <v>248</v>
      </c>
      <c r="G168" s="213" t="s">
        <v>200</v>
      </c>
      <c r="H168" s="214">
        <v>2</v>
      </c>
      <c r="I168" s="215"/>
      <c r="J168" s="216">
        <f>ROUND(I168*H168,2)</f>
        <v>0</v>
      </c>
      <c r="K168" s="212" t="s">
        <v>177</v>
      </c>
      <c r="L168" s="217"/>
      <c r="M168" s="218" t="s">
        <v>1</v>
      </c>
      <c r="N168" s="219" t="s">
        <v>43</v>
      </c>
      <c r="O168" s="91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2" t="s">
        <v>178</v>
      </c>
      <c r="AT168" s="222" t="s">
        <v>173</v>
      </c>
      <c r="AU168" s="222" t="s">
        <v>78</v>
      </c>
      <c r="AY168" s="17" t="s">
        <v>179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85</v>
      </c>
      <c r="BK168" s="223">
        <f>ROUND(I168*H168,2)</f>
        <v>0</v>
      </c>
      <c r="BL168" s="17" t="s">
        <v>180</v>
      </c>
      <c r="BM168" s="222" t="s">
        <v>249</v>
      </c>
    </row>
    <row r="169" s="2" customFormat="1">
      <c r="A169" s="38"/>
      <c r="B169" s="39"/>
      <c r="C169" s="40"/>
      <c r="D169" s="224" t="s">
        <v>182</v>
      </c>
      <c r="E169" s="40"/>
      <c r="F169" s="225" t="s">
        <v>248</v>
      </c>
      <c r="G169" s="40"/>
      <c r="H169" s="40"/>
      <c r="I169" s="226"/>
      <c r="J169" s="40"/>
      <c r="K169" s="40"/>
      <c r="L169" s="44"/>
      <c r="M169" s="227"/>
      <c r="N169" s="22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182</v>
      </c>
      <c r="AU169" s="17" t="s">
        <v>78</v>
      </c>
    </row>
    <row r="170" s="12" customFormat="1">
      <c r="A170" s="12"/>
      <c r="B170" s="230"/>
      <c r="C170" s="231"/>
      <c r="D170" s="224" t="s">
        <v>185</v>
      </c>
      <c r="E170" s="232" t="s">
        <v>1</v>
      </c>
      <c r="F170" s="233" t="s">
        <v>216</v>
      </c>
      <c r="G170" s="231"/>
      <c r="H170" s="234">
        <v>2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0" t="s">
        <v>185</v>
      </c>
      <c r="AU170" s="240" t="s">
        <v>78</v>
      </c>
      <c r="AV170" s="12" t="s">
        <v>87</v>
      </c>
      <c r="AW170" s="12" t="s">
        <v>34</v>
      </c>
      <c r="AX170" s="12" t="s">
        <v>85</v>
      </c>
      <c r="AY170" s="240" t="s">
        <v>179</v>
      </c>
    </row>
    <row r="171" s="2" customFormat="1" ht="24.15" customHeight="1">
      <c r="A171" s="38"/>
      <c r="B171" s="39"/>
      <c r="C171" s="210" t="s">
        <v>178</v>
      </c>
      <c r="D171" s="210" t="s">
        <v>173</v>
      </c>
      <c r="E171" s="211" t="s">
        <v>250</v>
      </c>
      <c r="F171" s="212" t="s">
        <v>251</v>
      </c>
      <c r="G171" s="213" t="s">
        <v>252</v>
      </c>
      <c r="H171" s="214">
        <v>2</v>
      </c>
      <c r="I171" s="215"/>
      <c r="J171" s="216">
        <f>ROUND(I171*H171,2)</f>
        <v>0</v>
      </c>
      <c r="K171" s="212" t="s">
        <v>177</v>
      </c>
      <c r="L171" s="217"/>
      <c r="M171" s="218" t="s">
        <v>1</v>
      </c>
      <c r="N171" s="219" t="s">
        <v>43</v>
      </c>
      <c r="O171" s="91"/>
      <c r="P171" s="220">
        <f>O171*H171</f>
        <v>0</v>
      </c>
      <c r="Q171" s="220">
        <v>2.4289999999999998</v>
      </c>
      <c r="R171" s="220">
        <f>Q171*H171</f>
        <v>4.8579999999999997</v>
      </c>
      <c r="S171" s="220">
        <v>0</v>
      </c>
      <c r="T171" s="221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2" t="s">
        <v>178</v>
      </c>
      <c r="AT171" s="222" t="s">
        <v>173</v>
      </c>
      <c r="AU171" s="222" t="s">
        <v>78</v>
      </c>
      <c r="AY171" s="17" t="s">
        <v>179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7" t="s">
        <v>85</v>
      </c>
      <c r="BK171" s="223">
        <f>ROUND(I171*H171,2)</f>
        <v>0</v>
      </c>
      <c r="BL171" s="17" t="s">
        <v>180</v>
      </c>
      <c r="BM171" s="222" t="s">
        <v>253</v>
      </c>
    </row>
    <row r="172" s="2" customFormat="1">
      <c r="A172" s="38"/>
      <c r="B172" s="39"/>
      <c r="C172" s="40"/>
      <c r="D172" s="224" t="s">
        <v>182</v>
      </c>
      <c r="E172" s="40"/>
      <c r="F172" s="225" t="s">
        <v>251</v>
      </c>
      <c r="G172" s="40"/>
      <c r="H172" s="40"/>
      <c r="I172" s="226"/>
      <c r="J172" s="40"/>
      <c r="K172" s="40"/>
      <c r="L172" s="44"/>
      <c r="M172" s="227"/>
      <c r="N172" s="228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182</v>
      </c>
      <c r="AU172" s="17" t="s">
        <v>78</v>
      </c>
    </row>
    <row r="173" s="2" customFormat="1">
      <c r="A173" s="38"/>
      <c r="B173" s="39"/>
      <c r="C173" s="40"/>
      <c r="D173" s="224" t="s">
        <v>183</v>
      </c>
      <c r="E173" s="40"/>
      <c r="F173" s="229" t="s">
        <v>254</v>
      </c>
      <c r="G173" s="40"/>
      <c r="H173" s="40"/>
      <c r="I173" s="226"/>
      <c r="J173" s="40"/>
      <c r="K173" s="40"/>
      <c r="L173" s="44"/>
      <c r="M173" s="227"/>
      <c r="N173" s="228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183</v>
      </c>
      <c r="AU173" s="17" t="s">
        <v>78</v>
      </c>
    </row>
    <row r="174" s="12" customFormat="1">
      <c r="A174" s="12"/>
      <c r="B174" s="230"/>
      <c r="C174" s="231"/>
      <c r="D174" s="224" t="s">
        <v>185</v>
      </c>
      <c r="E174" s="232" t="s">
        <v>1</v>
      </c>
      <c r="F174" s="233" t="s">
        <v>216</v>
      </c>
      <c r="G174" s="231"/>
      <c r="H174" s="234">
        <v>2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0" t="s">
        <v>185</v>
      </c>
      <c r="AU174" s="240" t="s">
        <v>78</v>
      </c>
      <c r="AV174" s="12" t="s">
        <v>87</v>
      </c>
      <c r="AW174" s="12" t="s">
        <v>34</v>
      </c>
      <c r="AX174" s="12" t="s">
        <v>85</v>
      </c>
      <c r="AY174" s="240" t="s">
        <v>179</v>
      </c>
    </row>
    <row r="175" s="2" customFormat="1" ht="16.5" customHeight="1">
      <c r="A175" s="38"/>
      <c r="B175" s="39"/>
      <c r="C175" s="210" t="s">
        <v>255</v>
      </c>
      <c r="D175" s="210" t="s">
        <v>173</v>
      </c>
      <c r="E175" s="211" t="s">
        <v>256</v>
      </c>
      <c r="F175" s="212" t="s">
        <v>257</v>
      </c>
      <c r="G175" s="213" t="s">
        <v>200</v>
      </c>
      <c r="H175" s="214">
        <v>36</v>
      </c>
      <c r="I175" s="215"/>
      <c r="J175" s="216">
        <f>ROUND(I175*H175,2)</f>
        <v>0</v>
      </c>
      <c r="K175" s="212" t="s">
        <v>177</v>
      </c>
      <c r="L175" s="217"/>
      <c r="M175" s="218" t="s">
        <v>1</v>
      </c>
      <c r="N175" s="219" t="s">
        <v>43</v>
      </c>
      <c r="O175" s="91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2" t="s">
        <v>178</v>
      </c>
      <c r="AT175" s="222" t="s">
        <v>173</v>
      </c>
      <c r="AU175" s="222" t="s">
        <v>78</v>
      </c>
      <c r="AY175" s="17" t="s">
        <v>179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85</v>
      </c>
      <c r="BK175" s="223">
        <f>ROUND(I175*H175,2)</f>
        <v>0</v>
      </c>
      <c r="BL175" s="17" t="s">
        <v>180</v>
      </c>
      <c r="BM175" s="222" t="s">
        <v>258</v>
      </c>
    </row>
    <row r="176" s="2" customFormat="1">
      <c r="A176" s="38"/>
      <c r="B176" s="39"/>
      <c r="C176" s="40"/>
      <c r="D176" s="224" t="s">
        <v>182</v>
      </c>
      <c r="E176" s="40"/>
      <c r="F176" s="225" t="s">
        <v>257</v>
      </c>
      <c r="G176" s="40"/>
      <c r="H176" s="40"/>
      <c r="I176" s="226"/>
      <c r="J176" s="40"/>
      <c r="K176" s="40"/>
      <c r="L176" s="44"/>
      <c r="M176" s="227"/>
      <c r="N176" s="22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182</v>
      </c>
      <c r="AU176" s="17" t="s">
        <v>78</v>
      </c>
    </row>
    <row r="177" s="2" customFormat="1">
      <c r="A177" s="38"/>
      <c r="B177" s="39"/>
      <c r="C177" s="40"/>
      <c r="D177" s="224" t="s">
        <v>183</v>
      </c>
      <c r="E177" s="40"/>
      <c r="F177" s="229" t="s">
        <v>259</v>
      </c>
      <c r="G177" s="40"/>
      <c r="H177" s="40"/>
      <c r="I177" s="226"/>
      <c r="J177" s="40"/>
      <c r="K177" s="40"/>
      <c r="L177" s="44"/>
      <c r="M177" s="227"/>
      <c r="N177" s="22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183</v>
      </c>
      <c r="AU177" s="17" t="s">
        <v>78</v>
      </c>
    </row>
    <row r="178" s="12" customFormat="1">
      <c r="A178" s="12"/>
      <c r="B178" s="230"/>
      <c r="C178" s="231"/>
      <c r="D178" s="224" t="s">
        <v>185</v>
      </c>
      <c r="E178" s="232" t="s">
        <v>1</v>
      </c>
      <c r="F178" s="233" t="s">
        <v>260</v>
      </c>
      <c r="G178" s="231"/>
      <c r="H178" s="234">
        <v>36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0" t="s">
        <v>185</v>
      </c>
      <c r="AU178" s="240" t="s">
        <v>78</v>
      </c>
      <c r="AV178" s="12" t="s">
        <v>87</v>
      </c>
      <c r="AW178" s="12" t="s">
        <v>34</v>
      </c>
      <c r="AX178" s="12" t="s">
        <v>85</v>
      </c>
      <c r="AY178" s="240" t="s">
        <v>179</v>
      </c>
    </row>
    <row r="179" s="2" customFormat="1" ht="16.5" customHeight="1">
      <c r="A179" s="38"/>
      <c r="B179" s="39"/>
      <c r="C179" s="210" t="s">
        <v>261</v>
      </c>
      <c r="D179" s="210" t="s">
        <v>173</v>
      </c>
      <c r="E179" s="211" t="s">
        <v>262</v>
      </c>
      <c r="F179" s="212" t="s">
        <v>263</v>
      </c>
      <c r="G179" s="213" t="s">
        <v>200</v>
      </c>
      <c r="H179" s="214">
        <v>104</v>
      </c>
      <c r="I179" s="215"/>
      <c r="J179" s="216">
        <f>ROUND(I179*H179,2)</f>
        <v>0</v>
      </c>
      <c r="K179" s="212" t="s">
        <v>177</v>
      </c>
      <c r="L179" s="217"/>
      <c r="M179" s="218" t="s">
        <v>1</v>
      </c>
      <c r="N179" s="219" t="s">
        <v>43</v>
      </c>
      <c r="O179" s="91"/>
      <c r="P179" s="220">
        <f>O179*H179</f>
        <v>0</v>
      </c>
      <c r="Q179" s="220">
        <v>0.51000000000000001</v>
      </c>
      <c r="R179" s="220">
        <f>Q179*H179</f>
        <v>53.039999999999999</v>
      </c>
      <c r="S179" s="220">
        <v>0</v>
      </c>
      <c r="T179" s="22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2" t="s">
        <v>178</v>
      </c>
      <c r="AT179" s="222" t="s">
        <v>173</v>
      </c>
      <c r="AU179" s="222" t="s">
        <v>78</v>
      </c>
      <c r="AY179" s="17" t="s">
        <v>179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7" t="s">
        <v>85</v>
      </c>
      <c r="BK179" s="223">
        <f>ROUND(I179*H179,2)</f>
        <v>0</v>
      </c>
      <c r="BL179" s="17" t="s">
        <v>180</v>
      </c>
      <c r="BM179" s="222" t="s">
        <v>264</v>
      </c>
    </row>
    <row r="180" s="2" customFormat="1">
      <c r="A180" s="38"/>
      <c r="B180" s="39"/>
      <c r="C180" s="40"/>
      <c r="D180" s="224" t="s">
        <v>182</v>
      </c>
      <c r="E180" s="40"/>
      <c r="F180" s="225" t="s">
        <v>263</v>
      </c>
      <c r="G180" s="40"/>
      <c r="H180" s="40"/>
      <c r="I180" s="226"/>
      <c r="J180" s="40"/>
      <c r="K180" s="40"/>
      <c r="L180" s="44"/>
      <c r="M180" s="227"/>
      <c r="N180" s="22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182</v>
      </c>
      <c r="AU180" s="17" t="s">
        <v>78</v>
      </c>
    </row>
    <row r="181" s="12" customFormat="1">
      <c r="A181" s="12"/>
      <c r="B181" s="230"/>
      <c r="C181" s="231"/>
      <c r="D181" s="224" t="s">
        <v>185</v>
      </c>
      <c r="E181" s="232" t="s">
        <v>1</v>
      </c>
      <c r="F181" s="233" t="s">
        <v>265</v>
      </c>
      <c r="G181" s="231"/>
      <c r="H181" s="234">
        <v>104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0" t="s">
        <v>185</v>
      </c>
      <c r="AU181" s="240" t="s">
        <v>78</v>
      </c>
      <c r="AV181" s="12" t="s">
        <v>87</v>
      </c>
      <c r="AW181" s="12" t="s">
        <v>34</v>
      </c>
      <c r="AX181" s="12" t="s">
        <v>85</v>
      </c>
      <c r="AY181" s="240" t="s">
        <v>179</v>
      </c>
    </row>
    <row r="182" s="13" customFormat="1" ht="25.92" customHeight="1">
      <c r="A182" s="13"/>
      <c r="B182" s="241"/>
      <c r="C182" s="242"/>
      <c r="D182" s="243" t="s">
        <v>77</v>
      </c>
      <c r="E182" s="244" t="s">
        <v>266</v>
      </c>
      <c r="F182" s="244" t="s">
        <v>267</v>
      </c>
      <c r="G182" s="242"/>
      <c r="H182" s="242"/>
      <c r="I182" s="245"/>
      <c r="J182" s="246">
        <f>BK182</f>
        <v>0</v>
      </c>
      <c r="K182" s="242"/>
      <c r="L182" s="247"/>
      <c r="M182" s="248"/>
      <c r="N182" s="249"/>
      <c r="O182" s="249"/>
      <c r="P182" s="250">
        <f>P183</f>
        <v>0</v>
      </c>
      <c r="Q182" s="249"/>
      <c r="R182" s="250">
        <f>R183</f>
        <v>0</v>
      </c>
      <c r="S182" s="249"/>
      <c r="T182" s="251">
        <f>T183</f>
        <v>0</v>
      </c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R182" s="252" t="s">
        <v>85</v>
      </c>
      <c r="AT182" s="253" t="s">
        <v>77</v>
      </c>
      <c r="AU182" s="253" t="s">
        <v>78</v>
      </c>
      <c r="AY182" s="252" t="s">
        <v>179</v>
      </c>
      <c r="BK182" s="254">
        <f>BK183</f>
        <v>0</v>
      </c>
    </row>
    <row r="183" s="13" customFormat="1" ht="22.8" customHeight="1">
      <c r="A183" s="13"/>
      <c r="B183" s="241"/>
      <c r="C183" s="242"/>
      <c r="D183" s="243" t="s">
        <v>77</v>
      </c>
      <c r="E183" s="255" t="s">
        <v>203</v>
      </c>
      <c r="F183" s="255" t="s">
        <v>268</v>
      </c>
      <c r="G183" s="242"/>
      <c r="H183" s="242"/>
      <c r="I183" s="245"/>
      <c r="J183" s="256">
        <f>BK183</f>
        <v>0</v>
      </c>
      <c r="K183" s="242"/>
      <c r="L183" s="247"/>
      <c r="M183" s="248"/>
      <c r="N183" s="249"/>
      <c r="O183" s="249"/>
      <c r="P183" s="250">
        <f>SUM(P184:P310)</f>
        <v>0</v>
      </c>
      <c r="Q183" s="249"/>
      <c r="R183" s="250">
        <f>SUM(R184:R310)</f>
        <v>0</v>
      </c>
      <c r="S183" s="249"/>
      <c r="T183" s="251">
        <f>SUM(T184:T310)</f>
        <v>0</v>
      </c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R183" s="252" t="s">
        <v>85</v>
      </c>
      <c r="AT183" s="253" t="s">
        <v>77</v>
      </c>
      <c r="AU183" s="253" t="s">
        <v>85</v>
      </c>
      <c r="AY183" s="252" t="s">
        <v>179</v>
      </c>
      <c r="BK183" s="254">
        <f>SUM(BK184:BK310)</f>
        <v>0</v>
      </c>
    </row>
    <row r="184" s="2" customFormat="1" ht="21.75" customHeight="1">
      <c r="A184" s="38"/>
      <c r="B184" s="39"/>
      <c r="C184" s="257" t="s">
        <v>269</v>
      </c>
      <c r="D184" s="257" t="s">
        <v>270</v>
      </c>
      <c r="E184" s="258" t="s">
        <v>271</v>
      </c>
      <c r="F184" s="259" t="s">
        <v>272</v>
      </c>
      <c r="G184" s="260" t="s">
        <v>273</v>
      </c>
      <c r="H184" s="261">
        <v>5.585</v>
      </c>
      <c r="I184" s="262"/>
      <c r="J184" s="263">
        <f>ROUND(I184*H184,2)</f>
        <v>0</v>
      </c>
      <c r="K184" s="259" t="s">
        <v>177</v>
      </c>
      <c r="L184" s="44"/>
      <c r="M184" s="264" t="s">
        <v>1</v>
      </c>
      <c r="N184" s="265" t="s">
        <v>43</v>
      </c>
      <c r="O184" s="91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2" t="s">
        <v>180</v>
      </c>
      <c r="AT184" s="222" t="s">
        <v>270</v>
      </c>
      <c r="AU184" s="222" t="s">
        <v>87</v>
      </c>
      <c r="AY184" s="17" t="s">
        <v>179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7" t="s">
        <v>85</v>
      </c>
      <c r="BK184" s="223">
        <f>ROUND(I184*H184,2)</f>
        <v>0</v>
      </c>
      <c r="BL184" s="17" t="s">
        <v>180</v>
      </c>
      <c r="BM184" s="222" t="s">
        <v>274</v>
      </c>
    </row>
    <row r="185" s="2" customFormat="1">
      <c r="A185" s="38"/>
      <c r="B185" s="39"/>
      <c r="C185" s="40"/>
      <c r="D185" s="224" t="s">
        <v>182</v>
      </c>
      <c r="E185" s="40"/>
      <c r="F185" s="225" t="s">
        <v>275</v>
      </c>
      <c r="G185" s="40"/>
      <c r="H185" s="40"/>
      <c r="I185" s="226"/>
      <c r="J185" s="40"/>
      <c r="K185" s="40"/>
      <c r="L185" s="44"/>
      <c r="M185" s="227"/>
      <c r="N185" s="22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182</v>
      </c>
      <c r="AU185" s="17" t="s">
        <v>87</v>
      </c>
    </row>
    <row r="186" s="12" customFormat="1">
      <c r="A186" s="12"/>
      <c r="B186" s="230"/>
      <c r="C186" s="231"/>
      <c r="D186" s="224" t="s">
        <v>185</v>
      </c>
      <c r="E186" s="232" t="s">
        <v>1</v>
      </c>
      <c r="F186" s="233" t="s">
        <v>276</v>
      </c>
      <c r="G186" s="231"/>
      <c r="H186" s="234">
        <v>5.585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0" t="s">
        <v>185</v>
      </c>
      <c r="AU186" s="240" t="s">
        <v>87</v>
      </c>
      <c r="AV186" s="12" t="s">
        <v>87</v>
      </c>
      <c r="AW186" s="12" t="s">
        <v>34</v>
      </c>
      <c r="AX186" s="12" t="s">
        <v>85</v>
      </c>
      <c r="AY186" s="240" t="s">
        <v>179</v>
      </c>
    </row>
    <row r="187" s="2" customFormat="1" ht="16.5" customHeight="1">
      <c r="A187" s="38"/>
      <c r="B187" s="39"/>
      <c r="C187" s="257" t="s">
        <v>277</v>
      </c>
      <c r="D187" s="257" t="s">
        <v>270</v>
      </c>
      <c r="E187" s="258" t="s">
        <v>278</v>
      </c>
      <c r="F187" s="259" t="s">
        <v>279</v>
      </c>
      <c r="G187" s="260" t="s">
        <v>252</v>
      </c>
      <c r="H187" s="261">
        <v>4392</v>
      </c>
      <c r="I187" s="262"/>
      <c r="J187" s="263">
        <f>ROUND(I187*H187,2)</f>
        <v>0</v>
      </c>
      <c r="K187" s="259" t="s">
        <v>177</v>
      </c>
      <c r="L187" s="44"/>
      <c r="M187" s="264" t="s">
        <v>1</v>
      </c>
      <c r="N187" s="265" t="s">
        <v>43</v>
      </c>
      <c r="O187" s="91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2" t="s">
        <v>180</v>
      </c>
      <c r="AT187" s="222" t="s">
        <v>270</v>
      </c>
      <c r="AU187" s="222" t="s">
        <v>87</v>
      </c>
      <c r="AY187" s="17" t="s">
        <v>179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85</v>
      </c>
      <c r="BK187" s="223">
        <f>ROUND(I187*H187,2)</f>
        <v>0</v>
      </c>
      <c r="BL187" s="17" t="s">
        <v>180</v>
      </c>
      <c r="BM187" s="222" t="s">
        <v>280</v>
      </c>
    </row>
    <row r="188" s="2" customFormat="1">
      <c r="A188" s="38"/>
      <c r="B188" s="39"/>
      <c r="C188" s="40"/>
      <c r="D188" s="224" t="s">
        <v>182</v>
      </c>
      <c r="E188" s="40"/>
      <c r="F188" s="225" t="s">
        <v>281</v>
      </c>
      <c r="G188" s="40"/>
      <c r="H188" s="40"/>
      <c r="I188" s="226"/>
      <c r="J188" s="40"/>
      <c r="K188" s="40"/>
      <c r="L188" s="44"/>
      <c r="M188" s="227"/>
      <c r="N188" s="228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182</v>
      </c>
      <c r="AU188" s="17" t="s">
        <v>87</v>
      </c>
    </row>
    <row r="189" s="12" customFormat="1">
      <c r="A189" s="12"/>
      <c r="B189" s="230"/>
      <c r="C189" s="231"/>
      <c r="D189" s="224" t="s">
        <v>185</v>
      </c>
      <c r="E189" s="232" t="s">
        <v>1</v>
      </c>
      <c r="F189" s="233" t="s">
        <v>282</v>
      </c>
      <c r="G189" s="231"/>
      <c r="H189" s="234">
        <v>4392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0" t="s">
        <v>185</v>
      </c>
      <c r="AU189" s="240" t="s">
        <v>87</v>
      </c>
      <c r="AV189" s="12" t="s">
        <v>87</v>
      </c>
      <c r="AW189" s="12" t="s">
        <v>34</v>
      </c>
      <c r="AX189" s="12" t="s">
        <v>85</v>
      </c>
      <c r="AY189" s="240" t="s">
        <v>179</v>
      </c>
    </row>
    <row r="190" s="2" customFormat="1" ht="16.5" customHeight="1">
      <c r="A190" s="38"/>
      <c r="B190" s="39"/>
      <c r="C190" s="257" t="s">
        <v>283</v>
      </c>
      <c r="D190" s="257" t="s">
        <v>270</v>
      </c>
      <c r="E190" s="258" t="s">
        <v>284</v>
      </c>
      <c r="F190" s="259" t="s">
        <v>285</v>
      </c>
      <c r="G190" s="260" t="s">
        <v>273</v>
      </c>
      <c r="H190" s="261">
        <v>7.3899999999999997</v>
      </c>
      <c r="I190" s="262"/>
      <c r="J190" s="263">
        <f>ROUND(I190*H190,2)</f>
        <v>0</v>
      </c>
      <c r="K190" s="259" t="s">
        <v>177</v>
      </c>
      <c r="L190" s="44"/>
      <c r="M190" s="264" t="s">
        <v>1</v>
      </c>
      <c r="N190" s="265" t="s">
        <v>43</v>
      </c>
      <c r="O190" s="91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2" t="s">
        <v>180</v>
      </c>
      <c r="AT190" s="222" t="s">
        <v>270</v>
      </c>
      <c r="AU190" s="222" t="s">
        <v>87</v>
      </c>
      <c r="AY190" s="17" t="s">
        <v>179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85</v>
      </c>
      <c r="BK190" s="223">
        <f>ROUND(I190*H190,2)</f>
        <v>0</v>
      </c>
      <c r="BL190" s="17" t="s">
        <v>180</v>
      </c>
      <c r="BM190" s="222" t="s">
        <v>286</v>
      </c>
    </row>
    <row r="191" s="2" customFormat="1">
      <c r="A191" s="38"/>
      <c r="B191" s="39"/>
      <c r="C191" s="40"/>
      <c r="D191" s="224" t="s">
        <v>182</v>
      </c>
      <c r="E191" s="40"/>
      <c r="F191" s="225" t="s">
        <v>287</v>
      </c>
      <c r="G191" s="40"/>
      <c r="H191" s="40"/>
      <c r="I191" s="226"/>
      <c r="J191" s="40"/>
      <c r="K191" s="40"/>
      <c r="L191" s="44"/>
      <c r="M191" s="227"/>
      <c r="N191" s="228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182</v>
      </c>
      <c r="AU191" s="17" t="s">
        <v>87</v>
      </c>
    </row>
    <row r="192" s="2" customFormat="1">
      <c r="A192" s="38"/>
      <c r="B192" s="39"/>
      <c r="C192" s="40"/>
      <c r="D192" s="224" t="s">
        <v>183</v>
      </c>
      <c r="E192" s="40"/>
      <c r="F192" s="229" t="s">
        <v>288</v>
      </c>
      <c r="G192" s="40"/>
      <c r="H192" s="40"/>
      <c r="I192" s="226"/>
      <c r="J192" s="40"/>
      <c r="K192" s="40"/>
      <c r="L192" s="44"/>
      <c r="M192" s="227"/>
      <c r="N192" s="228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183</v>
      </c>
      <c r="AU192" s="17" t="s">
        <v>87</v>
      </c>
    </row>
    <row r="193" s="12" customFormat="1">
      <c r="A193" s="12"/>
      <c r="B193" s="230"/>
      <c r="C193" s="231"/>
      <c r="D193" s="224" t="s">
        <v>185</v>
      </c>
      <c r="E193" s="232" t="s">
        <v>1</v>
      </c>
      <c r="F193" s="233" t="s">
        <v>289</v>
      </c>
      <c r="G193" s="231"/>
      <c r="H193" s="234">
        <v>5.8899999999999997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0" t="s">
        <v>185</v>
      </c>
      <c r="AU193" s="240" t="s">
        <v>87</v>
      </c>
      <c r="AV193" s="12" t="s">
        <v>87</v>
      </c>
      <c r="AW193" s="12" t="s">
        <v>34</v>
      </c>
      <c r="AX193" s="12" t="s">
        <v>78</v>
      </c>
      <c r="AY193" s="240" t="s">
        <v>179</v>
      </c>
    </row>
    <row r="194" s="12" customFormat="1">
      <c r="A194" s="12"/>
      <c r="B194" s="230"/>
      <c r="C194" s="231"/>
      <c r="D194" s="224" t="s">
        <v>185</v>
      </c>
      <c r="E194" s="232" t="s">
        <v>1</v>
      </c>
      <c r="F194" s="233" t="s">
        <v>290</v>
      </c>
      <c r="G194" s="231"/>
      <c r="H194" s="234">
        <v>1.5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0" t="s">
        <v>185</v>
      </c>
      <c r="AU194" s="240" t="s">
        <v>87</v>
      </c>
      <c r="AV194" s="12" t="s">
        <v>87</v>
      </c>
      <c r="AW194" s="12" t="s">
        <v>34</v>
      </c>
      <c r="AX194" s="12" t="s">
        <v>78</v>
      </c>
      <c r="AY194" s="240" t="s">
        <v>179</v>
      </c>
    </row>
    <row r="195" s="14" customFormat="1">
      <c r="A195" s="14"/>
      <c r="B195" s="266"/>
      <c r="C195" s="267"/>
      <c r="D195" s="224" t="s">
        <v>185</v>
      </c>
      <c r="E195" s="268" t="s">
        <v>1</v>
      </c>
      <c r="F195" s="269" t="s">
        <v>291</v>
      </c>
      <c r="G195" s="267"/>
      <c r="H195" s="270">
        <v>7.3899999999999997</v>
      </c>
      <c r="I195" s="271"/>
      <c r="J195" s="267"/>
      <c r="K195" s="267"/>
      <c r="L195" s="272"/>
      <c r="M195" s="273"/>
      <c r="N195" s="274"/>
      <c r="O195" s="274"/>
      <c r="P195" s="274"/>
      <c r="Q195" s="274"/>
      <c r="R195" s="274"/>
      <c r="S195" s="274"/>
      <c r="T195" s="27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6" t="s">
        <v>185</v>
      </c>
      <c r="AU195" s="276" t="s">
        <v>87</v>
      </c>
      <c r="AV195" s="14" t="s">
        <v>180</v>
      </c>
      <c r="AW195" s="14" t="s">
        <v>34</v>
      </c>
      <c r="AX195" s="14" t="s">
        <v>85</v>
      </c>
      <c r="AY195" s="276" t="s">
        <v>179</v>
      </c>
    </row>
    <row r="196" s="2" customFormat="1" ht="24.15" customHeight="1">
      <c r="A196" s="38"/>
      <c r="B196" s="39"/>
      <c r="C196" s="257" t="s">
        <v>292</v>
      </c>
      <c r="D196" s="257" t="s">
        <v>270</v>
      </c>
      <c r="E196" s="258" t="s">
        <v>293</v>
      </c>
      <c r="F196" s="259" t="s">
        <v>294</v>
      </c>
      <c r="G196" s="260" t="s">
        <v>200</v>
      </c>
      <c r="H196" s="261">
        <v>9343</v>
      </c>
      <c r="I196" s="262"/>
      <c r="J196" s="263">
        <f>ROUND(I196*H196,2)</f>
        <v>0</v>
      </c>
      <c r="K196" s="259" t="s">
        <v>177</v>
      </c>
      <c r="L196" s="44"/>
      <c r="M196" s="264" t="s">
        <v>1</v>
      </c>
      <c r="N196" s="265" t="s">
        <v>43</v>
      </c>
      <c r="O196" s="91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2" t="s">
        <v>180</v>
      </c>
      <c r="AT196" s="222" t="s">
        <v>270</v>
      </c>
      <c r="AU196" s="222" t="s">
        <v>87</v>
      </c>
      <c r="AY196" s="17" t="s">
        <v>179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7" t="s">
        <v>85</v>
      </c>
      <c r="BK196" s="223">
        <f>ROUND(I196*H196,2)</f>
        <v>0</v>
      </c>
      <c r="BL196" s="17" t="s">
        <v>180</v>
      </c>
      <c r="BM196" s="222" t="s">
        <v>295</v>
      </c>
    </row>
    <row r="197" s="2" customFormat="1">
      <c r="A197" s="38"/>
      <c r="B197" s="39"/>
      <c r="C197" s="40"/>
      <c r="D197" s="224" t="s">
        <v>182</v>
      </c>
      <c r="E197" s="40"/>
      <c r="F197" s="225" t="s">
        <v>296</v>
      </c>
      <c r="G197" s="40"/>
      <c r="H197" s="40"/>
      <c r="I197" s="226"/>
      <c r="J197" s="40"/>
      <c r="K197" s="40"/>
      <c r="L197" s="44"/>
      <c r="M197" s="227"/>
      <c r="N197" s="228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182</v>
      </c>
      <c r="AU197" s="17" t="s">
        <v>87</v>
      </c>
    </row>
    <row r="198" s="2" customFormat="1">
      <c r="A198" s="38"/>
      <c r="B198" s="39"/>
      <c r="C198" s="40"/>
      <c r="D198" s="224" t="s">
        <v>183</v>
      </c>
      <c r="E198" s="40"/>
      <c r="F198" s="229" t="s">
        <v>297</v>
      </c>
      <c r="G198" s="40"/>
      <c r="H198" s="40"/>
      <c r="I198" s="226"/>
      <c r="J198" s="40"/>
      <c r="K198" s="40"/>
      <c r="L198" s="44"/>
      <c r="M198" s="227"/>
      <c r="N198" s="22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183</v>
      </c>
      <c r="AU198" s="17" t="s">
        <v>87</v>
      </c>
    </row>
    <row r="199" s="12" customFormat="1">
      <c r="A199" s="12"/>
      <c r="B199" s="230"/>
      <c r="C199" s="231"/>
      <c r="D199" s="224" t="s">
        <v>185</v>
      </c>
      <c r="E199" s="232" t="s">
        <v>1</v>
      </c>
      <c r="F199" s="233" t="s">
        <v>298</v>
      </c>
      <c r="G199" s="231"/>
      <c r="H199" s="234">
        <v>9343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0" t="s">
        <v>185</v>
      </c>
      <c r="AU199" s="240" t="s">
        <v>87</v>
      </c>
      <c r="AV199" s="12" t="s">
        <v>87</v>
      </c>
      <c r="AW199" s="12" t="s">
        <v>34</v>
      </c>
      <c r="AX199" s="12" t="s">
        <v>85</v>
      </c>
      <c r="AY199" s="240" t="s">
        <v>179</v>
      </c>
    </row>
    <row r="200" s="2" customFormat="1" ht="16.5" customHeight="1">
      <c r="A200" s="38"/>
      <c r="B200" s="39"/>
      <c r="C200" s="257" t="s">
        <v>299</v>
      </c>
      <c r="D200" s="257" t="s">
        <v>270</v>
      </c>
      <c r="E200" s="258" t="s">
        <v>300</v>
      </c>
      <c r="F200" s="259" t="s">
        <v>301</v>
      </c>
      <c r="G200" s="260" t="s">
        <v>200</v>
      </c>
      <c r="H200" s="261">
        <v>7191</v>
      </c>
      <c r="I200" s="262"/>
      <c r="J200" s="263">
        <f>ROUND(I200*H200,2)</f>
        <v>0</v>
      </c>
      <c r="K200" s="259" t="s">
        <v>177</v>
      </c>
      <c r="L200" s="44"/>
      <c r="M200" s="264" t="s">
        <v>1</v>
      </c>
      <c r="N200" s="265" t="s">
        <v>43</v>
      </c>
      <c r="O200" s="91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2" t="s">
        <v>180</v>
      </c>
      <c r="AT200" s="222" t="s">
        <v>270</v>
      </c>
      <c r="AU200" s="222" t="s">
        <v>87</v>
      </c>
      <c r="AY200" s="17" t="s">
        <v>179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7" t="s">
        <v>85</v>
      </c>
      <c r="BK200" s="223">
        <f>ROUND(I200*H200,2)</f>
        <v>0</v>
      </c>
      <c r="BL200" s="17" t="s">
        <v>180</v>
      </c>
      <c r="BM200" s="222" t="s">
        <v>302</v>
      </c>
    </row>
    <row r="201" s="2" customFormat="1">
      <c r="A201" s="38"/>
      <c r="B201" s="39"/>
      <c r="C201" s="40"/>
      <c r="D201" s="224" t="s">
        <v>182</v>
      </c>
      <c r="E201" s="40"/>
      <c r="F201" s="225" t="s">
        <v>303</v>
      </c>
      <c r="G201" s="40"/>
      <c r="H201" s="40"/>
      <c r="I201" s="226"/>
      <c r="J201" s="40"/>
      <c r="K201" s="40"/>
      <c r="L201" s="44"/>
      <c r="M201" s="227"/>
      <c r="N201" s="228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182</v>
      </c>
      <c r="AU201" s="17" t="s">
        <v>87</v>
      </c>
    </row>
    <row r="202" s="2" customFormat="1">
      <c r="A202" s="38"/>
      <c r="B202" s="39"/>
      <c r="C202" s="40"/>
      <c r="D202" s="224" t="s">
        <v>183</v>
      </c>
      <c r="E202" s="40"/>
      <c r="F202" s="229" t="s">
        <v>304</v>
      </c>
      <c r="G202" s="40"/>
      <c r="H202" s="40"/>
      <c r="I202" s="226"/>
      <c r="J202" s="40"/>
      <c r="K202" s="40"/>
      <c r="L202" s="44"/>
      <c r="M202" s="227"/>
      <c r="N202" s="228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183</v>
      </c>
      <c r="AU202" s="17" t="s">
        <v>87</v>
      </c>
    </row>
    <row r="203" s="12" customFormat="1">
      <c r="A203" s="12"/>
      <c r="B203" s="230"/>
      <c r="C203" s="231"/>
      <c r="D203" s="224" t="s">
        <v>185</v>
      </c>
      <c r="E203" s="232" t="s">
        <v>1</v>
      </c>
      <c r="F203" s="233" t="s">
        <v>305</v>
      </c>
      <c r="G203" s="231"/>
      <c r="H203" s="234">
        <v>7191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0" t="s">
        <v>185</v>
      </c>
      <c r="AU203" s="240" t="s">
        <v>87</v>
      </c>
      <c r="AV203" s="12" t="s">
        <v>87</v>
      </c>
      <c r="AW203" s="12" t="s">
        <v>34</v>
      </c>
      <c r="AX203" s="12" t="s">
        <v>85</v>
      </c>
      <c r="AY203" s="240" t="s">
        <v>179</v>
      </c>
    </row>
    <row r="204" s="2" customFormat="1" ht="24.15" customHeight="1">
      <c r="A204" s="38"/>
      <c r="B204" s="39"/>
      <c r="C204" s="257" t="s">
        <v>306</v>
      </c>
      <c r="D204" s="257" t="s">
        <v>270</v>
      </c>
      <c r="E204" s="258" t="s">
        <v>307</v>
      </c>
      <c r="F204" s="259" t="s">
        <v>308</v>
      </c>
      <c r="G204" s="260" t="s">
        <v>195</v>
      </c>
      <c r="H204" s="261">
        <v>11210</v>
      </c>
      <c r="I204" s="262"/>
      <c r="J204" s="263">
        <f>ROUND(I204*H204,2)</f>
        <v>0</v>
      </c>
      <c r="K204" s="259" t="s">
        <v>177</v>
      </c>
      <c r="L204" s="44"/>
      <c r="M204" s="264" t="s">
        <v>1</v>
      </c>
      <c r="N204" s="265" t="s">
        <v>43</v>
      </c>
      <c r="O204" s="91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2" t="s">
        <v>180</v>
      </c>
      <c r="AT204" s="222" t="s">
        <v>270</v>
      </c>
      <c r="AU204" s="222" t="s">
        <v>87</v>
      </c>
      <c r="AY204" s="17" t="s">
        <v>179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7" t="s">
        <v>85</v>
      </c>
      <c r="BK204" s="223">
        <f>ROUND(I204*H204,2)</f>
        <v>0</v>
      </c>
      <c r="BL204" s="17" t="s">
        <v>180</v>
      </c>
      <c r="BM204" s="222" t="s">
        <v>309</v>
      </c>
    </row>
    <row r="205" s="2" customFormat="1">
      <c r="A205" s="38"/>
      <c r="B205" s="39"/>
      <c r="C205" s="40"/>
      <c r="D205" s="224" t="s">
        <v>182</v>
      </c>
      <c r="E205" s="40"/>
      <c r="F205" s="225" t="s">
        <v>310</v>
      </c>
      <c r="G205" s="40"/>
      <c r="H205" s="40"/>
      <c r="I205" s="226"/>
      <c r="J205" s="40"/>
      <c r="K205" s="40"/>
      <c r="L205" s="44"/>
      <c r="M205" s="227"/>
      <c r="N205" s="228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182</v>
      </c>
      <c r="AU205" s="17" t="s">
        <v>87</v>
      </c>
    </row>
    <row r="206" s="2" customFormat="1">
      <c r="A206" s="38"/>
      <c r="B206" s="39"/>
      <c r="C206" s="40"/>
      <c r="D206" s="224" t="s">
        <v>183</v>
      </c>
      <c r="E206" s="40"/>
      <c r="F206" s="229" t="s">
        <v>311</v>
      </c>
      <c r="G206" s="40"/>
      <c r="H206" s="40"/>
      <c r="I206" s="226"/>
      <c r="J206" s="40"/>
      <c r="K206" s="40"/>
      <c r="L206" s="44"/>
      <c r="M206" s="227"/>
      <c r="N206" s="22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183</v>
      </c>
      <c r="AU206" s="17" t="s">
        <v>87</v>
      </c>
    </row>
    <row r="207" s="12" customFormat="1">
      <c r="A207" s="12"/>
      <c r="B207" s="230"/>
      <c r="C207" s="231"/>
      <c r="D207" s="224" t="s">
        <v>185</v>
      </c>
      <c r="E207" s="232" t="s">
        <v>1</v>
      </c>
      <c r="F207" s="233" t="s">
        <v>312</v>
      </c>
      <c r="G207" s="231"/>
      <c r="H207" s="234">
        <v>11210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40" t="s">
        <v>185</v>
      </c>
      <c r="AU207" s="240" t="s">
        <v>87</v>
      </c>
      <c r="AV207" s="12" t="s">
        <v>87</v>
      </c>
      <c r="AW207" s="12" t="s">
        <v>34</v>
      </c>
      <c r="AX207" s="12" t="s">
        <v>85</v>
      </c>
      <c r="AY207" s="240" t="s">
        <v>179</v>
      </c>
    </row>
    <row r="208" s="2" customFormat="1" ht="24.15" customHeight="1">
      <c r="A208" s="38"/>
      <c r="B208" s="39"/>
      <c r="C208" s="257" t="s">
        <v>7</v>
      </c>
      <c r="D208" s="257" t="s">
        <v>270</v>
      </c>
      <c r="E208" s="258" t="s">
        <v>313</v>
      </c>
      <c r="F208" s="259" t="s">
        <v>314</v>
      </c>
      <c r="G208" s="260" t="s">
        <v>200</v>
      </c>
      <c r="H208" s="261">
        <v>454</v>
      </c>
      <c r="I208" s="262"/>
      <c r="J208" s="263">
        <f>ROUND(I208*H208,2)</f>
        <v>0</v>
      </c>
      <c r="K208" s="259" t="s">
        <v>177</v>
      </c>
      <c r="L208" s="44"/>
      <c r="M208" s="264" t="s">
        <v>1</v>
      </c>
      <c r="N208" s="265" t="s">
        <v>43</v>
      </c>
      <c r="O208" s="91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2" t="s">
        <v>180</v>
      </c>
      <c r="AT208" s="222" t="s">
        <v>270</v>
      </c>
      <c r="AU208" s="222" t="s">
        <v>87</v>
      </c>
      <c r="AY208" s="17" t="s">
        <v>179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7" t="s">
        <v>85</v>
      </c>
      <c r="BK208" s="223">
        <f>ROUND(I208*H208,2)</f>
        <v>0</v>
      </c>
      <c r="BL208" s="17" t="s">
        <v>180</v>
      </c>
      <c r="BM208" s="222" t="s">
        <v>315</v>
      </c>
    </row>
    <row r="209" s="2" customFormat="1">
      <c r="A209" s="38"/>
      <c r="B209" s="39"/>
      <c r="C209" s="40"/>
      <c r="D209" s="224" t="s">
        <v>182</v>
      </c>
      <c r="E209" s="40"/>
      <c r="F209" s="225" t="s">
        <v>316</v>
      </c>
      <c r="G209" s="40"/>
      <c r="H209" s="40"/>
      <c r="I209" s="226"/>
      <c r="J209" s="40"/>
      <c r="K209" s="40"/>
      <c r="L209" s="44"/>
      <c r="M209" s="227"/>
      <c r="N209" s="228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182</v>
      </c>
      <c r="AU209" s="17" t="s">
        <v>87</v>
      </c>
    </row>
    <row r="210" s="2" customFormat="1">
      <c r="A210" s="38"/>
      <c r="B210" s="39"/>
      <c r="C210" s="40"/>
      <c r="D210" s="224" t="s">
        <v>183</v>
      </c>
      <c r="E210" s="40"/>
      <c r="F210" s="229" t="s">
        <v>317</v>
      </c>
      <c r="G210" s="40"/>
      <c r="H210" s="40"/>
      <c r="I210" s="226"/>
      <c r="J210" s="40"/>
      <c r="K210" s="40"/>
      <c r="L210" s="44"/>
      <c r="M210" s="227"/>
      <c r="N210" s="228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183</v>
      </c>
      <c r="AU210" s="17" t="s">
        <v>87</v>
      </c>
    </row>
    <row r="211" s="12" customFormat="1">
      <c r="A211" s="12"/>
      <c r="B211" s="230"/>
      <c r="C211" s="231"/>
      <c r="D211" s="224" t="s">
        <v>185</v>
      </c>
      <c r="E211" s="232" t="s">
        <v>1</v>
      </c>
      <c r="F211" s="233" t="s">
        <v>318</v>
      </c>
      <c r="G211" s="231"/>
      <c r="H211" s="234">
        <v>454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40" t="s">
        <v>185</v>
      </c>
      <c r="AU211" s="240" t="s">
        <v>87</v>
      </c>
      <c r="AV211" s="12" t="s">
        <v>87</v>
      </c>
      <c r="AW211" s="12" t="s">
        <v>34</v>
      </c>
      <c r="AX211" s="12" t="s">
        <v>85</v>
      </c>
      <c r="AY211" s="240" t="s">
        <v>179</v>
      </c>
    </row>
    <row r="212" s="2" customFormat="1" ht="24.15" customHeight="1">
      <c r="A212" s="38"/>
      <c r="B212" s="39"/>
      <c r="C212" s="257" t="s">
        <v>319</v>
      </c>
      <c r="D212" s="257" t="s">
        <v>270</v>
      </c>
      <c r="E212" s="258" t="s">
        <v>320</v>
      </c>
      <c r="F212" s="259" t="s">
        <v>321</v>
      </c>
      <c r="G212" s="260" t="s">
        <v>200</v>
      </c>
      <c r="H212" s="261">
        <v>1800</v>
      </c>
      <c r="I212" s="262"/>
      <c r="J212" s="263">
        <f>ROUND(I212*H212,2)</f>
        <v>0</v>
      </c>
      <c r="K212" s="259" t="s">
        <v>177</v>
      </c>
      <c r="L212" s="44"/>
      <c r="M212" s="264" t="s">
        <v>1</v>
      </c>
      <c r="N212" s="265" t="s">
        <v>43</v>
      </c>
      <c r="O212" s="91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2" t="s">
        <v>180</v>
      </c>
      <c r="AT212" s="222" t="s">
        <v>270</v>
      </c>
      <c r="AU212" s="222" t="s">
        <v>87</v>
      </c>
      <c r="AY212" s="17" t="s">
        <v>179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7" t="s">
        <v>85</v>
      </c>
      <c r="BK212" s="223">
        <f>ROUND(I212*H212,2)</f>
        <v>0</v>
      </c>
      <c r="BL212" s="17" t="s">
        <v>180</v>
      </c>
      <c r="BM212" s="222" t="s">
        <v>322</v>
      </c>
    </row>
    <row r="213" s="2" customFormat="1">
      <c r="A213" s="38"/>
      <c r="B213" s="39"/>
      <c r="C213" s="40"/>
      <c r="D213" s="224" t="s">
        <v>182</v>
      </c>
      <c r="E213" s="40"/>
      <c r="F213" s="225" t="s">
        <v>323</v>
      </c>
      <c r="G213" s="40"/>
      <c r="H213" s="40"/>
      <c r="I213" s="226"/>
      <c r="J213" s="40"/>
      <c r="K213" s="40"/>
      <c r="L213" s="44"/>
      <c r="M213" s="227"/>
      <c r="N213" s="228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182</v>
      </c>
      <c r="AU213" s="17" t="s">
        <v>87</v>
      </c>
    </row>
    <row r="214" s="12" customFormat="1">
      <c r="A214" s="12"/>
      <c r="B214" s="230"/>
      <c r="C214" s="231"/>
      <c r="D214" s="224" t="s">
        <v>185</v>
      </c>
      <c r="E214" s="232" t="s">
        <v>1</v>
      </c>
      <c r="F214" s="233" t="s">
        <v>324</v>
      </c>
      <c r="G214" s="231"/>
      <c r="H214" s="234">
        <v>1800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40" t="s">
        <v>185</v>
      </c>
      <c r="AU214" s="240" t="s">
        <v>87</v>
      </c>
      <c r="AV214" s="12" t="s">
        <v>87</v>
      </c>
      <c r="AW214" s="12" t="s">
        <v>34</v>
      </c>
      <c r="AX214" s="12" t="s">
        <v>85</v>
      </c>
      <c r="AY214" s="240" t="s">
        <v>179</v>
      </c>
    </row>
    <row r="215" s="2" customFormat="1" ht="24.15" customHeight="1">
      <c r="A215" s="38"/>
      <c r="B215" s="39"/>
      <c r="C215" s="257" t="s">
        <v>325</v>
      </c>
      <c r="D215" s="257" t="s">
        <v>270</v>
      </c>
      <c r="E215" s="258" t="s">
        <v>326</v>
      </c>
      <c r="F215" s="259" t="s">
        <v>327</v>
      </c>
      <c r="G215" s="260" t="s">
        <v>273</v>
      </c>
      <c r="H215" s="261">
        <v>14.779999999999999</v>
      </c>
      <c r="I215" s="262"/>
      <c r="J215" s="263">
        <f>ROUND(I215*H215,2)</f>
        <v>0</v>
      </c>
      <c r="K215" s="259" t="s">
        <v>177</v>
      </c>
      <c r="L215" s="44"/>
      <c r="M215" s="264" t="s">
        <v>1</v>
      </c>
      <c r="N215" s="265" t="s">
        <v>43</v>
      </c>
      <c r="O215" s="91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2" t="s">
        <v>180</v>
      </c>
      <c r="AT215" s="222" t="s">
        <v>270</v>
      </c>
      <c r="AU215" s="222" t="s">
        <v>87</v>
      </c>
      <c r="AY215" s="17" t="s">
        <v>179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7" t="s">
        <v>85</v>
      </c>
      <c r="BK215" s="223">
        <f>ROUND(I215*H215,2)</f>
        <v>0</v>
      </c>
      <c r="BL215" s="17" t="s">
        <v>180</v>
      </c>
      <c r="BM215" s="222" t="s">
        <v>328</v>
      </c>
    </row>
    <row r="216" s="2" customFormat="1">
      <c r="A216" s="38"/>
      <c r="B216" s="39"/>
      <c r="C216" s="40"/>
      <c r="D216" s="224" t="s">
        <v>182</v>
      </c>
      <c r="E216" s="40"/>
      <c r="F216" s="225" t="s">
        <v>329</v>
      </c>
      <c r="G216" s="40"/>
      <c r="H216" s="40"/>
      <c r="I216" s="226"/>
      <c r="J216" s="40"/>
      <c r="K216" s="40"/>
      <c r="L216" s="44"/>
      <c r="M216" s="227"/>
      <c r="N216" s="228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182</v>
      </c>
      <c r="AU216" s="17" t="s">
        <v>87</v>
      </c>
    </row>
    <row r="217" s="2" customFormat="1">
      <c r="A217" s="38"/>
      <c r="B217" s="39"/>
      <c r="C217" s="40"/>
      <c r="D217" s="224" t="s">
        <v>183</v>
      </c>
      <c r="E217" s="40"/>
      <c r="F217" s="229" t="s">
        <v>330</v>
      </c>
      <c r="G217" s="40"/>
      <c r="H217" s="40"/>
      <c r="I217" s="226"/>
      <c r="J217" s="40"/>
      <c r="K217" s="40"/>
      <c r="L217" s="44"/>
      <c r="M217" s="227"/>
      <c r="N217" s="228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183</v>
      </c>
      <c r="AU217" s="17" t="s">
        <v>87</v>
      </c>
    </row>
    <row r="218" s="12" customFormat="1">
      <c r="A218" s="12"/>
      <c r="B218" s="230"/>
      <c r="C218" s="231"/>
      <c r="D218" s="224" t="s">
        <v>185</v>
      </c>
      <c r="E218" s="232" t="s">
        <v>1</v>
      </c>
      <c r="F218" s="233" t="s">
        <v>331</v>
      </c>
      <c r="G218" s="231"/>
      <c r="H218" s="234">
        <v>11.779999999999999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0" t="s">
        <v>185</v>
      </c>
      <c r="AU218" s="240" t="s">
        <v>87</v>
      </c>
      <c r="AV218" s="12" t="s">
        <v>87</v>
      </c>
      <c r="AW218" s="12" t="s">
        <v>34</v>
      </c>
      <c r="AX218" s="12" t="s">
        <v>78</v>
      </c>
      <c r="AY218" s="240" t="s">
        <v>179</v>
      </c>
    </row>
    <row r="219" s="12" customFormat="1">
      <c r="A219" s="12"/>
      <c r="B219" s="230"/>
      <c r="C219" s="231"/>
      <c r="D219" s="224" t="s">
        <v>185</v>
      </c>
      <c r="E219" s="232" t="s">
        <v>1</v>
      </c>
      <c r="F219" s="233" t="s">
        <v>332</v>
      </c>
      <c r="G219" s="231"/>
      <c r="H219" s="234">
        <v>3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40" t="s">
        <v>185</v>
      </c>
      <c r="AU219" s="240" t="s">
        <v>87</v>
      </c>
      <c r="AV219" s="12" t="s">
        <v>87</v>
      </c>
      <c r="AW219" s="12" t="s">
        <v>34</v>
      </c>
      <c r="AX219" s="12" t="s">
        <v>78</v>
      </c>
      <c r="AY219" s="240" t="s">
        <v>179</v>
      </c>
    </row>
    <row r="220" s="14" customFormat="1">
      <c r="A220" s="14"/>
      <c r="B220" s="266"/>
      <c r="C220" s="267"/>
      <c r="D220" s="224" t="s">
        <v>185</v>
      </c>
      <c r="E220" s="268" t="s">
        <v>1</v>
      </c>
      <c r="F220" s="269" t="s">
        <v>291</v>
      </c>
      <c r="G220" s="267"/>
      <c r="H220" s="270">
        <v>14.779999999999999</v>
      </c>
      <c r="I220" s="271"/>
      <c r="J220" s="267"/>
      <c r="K220" s="267"/>
      <c r="L220" s="272"/>
      <c r="M220" s="273"/>
      <c r="N220" s="274"/>
      <c r="O220" s="274"/>
      <c r="P220" s="274"/>
      <c r="Q220" s="274"/>
      <c r="R220" s="274"/>
      <c r="S220" s="274"/>
      <c r="T220" s="27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6" t="s">
        <v>185</v>
      </c>
      <c r="AU220" s="276" t="s">
        <v>87</v>
      </c>
      <c r="AV220" s="14" t="s">
        <v>180</v>
      </c>
      <c r="AW220" s="14" t="s">
        <v>34</v>
      </c>
      <c r="AX220" s="14" t="s">
        <v>85</v>
      </c>
      <c r="AY220" s="276" t="s">
        <v>179</v>
      </c>
    </row>
    <row r="221" s="2" customFormat="1" ht="24.15" customHeight="1">
      <c r="A221" s="38"/>
      <c r="B221" s="39"/>
      <c r="C221" s="257" t="s">
        <v>333</v>
      </c>
      <c r="D221" s="257" t="s">
        <v>270</v>
      </c>
      <c r="E221" s="258" t="s">
        <v>334</v>
      </c>
      <c r="F221" s="259" t="s">
        <v>335</v>
      </c>
      <c r="G221" s="260" t="s">
        <v>273</v>
      </c>
      <c r="H221" s="261">
        <v>5.585</v>
      </c>
      <c r="I221" s="262"/>
      <c r="J221" s="263">
        <f>ROUND(I221*H221,2)</f>
        <v>0</v>
      </c>
      <c r="K221" s="259" t="s">
        <v>177</v>
      </c>
      <c r="L221" s="44"/>
      <c r="M221" s="264" t="s">
        <v>1</v>
      </c>
      <c r="N221" s="265" t="s">
        <v>43</v>
      </c>
      <c r="O221" s="91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2" t="s">
        <v>180</v>
      </c>
      <c r="AT221" s="222" t="s">
        <v>270</v>
      </c>
      <c r="AU221" s="222" t="s">
        <v>87</v>
      </c>
      <c r="AY221" s="17" t="s">
        <v>179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7" t="s">
        <v>85</v>
      </c>
      <c r="BK221" s="223">
        <f>ROUND(I221*H221,2)</f>
        <v>0</v>
      </c>
      <c r="BL221" s="17" t="s">
        <v>180</v>
      </c>
      <c r="BM221" s="222" t="s">
        <v>336</v>
      </c>
    </row>
    <row r="222" s="2" customFormat="1">
      <c r="A222" s="38"/>
      <c r="B222" s="39"/>
      <c r="C222" s="40"/>
      <c r="D222" s="224" t="s">
        <v>182</v>
      </c>
      <c r="E222" s="40"/>
      <c r="F222" s="225" t="s">
        <v>337</v>
      </c>
      <c r="G222" s="40"/>
      <c r="H222" s="40"/>
      <c r="I222" s="226"/>
      <c r="J222" s="40"/>
      <c r="K222" s="40"/>
      <c r="L222" s="44"/>
      <c r="M222" s="227"/>
      <c r="N222" s="22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182</v>
      </c>
      <c r="AU222" s="17" t="s">
        <v>87</v>
      </c>
    </row>
    <row r="223" s="12" customFormat="1">
      <c r="A223" s="12"/>
      <c r="B223" s="230"/>
      <c r="C223" s="231"/>
      <c r="D223" s="224" t="s">
        <v>185</v>
      </c>
      <c r="E223" s="232" t="s">
        <v>1</v>
      </c>
      <c r="F223" s="233" t="s">
        <v>276</v>
      </c>
      <c r="G223" s="231"/>
      <c r="H223" s="234">
        <v>5.585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40" t="s">
        <v>185</v>
      </c>
      <c r="AU223" s="240" t="s">
        <v>87</v>
      </c>
      <c r="AV223" s="12" t="s">
        <v>87</v>
      </c>
      <c r="AW223" s="12" t="s">
        <v>34</v>
      </c>
      <c r="AX223" s="12" t="s">
        <v>85</v>
      </c>
      <c r="AY223" s="240" t="s">
        <v>179</v>
      </c>
    </row>
    <row r="224" s="2" customFormat="1" ht="24.15" customHeight="1">
      <c r="A224" s="38"/>
      <c r="B224" s="39"/>
      <c r="C224" s="257" t="s">
        <v>338</v>
      </c>
      <c r="D224" s="257" t="s">
        <v>270</v>
      </c>
      <c r="E224" s="258" t="s">
        <v>339</v>
      </c>
      <c r="F224" s="259" t="s">
        <v>340</v>
      </c>
      <c r="G224" s="260" t="s">
        <v>341</v>
      </c>
      <c r="H224" s="261">
        <v>58</v>
      </c>
      <c r="I224" s="262"/>
      <c r="J224" s="263">
        <f>ROUND(I224*H224,2)</f>
        <v>0</v>
      </c>
      <c r="K224" s="259" t="s">
        <v>177</v>
      </c>
      <c r="L224" s="44"/>
      <c r="M224" s="264" t="s">
        <v>1</v>
      </c>
      <c r="N224" s="265" t="s">
        <v>43</v>
      </c>
      <c r="O224" s="91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2" t="s">
        <v>180</v>
      </c>
      <c r="AT224" s="222" t="s">
        <v>270</v>
      </c>
      <c r="AU224" s="222" t="s">
        <v>87</v>
      </c>
      <c r="AY224" s="17" t="s">
        <v>179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7" t="s">
        <v>85</v>
      </c>
      <c r="BK224" s="223">
        <f>ROUND(I224*H224,2)</f>
        <v>0</v>
      </c>
      <c r="BL224" s="17" t="s">
        <v>180</v>
      </c>
      <c r="BM224" s="222" t="s">
        <v>342</v>
      </c>
    </row>
    <row r="225" s="2" customFormat="1">
      <c r="A225" s="38"/>
      <c r="B225" s="39"/>
      <c r="C225" s="40"/>
      <c r="D225" s="224" t="s">
        <v>182</v>
      </c>
      <c r="E225" s="40"/>
      <c r="F225" s="225" t="s">
        <v>343</v>
      </c>
      <c r="G225" s="40"/>
      <c r="H225" s="40"/>
      <c r="I225" s="226"/>
      <c r="J225" s="40"/>
      <c r="K225" s="40"/>
      <c r="L225" s="44"/>
      <c r="M225" s="227"/>
      <c r="N225" s="228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182</v>
      </c>
      <c r="AU225" s="17" t="s">
        <v>87</v>
      </c>
    </row>
    <row r="226" s="2" customFormat="1">
      <c r="A226" s="38"/>
      <c r="B226" s="39"/>
      <c r="C226" s="40"/>
      <c r="D226" s="224" t="s">
        <v>183</v>
      </c>
      <c r="E226" s="40"/>
      <c r="F226" s="229" t="s">
        <v>344</v>
      </c>
      <c r="G226" s="40"/>
      <c r="H226" s="40"/>
      <c r="I226" s="226"/>
      <c r="J226" s="40"/>
      <c r="K226" s="40"/>
      <c r="L226" s="44"/>
      <c r="M226" s="227"/>
      <c r="N226" s="228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183</v>
      </c>
      <c r="AU226" s="17" t="s">
        <v>87</v>
      </c>
    </row>
    <row r="227" s="12" customFormat="1">
      <c r="A227" s="12"/>
      <c r="B227" s="230"/>
      <c r="C227" s="231"/>
      <c r="D227" s="224" t="s">
        <v>185</v>
      </c>
      <c r="E227" s="232" t="s">
        <v>1</v>
      </c>
      <c r="F227" s="233" t="s">
        <v>345</v>
      </c>
      <c r="G227" s="231"/>
      <c r="H227" s="234">
        <v>58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40" t="s">
        <v>185</v>
      </c>
      <c r="AU227" s="240" t="s">
        <v>87</v>
      </c>
      <c r="AV227" s="12" t="s">
        <v>87</v>
      </c>
      <c r="AW227" s="12" t="s">
        <v>34</v>
      </c>
      <c r="AX227" s="12" t="s">
        <v>85</v>
      </c>
      <c r="AY227" s="240" t="s">
        <v>179</v>
      </c>
    </row>
    <row r="228" s="2" customFormat="1" ht="24.15" customHeight="1">
      <c r="A228" s="38"/>
      <c r="B228" s="39"/>
      <c r="C228" s="257" t="s">
        <v>346</v>
      </c>
      <c r="D228" s="257" t="s">
        <v>270</v>
      </c>
      <c r="E228" s="258" t="s">
        <v>347</v>
      </c>
      <c r="F228" s="259" t="s">
        <v>348</v>
      </c>
      <c r="G228" s="260" t="s">
        <v>341</v>
      </c>
      <c r="H228" s="261">
        <v>38</v>
      </c>
      <c r="I228" s="262"/>
      <c r="J228" s="263">
        <f>ROUND(I228*H228,2)</f>
        <v>0</v>
      </c>
      <c r="K228" s="259" t="s">
        <v>177</v>
      </c>
      <c r="L228" s="44"/>
      <c r="M228" s="264" t="s">
        <v>1</v>
      </c>
      <c r="N228" s="265" t="s">
        <v>43</v>
      </c>
      <c r="O228" s="91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2" t="s">
        <v>180</v>
      </c>
      <c r="AT228" s="222" t="s">
        <v>270</v>
      </c>
      <c r="AU228" s="222" t="s">
        <v>87</v>
      </c>
      <c r="AY228" s="17" t="s">
        <v>179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7" t="s">
        <v>85</v>
      </c>
      <c r="BK228" s="223">
        <f>ROUND(I228*H228,2)</f>
        <v>0</v>
      </c>
      <c r="BL228" s="17" t="s">
        <v>180</v>
      </c>
      <c r="BM228" s="222" t="s">
        <v>349</v>
      </c>
    </row>
    <row r="229" s="2" customFormat="1">
      <c r="A229" s="38"/>
      <c r="B229" s="39"/>
      <c r="C229" s="40"/>
      <c r="D229" s="224" t="s">
        <v>182</v>
      </c>
      <c r="E229" s="40"/>
      <c r="F229" s="225" t="s">
        <v>350</v>
      </c>
      <c r="G229" s="40"/>
      <c r="H229" s="40"/>
      <c r="I229" s="226"/>
      <c r="J229" s="40"/>
      <c r="K229" s="40"/>
      <c r="L229" s="44"/>
      <c r="M229" s="227"/>
      <c r="N229" s="228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182</v>
      </c>
      <c r="AU229" s="17" t="s">
        <v>87</v>
      </c>
    </row>
    <row r="230" s="12" customFormat="1">
      <c r="A230" s="12"/>
      <c r="B230" s="230"/>
      <c r="C230" s="231"/>
      <c r="D230" s="224" t="s">
        <v>185</v>
      </c>
      <c r="E230" s="232" t="s">
        <v>1</v>
      </c>
      <c r="F230" s="233" t="s">
        <v>351</v>
      </c>
      <c r="G230" s="231"/>
      <c r="H230" s="234">
        <v>38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40" t="s">
        <v>185</v>
      </c>
      <c r="AU230" s="240" t="s">
        <v>87</v>
      </c>
      <c r="AV230" s="12" t="s">
        <v>87</v>
      </c>
      <c r="AW230" s="12" t="s">
        <v>34</v>
      </c>
      <c r="AX230" s="12" t="s">
        <v>85</v>
      </c>
      <c r="AY230" s="240" t="s">
        <v>179</v>
      </c>
    </row>
    <row r="231" s="2" customFormat="1" ht="24.15" customHeight="1">
      <c r="A231" s="38"/>
      <c r="B231" s="39"/>
      <c r="C231" s="257" t="s">
        <v>352</v>
      </c>
      <c r="D231" s="257" t="s">
        <v>270</v>
      </c>
      <c r="E231" s="258" t="s">
        <v>353</v>
      </c>
      <c r="F231" s="259" t="s">
        <v>354</v>
      </c>
      <c r="G231" s="260" t="s">
        <v>341</v>
      </c>
      <c r="H231" s="261">
        <v>38</v>
      </c>
      <c r="I231" s="262"/>
      <c r="J231" s="263">
        <f>ROUND(I231*H231,2)</f>
        <v>0</v>
      </c>
      <c r="K231" s="259" t="s">
        <v>177</v>
      </c>
      <c r="L231" s="44"/>
      <c r="M231" s="264" t="s">
        <v>1</v>
      </c>
      <c r="N231" s="265" t="s">
        <v>43</v>
      </c>
      <c r="O231" s="91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2" t="s">
        <v>180</v>
      </c>
      <c r="AT231" s="222" t="s">
        <v>270</v>
      </c>
      <c r="AU231" s="222" t="s">
        <v>87</v>
      </c>
      <c r="AY231" s="17" t="s">
        <v>179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7" t="s">
        <v>85</v>
      </c>
      <c r="BK231" s="223">
        <f>ROUND(I231*H231,2)</f>
        <v>0</v>
      </c>
      <c r="BL231" s="17" t="s">
        <v>180</v>
      </c>
      <c r="BM231" s="222" t="s">
        <v>355</v>
      </c>
    </row>
    <row r="232" s="2" customFormat="1">
      <c r="A232" s="38"/>
      <c r="B232" s="39"/>
      <c r="C232" s="40"/>
      <c r="D232" s="224" t="s">
        <v>182</v>
      </c>
      <c r="E232" s="40"/>
      <c r="F232" s="225" t="s">
        <v>356</v>
      </c>
      <c r="G232" s="40"/>
      <c r="H232" s="40"/>
      <c r="I232" s="226"/>
      <c r="J232" s="40"/>
      <c r="K232" s="40"/>
      <c r="L232" s="44"/>
      <c r="M232" s="227"/>
      <c r="N232" s="228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182</v>
      </c>
      <c r="AU232" s="17" t="s">
        <v>87</v>
      </c>
    </row>
    <row r="233" s="12" customFormat="1">
      <c r="A233" s="12"/>
      <c r="B233" s="230"/>
      <c r="C233" s="231"/>
      <c r="D233" s="224" t="s">
        <v>185</v>
      </c>
      <c r="E233" s="232" t="s">
        <v>1</v>
      </c>
      <c r="F233" s="233" t="s">
        <v>351</v>
      </c>
      <c r="G233" s="231"/>
      <c r="H233" s="234">
        <v>38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40" t="s">
        <v>185</v>
      </c>
      <c r="AU233" s="240" t="s">
        <v>87</v>
      </c>
      <c r="AV233" s="12" t="s">
        <v>87</v>
      </c>
      <c r="AW233" s="12" t="s">
        <v>34</v>
      </c>
      <c r="AX233" s="12" t="s">
        <v>85</v>
      </c>
      <c r="AY233" s="240" t="s">
        <v>179</v>
      </c>
    </row>
    <row r="234" s="2" customFormat="1" ht="24.15" customHeight="1">
      <c r="A234" s="38"/>
      <c r="B234" s="39"/>
      <c r="C234" s="257" t="s">
        <v>357</v>
      </c>
      <c r="D234" s="257" t="s">
        <v>270</v>
      </c>
      <c r="E234" s="258" t="s">
        <v>358</v>
      </c>
      <c r="F234" s="259" t="s">
        <v>359</v>
      </c>
      <c r="G234" s="260" t="s">
        <v>195</v>
      </c>
      <c r="H234" s="261">
        <v>11610</v>
      </c>
      <c r="I234" s="262"/>
      <c r="J234" s="263">
        <f>ROUND(I234*H234,2)</f>
        <v>0</v>
      </c>
      <c r="K234" s="259" t="s">
        <v>177</v>
      </c>
      <c r="L234" s="44"/>
      <c r="M234" s="264" t="s">
        <v>1</v>
      </c>
      <c r="N234" s="265" t="s">
        <v>43</v>
      </c>
      <c r="O234" s="91"/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2" t="s">
        <v>180</v>
      </c>
      <c r="AT234" s="222" t="s">
        <v>270</v>
      </c>
      <c r="AU234" s="222" t="s">
        <v>87</v>
      </c>
      <c r="AY234" s="17" t="s">
        <v>179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7" t="s">
        <v>85</v>
      </c>
      <c r="BK234" s="223">
        <f>ROUND(I234*H234,2)</f>
        <v>0</v>
      </c>
      <c r="BL234" s="17" t="s">
        <v>180</v>
      </c>
      <c r="BM234" s="222" t="s">
        <v>360</v>
      </c>
    </row>
    <row r="235" s="2" customFormat="1">
      <c r="A235" s="38"/>
      <c r="B235" s="39"/>
      <c r="C235" s="40"/>
      <c r="D235" s="224" t="s">
        <v>182</v>
      </c>
      <c r="E235" s="40"/>
      <c r="F235" s="225" t="s">
        <v>361</v>
      </c>
      <c r="G235" s="40"/>
      <c r="H235" s="40"/>
      <c r="I235" s="226"/>
      <c r="J235" s="40"/>
      <c r="K235" s="40"/>
      <c r="L235" s="44"/>
      <c r="M235" s="227"/>
      <c r="N235" s="228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182</v>
      </c>
      <c r="AU235" s="17" t="s">
        <v>87</v>
      </c>
    </row>
    <row r="236" s="2" customFormat="1">
      <c r="A236" s="38"/>
      <c r="B236" s="39"/>
      <c r="C236" s="40"/>
      <c r="D236" s="224" t="s">
        <v>183</v>
      </c>
      <c r="E236" s="40"/>
      <c r="F236" s="229" t="s">
        <v>362</v>
      </c>
      <c r="G236" s="40"/>
      <c r="H236" s="40"/>
      <c r="I236" s="226"/>
      <c r="J236" s="40"/>
      <c r="K236" s="40"/>
      <c r="L236" s="44"/>
      <c r="M236" s="227"/>
      <c r="N236" s="228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183</v>
      </c>
      <c r="AU236" s="17" t="s">
        <v>87</v>
      </c>
    </row>
    <row r="237" s="12" customFormat="1">
      <c r="A237" s="12"/>
      <c r="B237" s="230"/>
      <c r="C237" s="231"/>
      <c r="D237" s="224" t="s">
        <v>185</v>
      </c>
      <c r="E237" s="232" t="s">
        <v>1</v>
      </c>
      <c r="F237" s="233" t="s">
        <v>363</v>
      </c>
      <c r="G237" s="231"/>
      <c r="H237" s="234">
        <v>11610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40" t="s">
        <v>185</v>
      </c>
      <c r="AU237" s="240" t="s">
        <v>87</v>
      </c>
      <c r="AV237" s="12" t="s">
        <v>87</v>
      </c>
      <c r="AW237" s="12" t="s">
        <v>34</v>
      </c>
      <c r="AX237" s="12" t="s">
        <v>85</v>
      </c>
      <c r="AY237" s="240" t="s">
        <v>179</v>
      </c>
    </row>
    <row r="238" s="2" customFormat="1" ht="24.15" customHeight="1">
      <c r="A238" s="38"/>
      <c r="B238" s="39"/>
      <c r="C238" s="257" t="s">
        <v>364</v>
      </c>
      <c r="D238" s="257" t="s">
        <v>270</v>
      </c>
      <c r="E238" s="258" t="s">
        <v>365</v>
      </c>
      <c r="F238" s="259" t="s">
        <v>366</v>
      </c>
      <c r="G238" s="260" t="s">
        <v>195</v>
      </c>
      <c r="H238" s="261">
        <v>11610</v>
      </c>
      <c r="I238" s="262"/>
      <c r="J238" s="263">
        <f>ROUND(I238*H238,2)</f>
        <v>0</v>
      </c>
      <c r="K238" s="259" t="s">
        <v>177</v>
      </c>
      <c r="L238" s="44"/>
      <c r="M238" s="264" t="s">
        <v>1</v>
      </c>
      <c r="N238" s="265" t="s">
        <v>43</v>
      </c>
      <c r="O238" s="91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2" t="s">
        <v>180</v>
      </c>
      <c r="AT238" s="222" t="s">
        <v>270</v>
      </c>
      <c r="AU238" s="222" t="s">
        <v>87</v>
      </c>
      <c r="AY238" s="17" t="s">
        <v>179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7" t="s">
        <v>85</v>
      </c>
      <c r="BK238" s="223">
        <f>ROUND(I238*H238,2)</f>
        <v>0</v>
      </c>
      <c r="BL238" s="17" t="s">
        <v>180</v>
      </c>
      <c r="BM238" s="222" t="s">
        <v>367</v>
      </c>
    </row>
    <row r="239" s="2" customFormat="1">
      <c r="A239" s="38"/>
      <c r="B239" s="39"/>
      <c r="C239" s="40"/>
      <c r="D239" s="224" t="s">
        <v>182</v>
      </c>
      <c r="E239" s="40"/>
      <c r="F239" s="225" t="s">
        <v>368</v>
      </c>
      <c r="G239" s="40"/>
      <c r="H239" s="40"/>
      <c r="I239" s="226"/>
      <c r="J239" s="40"/>
      <c r="K239" s="40"/>
      <c r="L239" s="44"/>
      <c r="M239" s="227"/>
      <c r="N239" s="228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182</v>
      </c>
      <c r="AU239" s="17" t="s">
        <v>87</v>
      </c>
    </row>
    <row r="240" s="2" customFormat="1">
      <c r="A240" s="38"/>
      <c r="B240" s="39"/>
      <c r="C240" s="40"/>
      <c r="D240" s="224" t="s">
        <v>183</v>
      </c>
      <c r="E240" s="40"/>
      <c r="F240" s="229" t="s">
        <v>362</v>
      </c>
      <c r="G240" s="40"/>
      <c r="H240" s="40"/>
      <c r="I240" s="226"/>
      <c r="J240" s="40"/>
      <c r="K240" s="40"/>
      <c r="L240" s="44"/>
      <c r="M240" s="227"/>
      <c r="N240" s="228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183</v>
      </c>
      <c r="AU240" s="17" t="s">
        <v>87</v>
      </c>
    </row>
    <row r="241" s="12" customFormat="1">
      <c r="A241" s="12"/>
      <c r="B241" s="230"/>
      <c r="C241" s="231"/>
      <c r="D241" s="224" t="s">
        <v>185</v>
      </c>
      <c r="E241" s="232" t="s">
        <v>1</v>
      </c>
      <c r="F241" s="233" t="s">
        <v>363</v>
      </c>
      <c r="G241" s="231"/>
      <c r="H241" s="234">
        <v>11610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40" t="s">
        <v>185</v>
      </c>
      <c r="AU241" s="240" t="s">
        <v>87</v>
      </c>
      <c r="AV241" s="12" t="s">
        <v>87</v>
      </c>
      <c r="AW241" s="12" t="s">
        <v>34</v>
      </c>
      <c r="AX241" s="12" t="s">
        <v>85</v>
      </c>
      <c r="AY241" s="240" t="s">
        <v>179</v>
      </c>
    </row>
    <row r="242" s="2" customFormat="1" ht="16.5" customHeight="1">
      <c r="A242" s="38"/>
      <c r="B242" s="39"/>
      <c r="C242" s="257" t="s">
        <v>369</v>
      </c>
      <c r="D242" s="257" t="s">
        <v>270</v>
      </c>
      <c r="E242" s="258" t="s">
        <v>370</v>
      </c>
      <c r="F242" s="259" t="s">
        <v>371</v>
      </c>
      <c r="G242" s="260" t="s">
        <v>200</v>
      </c>
      <c r="H242" s="261">
        <v>1</v>
      </c>
      <c r="I242" s="262"/>
      <c r="J242" s="263">
        <f>ROUND(I242*H242,2)</f>
        <v>0</v>
      </c>
      <c r="K242" s="259" t="s">
        <v>177</v>
      </c>
      <c r="L242" s="44"/>
      <c r="M242" s="264" t="s">
        <v>1</v>
      </c>
      <c r="N242" s="265" t="s">
        <v>43</v>
      </c>
      <c r="O242" s="91"/>
      <c r="P242" s="220">
        <f>O242*H242</f>
        <v>0</v>
      </c>
      <c r="Q242" s="220">
        <v>0</v>
      </c>
      <c r="R242" s="220">
        <f>Q242*H242</f>
        <v>0</v>
      </c>
      <c r="S242" s="220">
        <v>0</v>
      </c>
      <c r="T242" s="221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2" t="s">
        <v>180</v>
      </c>
      <c r="AT242" s="222" t="s">
        <v>270</v>
      </c>
      <c r="AU242" s="222" t="s">
        <v>87</v>
      </c>
      <c r="AY242" s="17" t="s">
        <v>179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7" t="s">
        <v>85</v>
      </c>
      <c r="BK242" s="223">
        <f>ROUND(I242*H242,2)</f>
        <v>0</v>
      </c>
      <c r="BL242" s="17" t="s">
        <v>180</v>
      </c>
      <c r="BM242" s="222" t="s">
        <v>372</v>
      </c>
    </row>
    <row r="243" s="2" customFormat="1">
      <c r="A243" s="38"/>
      <c r="B243" s="39"/>
      <c r="C243" s="40"/>
      <c r="D243" s="224" t="s">
        <v>182</v>
      </c>
      <c r="E243" s="40"/>
      <c r="F243" s="225" t="s">
        <v>373</v>
      </c>
      <c r="G243" s="40"/>
      <c r="H243" s="40"/>
      <c r="I243" s="226"/>
      <c r="J243" s="40"/>
      <c r="K243" s="40"/>
      <c r="L243" s="44"/>
      <c r="M243" s="227"/>
      <c r="N243" s="228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182</v>
      </c>
      <c r="AU243" s="17" t="s">
        <v>87</v>
      </c>
    </row>
    <row r="244" s="2" customFormat="1">
      <c r="A244" s="38"/>
      <c r="B244" s="39"/>
      <c r="C244" s="40"/>
      <c r="D244" s="224" t="s">
        <v>183</v>
      </c>
      <c r="E244" s="40"/>
      <c r="F244" s="229" t="s">
        <v>374</v>
      </c>
      <c r="G244" s="40"/>
      <c r="H244" s="40"/>
      <c r="I244" s="226"/>
      <c r="J244" s="40"/>
      <c r="K244" s="40"/>
      <c r="L244" s="44"/>
      <c r="M244" s="227"/>
      <c r="N244" s="228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183</v>
      </c>
      <c r="AU244" s="17" t="s">
        <v>87</v>
      </c>
    </row>
    <row r="245" s="12" customFormat="1">
      <c r="A245" s="12"/>
      <c r="B245" s="230"/>
      <c r="C245" s="231"/>
      <c r="D245" s="224" t="s">
        <v>185</v>
      </c>
      <c r="E245" s="232" t="s">
        <v>1</v>
      </c>
      <c r="F245" s="233" t="s">
        <v>239</v>
      </c>
      <c r="G245" s="231"/>
      <c r="H245" s="234">
        <v>1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40" t="s">
        <v>185</v>
      </c>
      <c r="AU245" s="240" t="s">
        <v>87</v>
      </c>
      <c r="AV245" s="12" t="s">
        <v>87</v>
      </c>
      <c r="AW245" s="12" t="s">
        <v>34</v>
      </c>
      <c r="AX245" s="12" t="s">
        <v>85</v>
      </c>
      <c r="AY245" s="240" t="s">
        <v>179</v>
      </c>
    </row>
    <row r="246" s="2" customFormat="1" ht="21.75" customHeight="1">
      <c r="A246" s="38"/>
      <c r="B246" s="39"/>
      <c r="C246" s="257" t="s">
        <v>375</v>
      </c>
      <c r="D246" s="257" t="s">
        <v>270</v>
      </c>
      <c r="E246" s="258" t="s">
        <v>376</v>
      </c>
      <c r="F246" s="259" t="s">
        <v>377</v>
      </c>
      <c r="G246" s="260" t="s">
        <v>200</v>
      </c>
      <c r="H246" s="261">
        <v>2</v>
      </c>
      <c r="I246" s="262"/>
      <c r="J246" s="263">
        <f>ROUND(I246*H246,2)</f>
        <v>0</v>
      </c>
      <c r="K246" s="259" t="s">
        <v>177</v>
      </c>
      <c r="L246" s="44"/>
      <c r="M246" s="264" t="s">
        <v>1</v>
      </c>
      <c r="N246" s="265" t="s">
        <v>43</v>
      </c>
      <c r="O246" s="91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2" t="s">
        <v>180</v>
      </c>
      <c r="AT246" s="222" t="s">
        <v>270</v>
      </c>
      <c r="AU246" s="222" t="s">
        <v>87</v>
      </c>
      <c r="AY246" s="17" t="s">
        <v>179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7" t="s">
        <v>85</v>
      </c>
      <c r="BK246" s="223">
        <f>ROUND(I246*H246,2)</f>
        <v>0</v>
      </c>
      <c r="BL246" s="17" t="s">
        <v>180</v>
      </c>
      <c r="BM246" s="222" t="s">
        <v>378</v>
      </c>
    </row>
    <row r="247" s="2" customFormat="1">
      <c r="A247" s="38"/>
      <c r="B247" s="39"/>
      <c r="C247" s="40"/>
      <c r="D247" s="224" t="s">
        <v>182</v>
      </c>
      <c r="E247" s="40"/>
      <c r="F247" s="225" t="s">
        <v>379</v>
      </c>
      <c r="G247" s="40"/>
      <c r="H247" s="40"/>
      <c r="I247" s="226"/>
      <c r="J247" s="40"/>
      <c r="K247" s="40"/>
      <c r="L247" s="44"/>
      <c r="M247" s="227"/>
      <c r="N247" s="228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182</v>
      </c>
      <c r="AU247" s="17" t="s">
        <v>87</v>
      </c>
    </row>
    <row r="248" s="2" customFormat="1">
      <c r="A248" s="38"/>
      <c r="B248" s="39"/>
      <c r="C248" s="40"/>
      <c r="D248" s="224" t="s">
        <v>183</v>
      </c>
      <c r="E248" s="40"/>
      <c r="F248" s="229" t="s">
        <v>215</v>
      </c>
      <c r="G248" s="40"/>
      <c r="H248" s="40"/>
      <c r="I248" s="226"/>
      <c r="J248" s="40"/>
      <c r="K248" s="40"/>
      <c r="L248" s="44"/>
      <c r="M248" s="227"/>
      <c r="N248" s="228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183</v>
      </c>
      <c r="AU248" s="17" t="s">
        <v>87</v>
      </c>
    </row>
    <row r="249" s="12" customFormat="1">
      <c r="A249" s="12"/>
      <c r="B249" s="230"/>
      <c r="C249" s="231"/>
      <c r="D249" s="224" t="s">
        <v>185</v>
      </c>
      <c r="E249" s="232" t="s">
        <v>1</v>
      </c>
      <c r="F249" s="233" t="s">
        <v>216</v>
      </c>
      <c r="G249" s="231"/>
      <c r="H249" s="234">
        <v>2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40" t="s">
        <v>185</v>
      </c>
      <c r="AU249" s="240" t="s">
        <v>87</v>
      </c>
      <c r="AV249" s="12" t="s">
        <v>87</v>
      </c>
      <c r="AW249" s="12" t="s">
        <v>34</v>
      </c>
      <c r="AX249" s="12" t="s">
        <v>85</v>
      </c>
      <c r="AY249" s="240" t="s">
        <v>179</v>
      </c>
    </row>
    <row r="250" s="2" customFormat="1" ht="21.75" customHeight="1">
      <c r="A250" s="38"/>
      <c r="B250" s="39"/>
      <c r="C250" s="257" t="s">
        <v>380</v>
      </c>
      <c r="D250" s="257" t="s">
        <v>270</v>
      </c>
      <c r="E250" s="258" t="s">
        <v>381</v>
      </c>
      <c r="F250" s="259" t="s">
        <v>382</v>
      </c>
      <c r="G250" s="260" t="s">
        <v>200</v>
      </c>
      <c r="H250" s="261">
        <v>1</v>
      </c>
      <c r="I250" s="262"/>
      <c r="J250" s="263">
        <f>ROUND(I250*H250,2)</f>
        <v>0</v>
      </c>
      <c r="K250" s="259" t="s">
        <v>177</v>
      </c>
      <c r="L250" s="44"/>
      <c r="M250" s="264" t="s">
        <v>1</v>
      </c>
      <c r="N250" s="265" t="s">
        <v>43</v>
      </c>
      <c r="O250" s="91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2" t="s">
        <v>180</v>
      </c>
      <c r="AT250" s="222" t="s">
        <v>270</v>
      </c>
      <c r="AU250" s="222" t="s">
        <v>87</v>
      </c>
      <c r="AY250" s="17" t="s">
        <v>179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7" t="s">
        <v>85</v>
      </c>
      <c r="BK250" s="223">
        <f>ROUND(I250*H250,2)</f>
        <v>0</v>
      </c>
      <c r="BL250" s="17" t="s">
        <v>180</v>
      </c>
      <c r="BM250" s="222" t="s">
        <v>383</v>
      </c>
    </row>
    <row r="251" s="2" customFormat="1">
      <c r="A251" s="38"/>
      <c r="B251" s="39"/>
      <c r="C251" s="40"/>
      <c r="D251" s="224" t="s">
        <v>182</v>
      </c>
      <c r="E251" s="40"/>
      <c r="F251" s="225" t="s">
        <v>384</v>
      </c>
      <c r="G251" s="40"/>
      <c r="H251" s="40"/>
      <c r="I251" s="226"/>
      <c r="J251" s="40"/>
      <c r="K251" s="40"/>
      <c r="L251" s="44"/>
      <c r="M251" s="227"/>
      <c r="N251" s="228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182</v>
      </c>
      <c r="AU251" s="17" t="s">
        <v>87</v>
      </c>
    </row>
    <row r="252" s="2" customFormat="1">
      <c r="A252" s="38"/>
      <c r="B252" s="39"/>
      <c r="C252" s="40"/>
      <c r="D252" s="224" t="s">
        <v>183</v>
      </c>
      <c r="E252" s="40"/>
      <c r="F252" s="229" t="s">
        <v>385</v>
      </c>
      <c r="G252" s="40"/>
      <c r="H252" s="40"/>
      <c r="I252" s="226"/>
      <c r="J252" s="40"/>
      <c r="K252" s="40"/>
      <c r="L252" s="44"/>
      <c r="M252" s="227"/>
      <c r="N252" s="228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183</v>
      </c>
      <c r="AU252" s="17" t="s">
        <v>87</v>
      </c>
    </row>
    <row r="253" s="12" customFormat="1">
      <c r="A253" s="12"/>
      <c r="B253" s="230"/>
      <c r="C253" s="231"/>
      <c r="D253" s="224" t="s">
        <v>185</v>
      </c>
      <c r="E253" s="232" t="s">
        <v>1</v>
      </c>
      <c r="F253" s="233" t="s">
        <v>239</v>
      </c>
      <c r="G253" s="231"/>
      <c r="H253" s="234">
        <v>1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40" t="s">
        <v>185</v>
      </c>
      <c r="AU253" s="240" t="s">
        <v>87</v>
      </c>
      <c r="AV253" s="12" t="s">
        <v>87</v>
      </c>
      <c r="AW253" s="12" t="s">
        <v>34</v>
      </c>
      <c r="AX253" s="12" t="s">
        <v>85</v>
      </c>
      <c r="AY253" s="240" t="s">
        <v>179</v>
      </c>
    </row>
    <row r="254" s="2" customFormat="1" ht="21.75" customHeight="1">
      <c r="A254" s="38"/>
      <c r="B254" s="39"/>
      <c r="C254" s="257" t="s">
        <v>386</v>
      </c>
      <c r="D254" s="257" t="s">
        <v>270</v>
      </c>
      <c r="E254" s="258" t="s">
        <v>387</v>
      </c>
      <c r="F254" s="259" t="s">
        <v>388</v>
      </c>
      <c r="G254" s="260" t="s">
        <v>200</v>
      </c>
      <c r="H254" s="261">
        <v>1</v>
      </c>
      <c r="I254" s="262"/>
      <c r="J254" s="263">
        <f>ROUND(I254*H254,2)</f>
        <v>0</v>
      </c>
      <c r="K254" s="259" t="s">
        <v>177</v>
      </c>
      <c r="L254" s="44"/>
      <c r="M254" s="264" t="s">
        <v>1</v>
      </c>
      <c r="N254" s="265" t="s">
        <v>43</v>
      </c>
      <c r="O254" s="91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2" t="s">
        <v>180</v>
      </c>
      <c r="AT254" s="222" t="s">
        <v>270</v>
      </c>
      <c r="AU254" s="222" t="s">
        <v>87</v>
      </c>
      <c r="AY254" s="17" t="s">
        <v>179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7" t="s">
        <v>85</v>
      </c>
      <c r="BK254" s="223">
        <f>ROUND(I254*H254,2)</f>
        <v>0</v>
      </c>
      <c r="BL254" s="17" t="s">
        <v>180</v>
      </c>
      <c r="BM254" s="222" t="s">
        <v>389</v>
      </c>
    </row>
    <row r="255" s="2" customFormat="1">
      <c r="A255" s="38"/>
      <c r="B255" s="39"/>
      <c r="C255" s="40"/>
      <c r="D255" s="224" t="s">
        <v>182</v>
      </c>
      <c r="E255" s="40"/>
      <c r="F255" s="225" t="s">
        <v>390</v>
      </c>
      <c r="G255" s="40"/>
      <c r="H255" s="40"/>
      <c r="I255" s="226"/>
      <c r="J255" s="40"/>
      <c r="K255" s="40"/>
      <c r="L255" s="44"/>
      <c r="M255" s="227"/>
      <c r="N255" s="228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182</v>
      </c>
      <c r="AU255" s="17" t="s">
        <v>87</v>
      </c>
    </row>
    <row r="256" s="2" customFormat="1">
      <c r="A256" s="38"/>
      <c r="B256" s="39"/>
      <c r="C256" s="40"/>
      <c r="D256" s="224" t="s">
        <v>183</v>
      </c>
      <c r="E256" s="40"/>
      <c r="F256" s="229" t="s">
        <v>391</v>
      </c>
      <c r="G256" s="40"/>
      <c r="H256" s="40"/>
      <c r="I256" s="226"/>
      <c r="J256" s="40"/>
      <c r="K256" s="40"/>
      <c r="L256" s="44"/>
      <c r="M256" s="227"/>
      <c r="N256" s="228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183</v>
      </c>
      <c r="AU256" s="17" t="s">
        <v>87</v>
      </c>
    </row>
    <row r="257" s="12" customFormat="1">
      <c r="A257" s="12"/>
      <c r="B257" s="230"/>
      <c r="C257" s="231"/>
      <c r="D257" s="224" t="s">
        <v>185</v>
      </c>
      <c r="E257" s="232" t="s">
        <v>1</v>
      </c>
      <c r="F257" s="233" t="s">
        <v>239</v>
      </c>
      <c r="G257" s="231"/>
      <c r="H257" s="234">
        <v>1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40" t="s">
        <v>185</v>
      </c>
      <c r="AU257" s="240" t="s">
        <v>87</v>
      </c>
      <c r="AV257" s="12" t="s">
        <v>87</v>
      </c>
      <c r="AW257" s="12" t="s">
        <v>34</v>
      </c>
      <c r="AX257" s="12" t="s">
        <v>85</v>
      </c>
      <c r="AY257" s="240" t="s">
        <v>179</v>
      </c>
    </row>
    <row r="258" s="2" customFormat="1" ht="16.5" customHeight="1">
      <c r="A258" s="38"/>
      <c r="B258" s="39"/>
      <c r="C258" s="257" t="s">
        <v>392</v>
      </c>
      <c r="D258" s="257" t="s">
        <v>270</v>
      </c>
      <c r="E258" s="258" t="s">
        <v>393</v>
      </c>
      <c r="F258" s="259" t="s">
        <v>394</v>
      </c>
      <c r="G258" s="260" t="s">
        <v>200</v>
      </c>
      <c r="H258" s="261">
        <v>28</v>
      </c>
      <c r="I258" s="262"/>
      <c r="J258" s="263">
        <f>ROUND(I258*H258,2)</f>
        <v>0</v>
      </c>
      <c r="K258" s="259" t="s">
        <v>177</v>
      </c>
      <c r="L258" s="44"/>
      <c r="M258" s="264" t="s">
        <v>1</v>
      </c>
      <c r="N258" s="265" t="s">
        <v>43</v>
      </c>
      <c r="O258" s="91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2" t="s">
        <v>180</v>
      </c>
      <c r="AT258" s="222" t="s">
        <v>270</v>
      </c>
      <c r="AU258" s="222" t="s">
        <v>87</v>
      </c>
      <c r="AY258" s="17" t="s">
        <v>179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7" t="s">
        <v>85</v>
      </c>
      <c r="BK258" s="223">
        <f>ROUND(I258*H258,2)</f>
        <v>0</v>
      </c>
      <c r="BL258" s="17" t="s">
        <v>180</v>
      </c>
      <c r="BM258" s="222" t="s">
        <v>395</v>
      </c>
    </row>
    <row r="259" s="2" customFormat="1">
      <c r="A259" s="38"/>
      <c r="B259" s="39"/>
      <c r="C259" s="40"/>
      <c r="D259" s="224" t="s">
        <v>182</v>
      </c>
      <c r="E259" s="40"/>
      <c r="F259" s="225" t="s">
        <v>396</v>
      </c>
      <c r="G259" s="40"/>
      <c r="H259" s="40"/>
      <c r="I259" s="226"/>
      <c r="J259" s="40"/>
      <c r="K259" s="40"/>
      <c r="L259" s="44"/>
      <c r="M259" s="227"/>
      <c r="N259" s="228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182</v>
      </c>
      <c r="AU259" s="17" t="s">
        <v>87</v>
      </c>
    </row>
    <row r="260" s="2" customFormat="1">
      <c r="A260" s="38"/>
      <c r="B260" s="39"/>
      <c r="C260" s="40"/>
      <c r="D260" s="224" t="s">
        <v>183</v>
      </c>
      <c r="E260" s="40"/>
      <c r="F260" s="229" t="s">
        <v>397</v>
      </c>
      <c r="G260" s="40"/>
      <c r="H260" s="40"/>
      <c r="I260" s="226"/>
      <c r="J260" s="40"/>
      <c r="K260" s="40"/>
      <c r="L260" s="44"/>
      <c r="M260" s="227"/>
      <c r="N260" s="228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183</v>
      </c>
      <c r="AU260" s="17" t="s">
        <v>87</v>
      </c>
    </row>
    <row r="261" s="12" customFormat="1">
      <c r="A261" s="12"/>
      <c r="B261" s="230"/>
      <c r="C261" s="231"/>
      <c r="D261" s="224" t="s">
        <v>185</v>
      </c>
      <c r="E261" s="232" t="s">
        <v>1</v>
      </c>
      <c r="F261" s="233" t="s">
        <v>222</v>
      </c>
      <c r="G261" s="231"/>
      <c r="H261" s="234">
        <v>28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40" t="s">
        <v>185</v>
      </c>
      <c r="AU261" s="240" t="s">
        <v>87</v>
      </c>
      <c r="AV261" s="12" t="s">
        <v>87</v>
      </c>
      <c r="AW261" s="12" t="s">
        <v>34</v>
      </c>
      <c r="AX261" s="12" t="s">
        <v>85</v>
      </c>
      <c r="AY261" s="240" t="s">
        <v>179</v>
      </c>
    </row>
    <row r="262" s="2" customFormat="1" ht="16.5" customHeight="1">
      <c r="A262" s="38"/>
      <c r="B262" s="39"/>
      <c r="C262" s="257" t="s">
        <v>398</v>
      </c>
      <c r="D262" s="257" t="s">
        <v>270</v>
      </c>
      <c r="E262" s="258" t="s">
        <v>399</v>
      </c>
      <c r="F262" s="259" t="s">
        <v>400</v>
      </c>
      <c r="G262" s="260" t="s">
        <v>200</v>
      </c>
      <c r="H262" s="261">
        <v>28</v>
      </c>
      <c r="I262" s="262"/>
      <c r="J262" s="263">
        <f>ROUND(I262*H262,2)</f>
        <v>0</v>
      </c>
      <c r="K262" s="259" t="s">
        <v>177</v>
      </c>
      <c r="L262" s="44"/>
      <c r="M262" s="264" t="s">
        <v>1</v>
      </c>
      <c r="N262" s="265" t="s">
        <v>43</v>
      </c>
      <c r="O262" s="91"/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2" t="s">
        <v>180</v>
      </c>
      <c r="AT262" s="222" t="s">
        <v>270</v>
      </c>
      <c r="AU262" s="222" t="s">
        <v>87</v>
      </c>
      <c r="AY262" s="17" t="s">
        <v>179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7" t="s">
        <v>85</v>
      </c>
      <c r="BK262" s="223">
        <f>ROUND(I262*H262,2)</f>
        <v>0</v>
      </c>
      <c r="BL262" s="17" t="s">
        <v>180</v>
      </c>
      <c r="BM262" s="222" t="s">
        <v>401</v>
      </c>
    </row>
    <row r="263" s="2" customFormat="1">
      <c r="A263" s="38"/>
      <c r="B263" s="39"/>
      <c r="C263" s="40"/>
      <c r="D263" s="224" t="s">
        <v>182</v>
      </c>
      <c r="E263" s="40"/>
      <c r="F263" s="225" t="s">
        <v>402</v>
      </c>
      <c r="G263" s="40"/>
      <c r="H263" s="40"/>
      <c r="I263" s="226"/>
      <c r="J263" s="40"/>
      <c r="K263" s="40"/>
      <c r="L263" s="44"/>
      <c r="M263" s="227"/>
      <c r="N263" s="228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182</v>
      </c>
      <c r="AU263" s="17" t="s">
        <v>87</v>
      </c>
    </row>
    <row r="264" s="2" customFormat="1">
      <c r="A264" s="38"/>
      <c r="B264" s="39"/>
      <c r="C264" s="40"/>
      <c r="D264" s="224" t="s">
        <v>183</v>
      </c>
      <c r="E264" s="40"/>
      <c r="F264" s="229" t="s">
        <v>403</v>
      </c>
      <c r="G264" s="40"/>
      <c r="H264" s="40"/>
      <c r="I264" s="226"/>
      <c r="J264" s="40"/>
      <c r="K264" s="40"/>
      <c r="L264" s="44"/>
      <c r="M264" s="227"/>
      <c r="N264" s="228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183</v>
      </c>
      <c r="AU264" s="17" t="s">
        <v>87</v>
      </c>
    </row>
    <row r="265" s="12" customFormat="1">
      <c r="A265" s="12"/>
      <c r="B265" s="230"/>
      <c r="C265" s="231"/>
      <c r="D265" s="224" t="s">
        <v>185</v>
      </c>
      <c r="E265" s="232" t="s">
        <v>1</v>
      </c>
      <c r="F265" s="233" t="s">
        <v>222</v>
      </c>
      <c r="G265" s="231"/>
      <c r="H265" s="234">
        <v>28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40" t="s">
        <v>185</v>
      </c>
      <c r="AU265" s="240" t="s">
        <v>87</v>
      </c>
      <c r="AV265" s="12" t="s">
        <v>87</v>
      </c>
      <c r="AW265" s="12" t="s">
        <v>34</v>
      </c>
      <c r="AX265" s="12" t="s">
        <v>85</v>
      </c>
      <c r="AY265" s="240" t="s">
        <v>179</v>
      </c>
    </row>
    <row r="266" s="2" customFormat="1" ht="16.5" customHeight="1">
      <c r="A266" s="38"/>
      <c r="B266" s="39"/>
      <c r="C266" s="257" t="s">
        <v>404</v>
      </c>
      <c r="D266" s="257" t="s">
        <v>270</v>
      </c>
      <c r="E266" s="258" t="s">
        <v>405</v>
      </c>
      <c r="F266" s="259" t="s">
        <v>406</v>
      </c>
      <c r="G266" s="260" t="s">
        <v>200</v>
      </c>
      <c r="H266" s="261">
        <v>122</v>
      </c>
      <c r="I266" s="262"/>
      <c r="J266" s="263">
        <f>ROUND(I266*H266,2)</f>
        <v>0</v>
      </c>
      <c r="K266" s="259" t="s">
        <v>177</v>
      </c>
      <c r="L266" s="44"/>
      <c r="M266" s="264" t="s">
        <v>1</v>
      </c>
      <c r="N266" s="265" t="s">
        <v>43</v>
      </c>
      <c r="O266" s="91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2" t="s">
        <v>180</v>
      </c>
      <c r="AT266" s="222" t="s">
        <v>270</v>
      </c>
      <c r="AU266" s="222" t="s">
        <v>87</v>
      </c>
      <c r="AY266" s="17" t="s">
        <v>179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7" t="s">
        <v>85</v>
      </c>
      <c r="BK266" s="223">
        <f>ROUND(I266*H266,2)</f>
        <v>0</v>
      </c>
      <c r="BL266" s="17" t="s">
        <v>180</v>
      </c>
      <c r="BM266" s="222" t="s">
        <v>407</v>
      </c>
    </row>
    <row r="267" s="2" customFormat="1">
      <c r="A267" s="38"/>
      <c r="B267" s="39"/>
      <c r="C267" s="40"/>
      <c r="D267" s="224" t="s">
        <v>182</v>
      </c>
      <c r="E267" s="40"/>
      <c r="F267" s="225" t="s">
        <v>408</v>
      </c>
      <c r="G267" s="40"/>
      <c r="H267" s="40"/>
      <c r="I267" s="226"/>
      <c r="J267" s="40"/>
      <c r="K267" s="40"/>
      <c r="L267" s="44"/>
      <c r="M267" s="227"/>
      <c r="N267" s="228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182</v>
      </c>
      <c r="AU267" s="17" t="s">
        <v>87</v>
      </c>
    </row>
    <row r="268" s="12" customFormat="1">
      <c r="A268" s="12"/>
      <c r="B268" s="230"/>
      <c r="C268" s="231"/>
      <c r="D268" s="224" t="s">
        <v>185</v>
      </c>
      <c r="E268" s="232" t="s">
        <v>1</v>
      </c>
      <c r="F268" s="233" t="s">
        <v>409</v>
      </c>
      <c r="G268" s="231"/>
      <c r="H268" s="234">
        <v>122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40" t="s">
        <v>185</v>
      </c>
      <c r="AU268" s="240" t="s">
        <v>87</v>
      </c>
      <c r="AV268" s="12" t="s">
        <v>87</v>
      </c>
      <c r="AW268" s="12" t="s">
        <v>34</v>
      </c>
      <c r="AX268" s="12" t="s">
        <v>85</v>
      </c>
      <c r="AY268" s="240" t="s">
        <v>179</v>
      </c>
    </row>
    <row r="269" s="2" customFormat="1" ht="21.75" customHeight="1">
      <c r="A269" s="38"/>
      <c r="B269" s="39"/>
      <c r="C269" s="257" t="s">
        <v>410</v>
      </c>
      <c r="D269" s="257" t="s">
        <v>270</v>
      </c>
      <c r="E269" s="258" t="s">
        <v>411</v>
      </c>
      <c r="F269" s="259" t="s">
        <v>412</v>
      </c>
      <c r="G269" s="260" t="s">
        <v>200</v>
      </c>
      <c r="H269" s="261">
        <v>36</v>
      </c>
      <c r="I269" s="262"/>
      <c r="J269" s="263">
        <f>ROUND(I269*H269,2)</f>
        <v>0</v>
      </c>
      <c r="K269" s="259" t="s">
        <v>177</v>
      </c>
      <c r="L269" s="44"/>
      <c r="M269" s="264" t="s">
        <v>1</v>
      </c>
      <c r="N269" s="265" t="s">
        <v>43</v>
      </c>
      <c r="O269" s="91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2" t="s">
        <v>180</v>
      </c>
      <c r="AT269" s="222" t="s">
        <v>270</v>
      </c>
      <c r="AU269" s="222" t="s">
        <v>87</v>
      </c>
      <c r="AY269" s="17" t="s">
        <v>179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7" t="s">
        <v>85</v>
      </c>
      <c r="BK269" s="223">
        <f>ROUND(I269*H269,2)</f>
        <v>0</v>
      </c>
      <c r="BL269" s="17" t="s">
        <v>180</v>
      </c>
      <c r="BM269" s="222" t="s">
        <v>413</v>
      </c>
    </row>
    <row r="270" s="2" customFormat="1">
      <c r="A270" s="38"/>
      <c r="B270" s="39"/>
      <c r="C270" s="40"/>
      <c r="D270" s="224" t="s">
        <v>182</v>
      </c>
      <c r="E270" s="40"/>
      <c r="F270" s="225" t="s">
        <v>414</v>
      </c>
      <c r="G270" s="40"/>
      <c r="H270" s="40"/>
      <c r="I270" s="226"/>
      <c r="J270" s="40"/>
      <c r="K270" s="40"/>
      <c r="L270" s="44"/>
      <c r="M270" s="227"/>
      <c r="N270" s="228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182</v>
      </c>
      <c r="AU270" s="17" t="s">
        <v>87</v>
      </c>
    </row>
    <row r="271" s="12" customFormat="1">
      <c r="A271" s="12"/>
      <c r="B271" s="230"/>
      <c r="C271" s="231"/>
      <c r="D271" s="224" t="s">
        <v>185</v>
      </c>
      <c r="E271" s="232" t="s">
        <v>1</v>
      </c>
      <c r="F271" s="233" t="s">
        <v>260</v>
      </c>
      <c r="G271" s="231"/>
      <c r="H271" s="234">
        <v>36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40" t="s">
        <v>185</v>
      </c>
      <c r="AU271" s="240" t="s">
        <v>87</v>
      </c>
      <c r="AV271" s="12" t="s">
        <v>87</v>
      </c>
      <c r="AW271" s="12" t="s">
        <v>34</v>
      </c>
      <c r="AX271" s="12" t="s">
        <v>85</v>
      </c>
      <c r="AY271" s="240" t="s">
        <v>179</v>
      </c>
    </row>
    <row r="272" s="2" customFormat="1" ht="24.15" customHeight="1">
      <c r="A272" s="38"/>
      <c r="B272" s="39"/>
      <c r="C272" s="257" t="s">
        <v>415</v>
      </c>
      <c r="D272" s="257" t="s">
        <v>270</v>
      </c>
      <c r="E272" s="258" t="s">
        <v>416</v>
      </c>
      <c r="F272" s="259" t="s">
        <v>417</v>
      </c>
      <c r="G272" s="260" t="s">
        <v>418</v>
      </c>
      <c r="H272" s="261">
        <v>2510</v>
      </c>
      <c r="I272" s="262"/>
      <c r="J272" s="263">
        <f>ROUND(I272*H272,2)</f>
        <v>0</v>
      </c>
      <c r="K272" s="259" t="s">
        <v>177</v>
      </c>
      <c r="L272" s="44"/>
      <c r="M272" s="264" t="s">
        <v>1</v>
      </c>
      <c r="N272" s="265" t="s">
        <v>43</v>
      </c>
      <c r="O272" s="91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2" t="s">
        <v>180</v>
      </c>
      <c r="AT272" s="222" t="s">
        <v>270</v>
      </c>
      <c r="AU272" s="222" t="s">
        <v>87</v>
      </c>
      <c r="AY272" s="17" t="s">
        <v>179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7" t="s">
        <v>85</v>
      </c>
      <c r="BK272" s="223">
        <f>ROUND(I272*H272,2)</f>
        <v>0</v>
      </c>
      <c r="BL272" s="17" t="s">
        <v>180</v>
      </c>
      <c r="BM272" s="222" t="s">
        <v>419</v>
      </c>
    </row>
    <row r="273" s="2" customFormat="1">
      <c r="A273" s="38"/>
      <c r="B273" s="39"/>
      <c r="C273" s="40"/>
      <c r="D273" s="224" t="s">
        <v>182</v>
      </c>
      <c r="E273" s="40"/>
      <c r="F273" s="225" t="s">
        <v>420</v>
      </c>
      <c r="G273" s="40"/>
      <c r="H273" s="40"/>
      <c r="I273" s="226"/>
      <c r="J273" s="40"/>
      <c r="K273" s="40"/>
      <c r="L273" s="44"/>
      <c r="M273" s="227"/>
      <c r="N273" s="228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182</v>
      </c>
      <c r="AU273" s="17" t="s">
        <v>87</v>
      </c>
    </row>
    <row r="274" s="2" customFormat="1">
      <c r="A274" s="38"/>
      <c r="B274" s="39"/>
      <c r="C274" s="40"/>
      <c r="D274" s="224" t="s">
        <v>183</v>
      </c>
      <c r="E274" s="40"/>
      <c r="F274" s="229" t="s">
        <v>421</v>
      </c>
      <c r="G274" s="40"/>
      <c r="H274" s="40"/>
      <c r="I274" s="226"/>
      <c r="J274" s="40"/>
      <c r="K274" s="40"/>
      <c r="L274" s="44"/>
      <c r="M274" s="227"/>
      <c r="N274" s="228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183</v>
      </c>
      <c r="AU274" s="17" t="s">
        <v>87</v>
      </c>
    </row>
    <row r="275" s="12" customFormat="1">
      <c r="A275" s="12"/>
      <c r="B275" s="230"/>
      <c r="C275" s="231"/>
      <c r="D275" s="224" t="s">
        <v>185</v>
      </c>
      <c r="E275" s="232" t="s">
        <v>1</v>
      </c>
      <c r="F275" s="233" t="s">
        <v>422</v>
      </c>
      <c r="G275" s="231"/>
      <c r="H275" s="234">
        <v>2510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40" t="s">
        <v>185</v>
      </c>
      <c r="AU275" s="240" t="s">
        <v>87</v>
      </c>
      <c r="AV275" s="12" t="s">
        <v>87</v>
      </c>
      <c r="AW275" s="12" t="s">
        <v>34</v>
      </c>
      <c r="AX275" s="12" t="s">
        <v>85</v>
      </c>
      <c r="AY275" s="240" t="s">
        <v>179</v>
      </c>
    </row>
    <row r="276" s="2" customFormat="1" ht="24.15" customHeight="1">
      <c r="A276" s="38"/>
      <c r="B276" s="39"/>
      <c r="C276" s="257" t="s">
        <v>423</v>
      </c>
      <c r="D276" s="257" t="s">
        <v>270</v>
      </c>
      <c r="E276" s="258" t="s">
        <v>424</v>
      </c>
      <c r="F276" s="259" t="s">
        <v>425</v>
      </c>
      <c r="G276" s="260" t="s">
        <v>252</v>
      </c>
      <c r="H276" s="261">
        <v>1587</v>
      </c>
      <c r="I276" s="262"/>
      <c r="J276" s="263">
        <f>ROUND(I276*H276,2)</f>
        <v>0</v>
      </c>
      <c r="K276" s="259" t="s">
        <v>177</v>
      </c>
      <c r="L276" s="44"/>
      <c r="M276" s="264" t="s">
        <v>1</v>
      </c>
      <c r="N276" s="265" t="s">
        <v>43</v>
      </c>
      <c r="O276" s="91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2" t="s">
        <v>180</v>
      </c>
      <c r="AT276" s="222" t="s">
        <v>270</v>
      </c>
      <c r="AU276" s="222" t="s">
        <v>87</v>
      </c>
      <c r="AY276" s="17" t="s">
        <v>179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7" t="s">
        <v>85</v>
      </c>
      <c r="BK276" s="223">
        <f>ROUND(I276*H276,2)</f>
        <v>0</v>
      </c>
      <c r="BL276" s="17" t="s">
        <v>180</v>
      </c>
      <c r="BM276" s="222" t="s">
        <v>426</v>
      </c>
    </row>
    <row r="277" s="2" customFormat="1">
      <c r="A277" s="38"/>
      <c r="B277" s="39"/>
      <c r="C277" s="40"/>
      <c r="D277" s="224" t="s">
        <v>182</v>
      </c>
      <c r="E277" s="40"/>
      <c r="F277" s="225" t="s">
        <v>427</v>
      </c>
      <c r="G277" s="40"/>
      <c r="H277" s="40"/>
      <c r="I277" s="226"/>
      <c r="J277" s="40"/>
      <c r="K277" s="40"/>
      <c r="L277" s="44"/>
      <c r="M277" s="227"/>
      <c r="N277" s="228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182</v>
      </c>
      <c r="AU277" s="17" t="s">
        <v>87</v>
      </c>
    </row>
    <row r="278" s="2" customFormat="1">
      <c r="A278" s="38"/>
      <c r="B278" s="39"/>
      <c r="C278" s="40"/>
      <c r="D278" s="224" t="s">
        <v>183</v>
      </c>
      <c r="E278" s="40"/>
      <c r="F278" s="229" t="s">
        <v>428</v>
      </c>
      <c r="G278" s="40"/>
      <c r="H278" s="40"/>
      <c r="I278" s="226"/>
      <c r="J278" s="40"/>
      <c r="K278" s="40"/>
      <c r="L278" s="44"/>
      <c r="M278" s="227"/>
      <c r="N278" s="228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183</v>
      </c>
      <c r="AU278" s="17" t="s">
        <v>87</v>
      </c>
    </row>
    <row r="279" s="12" customFormat="1">
      <c r="A279" s="12"/>
      <c r="B279" s="230"/>
      <c r="C279" s="231"/>
      <c r="D279" s="224" t="s">
        <v>185</v>
      </c>
      <c r="E279" s="232" t="s">
        <v>1</v>
      </c>
      <c r="F279" s="233" t="s">
        <v>429</v>
      </c>
      <c r="G279" s="231"/>
      <c r="H279" s="234">
        <v>1587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40" t="s">
        <v>185</v>
      </c>
      <c r="AU279" s="240" t="s">
        <v>87</v>
      </c>
      <c r="AV279" s="12" t="s">
        <v>87</v>
      </c>
      <c r="AW279" s="12" t="s">
        <v>34</v>
      </c>
      <c r="AX279" s="12" t="s">
        <v>85</v>
      </c>
      <c r="AY279" s="240" t="s">
        <v>179</v>
      </c>
    </row>
    <row r="280" s="2" customFormat="1" ht="24.15" customHeight="1">
      <c r="A280" s="38"/>
      <c r="B280" s="39"/>
      <c r="C280" s="257" t="s">
        <v>430</v>
      </c>
      <c r="D280" s="257" t="s">
        <v>270</v>
      </c>
      <c r="E280" s="258" t="s">
        <v>431</v>
      </c>
      <c r="F280" s="259" t="s">
        <v>432</v>
      </c>
      <c r="G280" s="260" t="s">
        <v>418</v>
      </c>
      <c r="H280" s="261">
        <v>1290</v>
      </c>
      <c r="I280" s="262"/>
      <c r="J280" s="263">
        <f>ROUND(I280*H280,2)</f>
        <v>0</v>
      </c>
      <c r="K280" s="259" t="s">
        <v>177</v>
      </c>
      <c r="L280" s="44"/>
      <c r="M280" s="264" t="s">
        <v>1</v>
      </c>
      <c r="N280" s="265" t="s">
        <v>43</v>
      </c>
      <c r="O280" s="91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2" t="s">
        <v>180</v>
      </c>
      <c r="AT280" s="222" t="s">
        <v>270</v>
      </c>
      <c r="AU280" s="222" t="s">
        <v>87</v>
      </c>
      <c r="AY280" s="17" t="s">
        <v>179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7" t="s">
        <v>85</v>
      </c>
      <c r="BK280" s="223">
        <f>ROUND(I280*H280,2)</f>
        <v>0</v>
      </c>
      <c r="BL280" s="17" t="s">
        <v>180</v>
      </c>
      <c r="BM280" s="222" t="s">
        <v>433</v>
      </c>
    </row>
    <row r="281" s="2" customFormat="1">
      <c r="A281" s="38"/>
      <c r="B281" s="39"/>
      <c r="C281" s="40"/>
      <c r="D281" s="224" t="s">
        <v>182</v>
      </c>
      <c r="E281" s="40"/>
      <c r="F281" s="225" t="s">
        <v>434</v>
      </c>
      <c r="G281" s="40"/>
      <c r="H281" s="40"/>
      <c r="I281" s="226"/>
      <c r="J281" s="40"/>
      <c r="K281" s="40"/>
      <c r="L281" s="44"/>
      <c r="M281" s="227"/>
      <c r="N281" s="228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182</v>
      </c>
      <c r="AU281" s="17" t="s">
        <v>87</v>
      </c>
    </row>
    <row r="282" s="2" customFormat="1">
      <c r="A282" s="38"/>
      <c r="B282" s="39"/>
      <c r="C282" s="40"/>
      <c r="D282" s="224" t="s">
        <v>183</v>
      </c>
      <c r="E282" s="40"/>
      <c r="F282" s="229" t="s">
        <v>435</v>
      </c>
      <c r="G282" s="40"/>
      <c r="H282" s="40"/>
      <c r="I282" s="226"/>
      <c r="J282" s="40"/>
      <c r="K282" s="40"/>
      <c r="L282" s="44"/>
      <c r="M282" s="227"/>
      <c r="N282" s="228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183</v>
      </c>
      <c r="AU282" s="17" t="s">
        <v>87</v>
      </c>
    </row>
    <row r="283" s="12" customFormat="1">
      <c r="A283" s="12"/>
      <c r="B283" s="230"/>
      <c r="C283" s="231"/>
      <c r="D283" s="224" t="s">
        <v>185</v>
      </c>
      <c r="E283" s="232" t="s">
        <v>1</v>
      </c>
      <c r="F283" s="233" t="s">
        <v>436</v>
      </c>
      <c r="G283" s="231"/>
      <c r="H283" s="234">
        <v>1290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40" t="s">
        <v>185</v>
      </c>
      <c r="AU283" s="240" t="s">
        <v>87</v>
      </c>
      <c r="AV283" s="12" t="s">
        <v>87</v>
      </c>
      <c r="AW283" s="12" t="s">
        <v>34</v>
      </c>
      <c r="AX283" s="12" t="s">
        <v>85</v>
      </c>
      <c r="AY283" s="240" t="s">
        <v>179</v>
      </c>
    </row>
    <row r="284" s="2" customFormat="1" ht="16.5" customHeight="1">
      <c r="A284" s="38"/>
      <c r="B284" s="39"/>
      <c r="C284" s="257" t="s">
        <v>437</v>
      </c>
      <c r="D284" s="257" t="s">
        <v>270</v>
      </c>
      <c r="E284" s="258" t="s">
        <v>438</v>
      </c>
      <c r="F284" s="259" t="s">
        <v>439</v>
      </c>
      <c r="G284" s="260" t="s">
        <v>200</v>
      </c>
      <c r="H284" s="261">
        <v>104</v>
      </c>
      <c r="I284" s="262"/>
      <c r="J284" s="263">
        <f>ROUND(I284*H284,2)</f>
        <v>0</v>
      </c>
      <c r="K284" s="259" t="s">
        <v>177</v>
      </c>
      <c r="L284" s="44"/>
      <c r="M284" s="264" t="s">
        <v>1</v>
      </c>
      <c r="N284" s="265" t="s">
        <v>43</v>
      </c>
      <c r="O284" s="91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2" t="s">
        <v>180</v>
      </c>
      <c r="AT284" s="222" t="s">
        <v>270</v>
      </c>
      <c r="AU284" s="222" t="s">
        <v>87</v>
      </c>
      <c r="AY284" s="17" t="s">
        <v>179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7" t="s">
        <v>85</v>
      </c>
      <c r="BK284" s="223">
        <f>ROUND(I284*H284,2)</f>
        <v>0</v>
      </c>
      <c r="BL284" s="17" t="s">
        <v>180</v>
      </c>
      <c r="BM284" s="222" t="s">
        <v>440</v>
      </c>
    </row>
    <row r="285" s="2" customFormat="1">
      <c r="A285" s="38"/>
      <c r="B285" s="39"/>
      <c r="C285" s="40"/>
      <c r="D285" s="224" t="s">
        <v>182</v>
      </c>
      <c r="E285" s="40"/>
      <c r="F285" s="225" t="s">
        <v>441</v>
      </c>
      <c r="G285" s="40"/>
      <c r="H285" s="40"/>
      <c r="I285" s="226"/>
      <c r="J285" s="40"/>
      <c r="K285" s="40"/>
      <c r="L285" s="44"/>
      <c r="M285" s="227"/>
      <c r="N285" s="228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182</v>
      </c>
      <c r="AU285" s="17" t="s">
        <v>87</v>
      </c>
    </row>
    <row r="286" s="2" customFormat="1">
      <c r="A286" s="38"/>
      <c r="B286" s="39"/>
      <c r="C286" s="40"/>
      <c r="D286" s="224" t="s">
        <v>183</v>
      </c>
      <c r="E286" s="40"/>
      <c r="F286" s="229" t="s">
        <v>442</v>
      </c>
      <c r="G286" s="40"/>
      <c r="H286" s="40"/>
      <c r="I286" s="226"/>
      <c r="J286" s="40"/>
      <c r="K286" s="40"/>
      <c r="L286" s="44"/>
      <c r="M286" s="227"/>
      <c r="N286" s="228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183</v>
      </c>
      <c r="AU286" s="17" t="s">
        <v>87</v>
      </c>
    </row>
    <row r="287" s="12" customFormat="1">
      <c r="A287" s="12"/>
      <c r="B287" s="230"/>
      <c r="C287" s="231"/>
      <c r="D287" s="224" t="s">
        <v>185</v>
      </c>
      <c r="E287" s="232" t="s">
        <v>1</v>
      </c>
      <c r="F287" s="233" t="s">
        <v>265</v>
      </c>
      <c r="G287" s="231"/>
      <c r="H287" s="234">
        <v>104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40" t="s">
        <v>185</v>
      </c>
      <c r="AU287" s="240" t="s">
        <v>87</v>
      </c>
      <c r="AV287" s="12" t="s">
        <v>87</v>
      </c>
      <c r="AW287" s="12" t="s">
        <v>34</v>
      </c>
      <c r="AX287" s="12" t="s">
        <v>85</v>
      </c>
      <c r="AY287" s="240" t="s">
        <v>179</v>
      </c>
    </row>
    <row r="288" s="2" customFormat="1" ht="16.5" customHeight="1">
      <c r="A288" s="38"/>
      <c r="B288" s="39"/>
      <c r="C288" s="257" t="s">
        <v>443</v>
      </c>
      <c r="D288" s="257" t="s">
        <v>270</v>
      </c>
      <c r="E288" s="258" t="s">
        <v>444</v>
      </c>
      <c r="F288" s="259" t="s">
        <v>445</v>
      </c>
      <c r="G288" s="260" t="s">
        <v>195</v>
      </c>
      <c r="H288" s="261">
        <v>104</v>
      </c>
      <c r="I288" s="262"/>
      <c r="J288" s="263">
        <f>ROUND(I288*H288,2)</f>
        <v>0</v>
      </c>
      <c r="K288" s="259" t="s">
        <v>177</v>
      </c>
      <c r="L288" s="44"/>
      <c r="M288" s="264" t="s">
        <v>1</v>
      </c>
      <c r="N288" s="265" t="s">
        <v>43</v>
      </c>
      <c r="O288" s="91"/>
      <c r="P288" s="220">
        <f>O288*H288</f>
        <v>0</v>
      </c>
      <c r="Q288" s="220">
        <v>0</v>
      </c>
      <c r="R288" s="220">
        <f>Q288*H288</f>
        <v>0</v>
      </c>
      <c r="S288" s="220">
        <v>0</v>
      </c>
      <c r="T288" s="221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2" t="s">
        <v>180</v>
      </c>
      <c r="AT288" s="222" t="s">
        <v>270</v>
      </c>
      <c r="AU288" s="222" t="s">
        <v>87</v>
      </c>
      <c r="AY288" s="17" t="s">
        <v>179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7" t="s">
        <v>85</v>
      </c>
      <c r="BK288" s="223">
        <f>ROUND(I288*H288,2)</f>
        <v>0</v>
      </c>
      <c r="BL288" s="17" t="s">
        <v>180</v>
      </c>
      <c r="BM288" s="222" t="s">
        <v>446</v>
      </c>
    </row>
    <row r="289" s="2" customFormat="1">
      <c r="A289" s="38"/>
      <c r="B289" s="39"/>
      <c r="C289" s="40"/>
      <c r="D289" s="224" t="s">
        <v>182</v>
      </c>
      <c r="E289" s="40"/>
      <c r="F289" s="225" t="s">
        <v>447</v>
      </c>
      <c r="G289" s="40"/>
      <c r="H289" s="40"/>
      <c r="I289" s="226"/>
      <c r="J289" s="40"/>
      <c r="K289" s="40"/>
      <c r="L289" s="44"/>
      <c r="M289" s="227"/>
      <c r="N289" s="228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182</v>
      </c>
      <c r="AU289" s="17" t="s">
        <v>87</v>
      </c>
    </row>
    <row r="290" s="2" customFormat="1">
      <c r="A290" s="38"/>
      <c r="B290" s="39"/>
      <c r="C290" s="40"/>
      <c r="D290" s="224" t="s">
        <v>183</v>
      </c>
      <c r="E290" s="40"/>
      <c r="F290" s="229" t="s">
        <v>442</v>
      </c>
      <c r="G290" s="40"/>
      <c r="H290" s="40"/>
      <c r="I290" s="226"/>
      <c r="J290" s="40"/>
      <c r="K290" s="40"/>
      <c r="L290" s="44"/>
      <c r="M290" s="227"/>
      <c r="N290" s="228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183</v>
      </c>
      <c r="AU290" s="17" t="s">
        <v>87</v>
      </c>
    </row>
    <row r="291" s="12" customFormat="1">
      <c r="A291" s="12"/>
      <c r="B291" s="230"/>
      <c r="C291" s="231"/>
      <c r="D291" s="224" t="s">
        <v>185</v>
      </c>
      <c r="E291" s="232" t="s">
        <v>1</v>
      </c>
      <c r="F291" s="233" t="s">
        <v>265</v>
      </c>
      <c r="G291" s="231"/>
      <c r="H291" s="234">
        <v>104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40" t="s">
        <v>185</v>
      </c>
      <c r="AU291" s="240" t="s">
        <v>87</v>
      </c>
      <c r="AV291" s="12" t="s">
        <v>87</v>
      </c>
      <c r="AW291" s="12" t="s">
        <v>34</v>
      </c>
      <c r="AX291" s="12" t="s">
        <v>85</v>
      </c>
      <c r="AY291" s="240" t="s">
        <v>179</v>
      </c>
    </row>
    <row r="292" s="2" customFormat="1" ht="16.5" customHeight="1">
      <c r="A292" s="38"/>
      <c r="B292" s="39"/>
      <c r="C292" s="257" t="s">
        <v>448</v>
      </c>
      <c r="D292" s="257" t="s">
        <v>270</v>
      </c>
      <c r="E292" s="258" t="s">
        <v>449</v>
      </c>
      <c r="F292" s="259" t="s">
        <v>450</v>
      </c>
      <c r="G292" s="260" t="s">
        <v>176</v>
      </c>
      <c r="H292" s="261">
        <v>177.809</v>
      </c>
      <c r="I292" s="262"/>
      <c r="J292" s="263">
        <f>ROUND(I292*H292,2)</f>
        <v>0</v>
      </c>
      <c r="K292" s="259" t="s">
        <v>177</v>
      </c>
      <c r="L292" s="44"/>
      <c r="M292" s="264" t="s">
        <v>1</v>
      </c>
      <c r="N292" s="265" t="s">
        <v>43</v>
      </c>
      <c r="O292" s="91"/>
      <c r="P292" s="220">
        <f>O292*H292</f>
        <v>0</v>
      </c>
      <c r="Q292" s="220">
        <v>0</v>
      </c>
      <c r="R292" s="220">
        <f>Q292*H292</f>
        <v>0</v>
      </c>
      <c r="S292" s="220">
        <v>0</v>
      </c>
      <c r="T292" s="221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2" t="s">
        <v>180</v>
      </c>
      <c r="AT292" s="222" t="s">
        <v>270</v>
      </c>
      <c r="AU292" s="222" t="s">
        <v>87</v>
      </c>
      <c r="AY292" s="17" t="s">
        <v>179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7" t="s">
        <v>85</v>
      </c>
      <c r="BK292" s="223">
        <f>ROUND(I292*H292,2)</f>
        <v>0</v>
      </c>
      <c r="BL292" s="17" t="s">
        <v>180</v>
      </c>
      <c r="BM292" s="222" t="s">
        <v>451</v>
      </c>
    </row>
    <row r="293" s="2" customFormat="1">
      <c r="A293" s="38"/>
      <c r="B293" s="39"/>
      <c r="C293" s="40"/>
      <c r="D293" s="224" t="s">
        <v>182</v>
      </c>
      <c r="E293" s="40"/>
      <c r="F293" s="225" t="s">
        <v>452</v>
      </c>
      <c r="G293" s="40"/>
      <c r="H293" s="40"/>
      <c r="I293" s="226"/>
      <c r="J293" s="40"/>
      <c r="K293" s="40"/>
      <c r="L293" s="44"/>
      <c r="M293" s="227"/>
      <c r="N293" s="228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182</v>
      </c>
      <c r="AU293" s="17" t="s">
        <v>87</v>
      </c>
    </row>
    <row r="294" s="12" customFormat="1">
      <c r="A294" s="12"/>
      <c r="B294" s="230"/>
      <c r="C294" s="231"/>
      <c r="D294" s="224" t="s">
        <v>185</v>
      </c>
      <c r="E294" s="232" t="s">
        <v>1</v>
      </c>
      <c r="F294" s="233" t="s">
        <v>453</v>
      </c>
      <c r="G294" s="231"/>
      <c r="H294" s="234">
        <v>52.078000000000003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40" t="s">
        <v>185</v>
      </c>
      <c r="AU294" s="240" t="s">
        <v>87</v>
      </c>
      <c r="AV294" s="12" t="s">
        <v>87</v>
      </c>
      <c r="AW294" s="12" t="s">
        <v>34</v>
      </c>
      <c r="AX294" s="12" t="s">
        <v>78</v>
      </c>
      <c r="AY294" s="240" t="s">
        <v>179</v>
      </c>
    </row>
    <row r="295" s="12" customFormat="1">
      <c r="A295" s="12"/>
      <c r="B295" s="230"/>
      <c r="C295" s="231"/>
      <c r="D295" s="224" t="s">
        <v>185</v>
      </c>
      <c r="E295" s="232" t="s">
        <v>1</v>
      </c>
      <c r="F295" s="233" t="s">
        <v>454</v>
      </c>
      <c r="G295" s="231"/>
      <c r="H295" s="234">
        <v>50.409999999999997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40" t="s">
        <v>185</v>
      </c>
      <c r="AU295" s="240" t="s">
        <v>87</v>
      </c>
      <c r="AV295" s="12" t="s">
        <v>87</v>
      </c>
      <c r="AW295" s="12" t="s">
        <v>34</v>
      </c>
      <c r="AX295" s="12" t="s">
        <v>78</v>
      </c>
      <c r="AY295" s="240" t="s">
        <v>179</v>
      </c>
    </row>
    <row r="296" s="12" customFormat="1">
      <c r="A296" s="12"/>
      <c r="B296" s="230"/>
      <c r="C296" s="231"/>
      <c r="D296" s="224" t="s">
        <v>185</v>
      </c>
      <c r="E296" s="232" t="s">
        <v>1</v>
      </c>
      <c r="F296" s="233" t="s">
        <v>455</v>
      </c>
      <c r="G296" s="231"/>
      <c r="H296" s="234">
        <v>21.324999999999999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40" t="s">
        <v>185</v>
      </c>
      <c r="AU296" s="240" t="s">
        <v>87</v>
      </c>
      <c r="AV296" s="12" t="s">
        <v>87</v>
      </c>
      <c r="AW296" s="12" t="s">
        <v>34</v>
      </c>
      <c r="AX296" s="12" t="s">
        <v>78</v>
      </c>
      <c r="AY296" s="240" t="s">
        <v>179</v>
      </c>
    </row>
    <row r="297" s="12" customFormat="1">
      <c r="A297" s="12"/>
      <c r="B297" s="230"/>
      <c r="C297" s="231"/>
      <c r="D297" s="224" t="s">
        <v>185</v>
      </c>
      <c r="E297" s="232" t="s">
        <v>1</v>
      </c>
      <c r="F297" s="233" t="s">
        <v>456</v>
      </c>
      <c r="G297" s="231"/>
      <c r="H297" s="234">
        <v>9.5180000000000007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40" t="s">
        <v>185</v>
      </c>
      <c r="AU297" s="240" t="s">
        <v>87</v>
      </c>
      <c r="AV297" s="12" t="s">
        <v>87</v>
      </c>
      <c r="AW297" s="12" t="s">
        <v>34</v>
      </c>
      <c r="AX297" s="12" t="s">
        <v>78</v>
      </c>
      <c r="AY297" s="240" t="s">
        <v>179</v>
      </c>
    </row>
    <row r="298" s="12" customFormat="1">
      <c r="A298" s="12"/>
      <c r="B298" s="230"/>
      <c r="C298" s="231"/>
      <c r="D298" s="224" t="s">
        <v>185</v>
      </c>
      <c r="E298" s="232" t="s">
        <v>1</v>
      </c>
      <c r="F298" s="233" t="s">
        <v>457</v>
      </c>
      <c r="G298" s="231"/>
      <c r="H298" s="234">
        <v>16.173999999999999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40" t="s">
        <v>185</v>
      </c>
      <c r="AU298" s="240" t="s">
        <v>87</v>
      </c>
      <c r="AV298" s="12" t="s">
        <v>87</v>
      </c>
      <c r="AW298" s="12" t="s">
        <v>34</v>
      </c>
      <c r="AX298" s="12" t="s">
        <v>78</v>
      </c>
      <c r="AY298" s="240" t="s">
        <v>179</v>
      </c>
    </row>
    <row r="299" s="12" customFormat="1">
      <c r="A299" s="12"/>
      <c r="B299" s="230"/>
      <c r="C299" s="231"/>
      <c r="D299" s="224" t="s">
        <v>185</v>
      </c>
      <c r="E299" s="232" t="s">
        <v>1</v>
      </c>
      <c r="F299" s="233" t="s">
        <v>458</v>
      </c>
      <c r="G299" s="231"/>
      <c r="H299" s="234">
        <v>8.4220000000000006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40" t="s">
        <v>185</v>
      </c>
      <c r="AU299" s="240" t="s">
        <v>87</v>
      </c>
      <c r="AV299" s="12" t="s">
        <v>87</v>
      </c>
      <c r="AW299" s="12" t="s">
        <v>34</v>
      </c>
      <c r="AX299" s="12" t="s">
        <v>78</v>
      </c>
      <c r="AY299" s="240" t="s">
        <v>179</v>
      </c>
    </row>
    <row r="300" s="12" customFormat="1">
      <c r="A300" s="12"/>
      <c r="B300" s="230"/>
      <c r="C300" s="231"/>
      <c r="D300" s="224" t="s">
        <v>185</v>
      </c>
      <c r="E300" s="232" t="s">
        <v>1</v>
      </c>
      <c r="F300" s="233" t="s">
        <v>459</v>
      </c>
      <c r="G300" s="231"/>
      <c r="H300" s="234">
        <v>11.052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40" t="s">
        <v>185</v>
      </c>
      <c r="AU300" s="240" t="s">
        <v>87</v>
      </c>
      <c r="AV300" s="12" t="s">
        <v>87</v>
      </c>
      <c r="AW300" s="12" t="s">
        <v>34</v>
      </c>
      <c r="AX300" s="12" t="s">
        <v>78</v>
      </c>
      <c r="AY300" s="240" t="s">
        <v>179</v>
      </c>
    </row>
    <row r="301" s="12" customFormat="1">
      <c r="A301" s="12"/>
      <c r="B301" s="230"/>
      <c r="C301" s="231"/>
      <c r="D301" s="224" t="s">
        <v>185</v>
      </c>
      <c r="E301" s="232" t="s">
        <v>1</v>
      </c>
      <c r="F301" s="233" t="s">
        <v>460</v>
      </c>
      <c r="G301" s="231"/>
      <c r="H301" s="234">
        <v>5.7549999999999999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40" t="s">
        <v>185</v>
      </c>
      <c r="AU301" s="240" t="s">
        <v>87</v>
      </c>
      <c r="AV301" s="12" t="s">
        <v>87</v>
      </c>
      <c r="AW301" s="12" t="s">
        <v>34</v>
      </c>
      <c r="AX301" s="12" t="s">
        <v>78</v>
      </c>
      <c r="AY301" s="240" t="s">
        <v>179</v>
      </c>
    </row>
    <row r="302" s="12" customFormat="1">
      <c r="A302" s="12"/>
      <c r="B302" s="230"/>
      <c r="C302" s="231"/>
      <c r="D302" s="224" t="s">
        <v>185</v>
      </c>
      <c r="E302" s="232" t="s">
        <v>1</v>
      </c>
      <c r="F302" s="233" t="s">
        <v>461</v>
      </c>
      <c r="G302" s="231"/>
      <c r="H302" s="234">
        <v>2.0219999999999998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40" t="s">
        <v>185</v>
      </c>
      <c r="AU302" s="240" t="s">
        <v>87</v>
      </c>
      <c r="AV302" s="12" t="s">
        <v>87</v>
      </c>
      <c r="AW302" s="12" t="s">
        <v>34</v>
      </c>
      <c r="AX302" s="12" t="s">
        <v>78</v>
      </c>
      <c r="AY302" s="240" t="s">
        <v>179</v>
      </c>
    </row>
    <row r="303" s="12" customFormat="1">
      <c r="A303" s="12"/>
      <c r="B303" s="230"/>
      <c r="C303" s="231"/>
      <c r="D303" s="224" t="s">
        <v>185</v>
      </c>
      <c r="E303" s="232" t="s">
        <v>1</v>
      </c>
      <c r="F303" s="233" t="s">
        <v>462</v>
      </c>
      <c r="G303" s="231"/>
      <c r="H303" s="234">
        <v>1.0529999999999999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40" t="s">
        <v>185</v>
      </c>
      <c r="AU303" s="240" t="s">
        <v>87</v>
      </c>
      <c r="AV303" s="12" t="s">
        <v>87</v>
      </c>
      <c r="AW303" s="12" t="s">
        <v>34</v>
      </c>
      <c r="AX303" s="12" t="s">
        <v>78</v>
      </c>
      <c r="AY303" s="240" t="s">
        <v>179</v>
      </c>
    </row>
    <row r="304" s="14" customFormat="1">
      <c r="A304" s="14"/>
      <c r="B304" s="266"/>
      <c r="C304" s="267"/>
      <c r="D304" s="224" t="s">
        <v>185</v>
      </c>
      <c r="E304" s="268" t="s">
        <v>1</v>
      </c>
      <c r="F304" s="269" t="s">
        <v>291</v>
      </c>
      <c r="G304" s="267"/>
      <c r="H304" s="270">
        <v>177.809</v>
      </c>
      <c r="I304" s="271"/>
      <c r="J304" s="267"/>
      <c r="K304" s="267"/>
      <c r="L304" s="272"/>
      <c r="M304" s="273"/>
      <c r="N304" s="274"/>
      <c r="O304" s="274"/>
      <c r="P304" s="274"/>
      <c r="Q304" s="274"/>
      <c r="R304" s="274"/>
      <c r="S304" s="274"/>
      <c r="T304" s="27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6" t="s">
        <v>185</v>
      </c>
      <c r="AU304" s="276" t="s">
        <v>87</v>
      </c>
      <c r="AV304" s="14" t="s">
        <v>180</v>
      </c>
      <c r="AW304" s="14" t="s">
        <v>34</v>
      </c>
      <c r="AX304" s="14" t="s">
        <v>85</v>
      </c>
      <c r="AY304" s="276" t="s">
        <v>179</v>
      </c>
    </row>
    <row r="305" s="2" customFormat="1" ht="16.5" customHeight="1">
      <c r="A305" s="38"/>
      <c r="B305" s="39"/>
      <c r="C305" s="257" t="s">
        <v>463</v>
      </c>
      <c r="D305" s="257" t="s">
        <v>270</v>
      </c>
      <c r="E305" s="258" t="s">
        <v>464</v>
      </c>
      <c r="F305" s="259" t="s">
        <v>465</v>
      </c>
      <c r="G305" s="260" t="s">
        <v>176</v>
      </c>
      <c r="H305" s="261">
        <v>2548.8690000000001</v>
      </c>
      <c r="I305" s="262"/>
      <c r="J305" s="263">
        <f>ROUND(I305*H305,2)</f>
        <v>0</v>
      </c>
      <c r="K305" s="259" t="s">
        <v>177</v>
      </c>
      <c r="L305" s="44"/>
      <c r="M305" s="264" t="s">
        <v>1</v>
      </c>
      <c r="N305" s="265" t="s">
        <v>43</v>
      </c>
      <c r="O305" s="91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2" t="s">
        <v>180</v>
      </c>
      <c r="AT305" s="222" t="s">
        <v>270</v>
      </c>
      <c r="AU305" s="222" t="s">
        <v>87</v>
      </c>
      <c r="AY305" s="17" t="s">
        <v>179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7" t="s">
        <v>85</v>
      </c>
      <c r="BK305" s="223">
        <f>ROUND(I305*H305,2)</f>
        <v>0</v>
      </c>
      <c r="BL305" s="17" t="s">
        <v>180</v>
      </c>
      <c r="BM305" s="222" t="s">
        <v>466</v>
      </c>
    </row>
    <row r="306" s="2" customFormat="1">
      <c r="A306" s="38"/>
      <c r="B306" s="39"/>
      <c r="C306" s="40"/>
      <c r="D306" s="224" t="s">
        <v>182</v>
      </c>
      <c r="E306" s="40"/>
      <c r="F306" s="225" t="s">
        <v>467</v>
      </c>
      <c r="G306" s="40"/>
      <c r="H306" s="40"/>
      <c r="I306" s="226"/>
      <c r="J306" s="40"/>
      <c r="K306" s="40"/>
      <c r="L306" s="44"/>
      <c r="M306" s="227"/>
      <c r="N306" s="228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182</v>
      </c>
      <c r="AU306" s="17" t="s">
        <v>87</v>
      </c>
    </row>
    <row r="307" s="12" customFormat="1">
      <c r="A307" s="12"/>
      <c r="B307" s="230"/>
      <c r="C307" s="231"/>
      <c r="D307" s="224" t="s">
        <v>185</v>
      </c>
      <c r="E307" s="232" t="s">
        <v>1</v>
      </c>
      <c r="F307" s="233" t="s">
        <v>468</v>
      </c>
      <c r="G307" s="231"/>
      <c r="H307" s="234">
        <v>2548.8690000000001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40" t="s">
        <v>185</v>
      </c>
      <c r="AU307" s="240" t="s">
        <v>87</v>
      </c>
      <c r="AV307" s="12" t="s">
        <v>87</v>
      </c>
      <c r="AW307" s="12" t="s">
        <v>34</v>
      </c>
      <c r="AX307" s="12" t="s">
        <v>85</v>
      </c>
      <c r="AY307" s="240" t="s">
        <v>179</v>
      </c>
    </row>
    <row r="308" s="2" customFormat="1" ht="16.5" customHeight="1">
      <c r="A308" s="38"/>
      <c r="B308" s="39"/>
      <c r="C308" s="257" t="s">
        <v>469</v>
      </c>
      <c r="D308" s="257" t="s">
        <v>270</v>
      </c>
      <c r="E308" s="258" t="s">
        <v>470</v>
      </c>
      <c r="F308" s="259" t="s">
        <v>471</v>
      </c>
      <c r="G308" s="260" t="s">
        <v>176</v>
      </c>
      <c r="H308" s="261">
        <v>526.08500000000004</v>
      </c>
      <c r="I308" s="262"/>
      <c r="J308" s="263">
        <f>ROUND(I308*H308,2)</f>
        <v>0</v>
      </c>
      <c r="K308" s="259" t="s">
        <v>177</v>
      </c>
      <c r="L308" s="44"/>
      <c r="M308" s="264" t="s">
        <v>1</v>
      </c>
      <c r="N308" s="265" t="s">
        <v>43</v>
      </c>
      <c r="O308" s="91"/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2" t="s">
        <v>180</v>
      </c>
      <c r="AT308" s="222" t="s">
        <v>270</v>
      </c>
      <c r="AU308" s="222" t="s">
        <v>87</v>
      </c>
      <c r="AY308" s="17" t="s">
        <v>179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7" t="s">
        <v>85</v>
      </c>
      <c r="BK308" s="223">
        <f>ROUND(I308*H308,2)</f>
        <v>0</v>
      </c>
      <c r="BL308" s="17" t="s">
        <v>180</v>
      </c>
      <c r="BM308" s="222" t="s">
        <v>472</v>
      </c>
    </row>
    <row r="309" s="2" customFormat="1">
      <c r="A309" s="38"/>
      <c r="B309" s="39"/>
      <c r="C309" s="40"/>
      <c r="D309" s="224" t="s">
        <v>182</v>
      </c>
      <c r="E309" s="40"/>
      <c r="F309" s="225" t="s">
        <v>473</v>
      </c>
      <c r="G309" s="40"/>
      <c r="H309" s="40"/>
      <c r="I309" s="226"/>
      <c r="J309" s="40"/>
      <c r="K309" s="40"/>
      <c r="L309" s="44"/>
      <c r="M309" s="227"/>
      <c r="N309" s="228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182</v>
      </c>
      <c r="AU309" s="17" t="s">
        <v>87</v>
      </c>
    </row>
    <row r="310" s="12" customFormat="1">
      <c r="A310" s="12"/>
      <c r="B310" s="230"/>
      <c r="C310" s="231"/>
      <c r="D310" s="224" t="s">
        <v>185</v>
      </c>
      <c r="E310" s="232" t="s">
        <v>1</v>
      </c>
      <c r="F310" s="233" t="s">
        <v>474</v>
      </c>
      <c r="G310" s="231"/>
      <c r="H310" s="234">
        <v>526.08500000000004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40" t="s">
        <v>185</v>
      </c>
      <c r="AU310" s="240" t="s">
        <v>87</v>
      </c>
      <c r="AV310" s="12" t="s">
        <v>87</v>
      </c>
      <c r="AW310" s="12" t="s">
        <v>34</v>
      </c>
      <c r="AX310" s="12" t="s">
        <v>85</v>
      </c>
      <c r="AY310" s="240" t="s">
        <v>179</v>
      </c>
    </row>
    <row r="311" s="13" customFormat="1" ht="25.92" customHeight="1">
      <c r="A311" s="13"/>
      <c r="B311" s="241"/>
      <c r="C311" s="242"/>
      <c r="D311" s="243" t="s">
        <v>77</v>
      </c>
      <c r="E311" s="244" t="s">
        <v>475</v>
      </c>
      <c r="F311" s="244" t="s">
        <v>476</v>
      </c>
      <c r="G311" s="242"/>
      <c r="H311" s="242"/>
      <c r="I311" s="245"/>
      <c r="J311" s="246">
        <f>BK311</f>
        <v>0</v>
      </c>
      <c r="K311" s="242"/>
      <c r="L311" s="247"/>
      <c r="M311" s="248"/>
      <c r="N311" s="249"/>
      <c r="O311" s="249"/>
      <c r="P311" s="250">
        <f>SUM(P312:P530)</f>
        <v>0</v>
      </c>
      <c r="Q311" s="249"/>
      <c r="R311" s="250">
        <f>SUM(R312:R530)</f>
        <v>0</v>
      </c>
      <c r="S311" s="249"/>
      <c r="T311" s="251">
        <f>SUM(T312:T530)</f>
        <v>0</v>
      </c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R311" s="252" t="s">
        <v>180</v>
      </c>
      <c r="AT311" s="253" t="s">
        <v>77</v>
      </c>
      <c r="AU311" s="253" t="s">
        <v>78</v>
      </c>
      <c r="AY311" s="252" t="s">
        <v>179</v>
      </c>
      <c r="BK311" s="254">
        <f>SUM(BK312:BK530)</f>
        <v>0</v>
      </c>
    </row>
    <row r="312" s="2" customFormat="1" ht="16.5" customHeight="1">
      <c r="A312" s="38"/>
      <c r="B312" s="39"/>
      <c r="C312" s="257" t="s">
        <v>477</v>
      </c>
      <c r="D312" s="257" t="s">
        <v>270</v>
      </c>
      <c r="E312" s="258" t="s">
        <v>478</v>
      </c>
      <c r="F312" s="259" t="s">
        <v>479</v>
      </c>
      <c r="G312" s="260" t="s">
        <v>200</v>
      </c>
      <c r="H312" s="261">
        <v>13</v>
      </c>
      <c r="I312" s="262"/>
      <c r="J312" s="263">
        <f>ROUND(I312*H312,2)</f>
        <v>0</v>
      </c>
      <c r="K312" s="259" t="s">
        <v>177</v>
      </c>
      <c r="L312" s="44"/>
      <c r="M312" s="264" t="s">
        <v>1</v>
      </c>
      <c r="N312" s="265" t="s">
        <v>43</v>
      </c>
      <c r="O312" s="91"/>
      <c r="P312" s="220">
        <f>O312*H312</f>
        <v>0</v>
      </c>
      <c r="Q312" s="220">
        <v>0</v>
      </c>
      <c r="R312" s="220">
        <f>Q312*H312</f>
        <v>0</v>
      </c>
      <c r="S312" s="220">
        <v>0</v>
      </c>
      <c r="T312" s="221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2" t="s">
        <v>480</v>
      </c>
      <c r="AT312" s="222" t="s">
        <v>270</v>
      </c>
      <c r="AU312" s="222" t="s">
        <v>85</v>
      </c>
      <c r="AY312" s="17" t="s">
        <v>179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7" t="s">
        <v>85</v>
      </c>
      <c r="BK312" s="223">
        <f>ROUND(I312*H312,2)</f>
        <v>0</v>
      </c>
      <c r="BL312" s="17" t="s">
        <v>480</v>
      </c>
      <c r="BM312" s="222" t="s">
        <v>481</v>
      </c>
    </row>
    <row r="313" s="2" customFormat="1">
      <c r="A313" s="38"/>
      <c r="B313" s="39"/>
      <c r="C313" s="40"/>
      <c r="D313" s="224" t="s">
        <v>182</v>
      </c>
      <c r="E313" s="40"/>
      <c r="F313" s="225" t="s">
        <v>482</v>
      </c>
      <c r="G313" s="40"/>
      <c r="H313" s="40"/>
      <c r="I313" s="226"/>
      <c r="J313" s="40"/>
      <c r="K313" s="40"/>
      <c r="L313" s="44"/>
      <c r="M313" s="227"/>
      <c r="N313" s="228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182</v>
      </c>
      <c r="AU313" s="17" t="s">
        <v>85</v>
      </c>
    </row>
    <row r="314" s="2" customFormat="1">
      <c r="A314" s="38"/>
      <c r="B314" s="39"/>
      <c r="C314" s="40"/>
      <c r="D314" s="224" t="s">
        <v>183</v>
      </c>
      <c r="E314" s="40"/>
      <c r="F314" s="229" t="s">
        <v>483</v>
      </c>
      <c r="G314" s="40"/>
      <c r="H314" s="40"/>
      <c r="I314" s="226"/>
      <c r="J314" s="40"/>
      <c r="K314" s="40"/>
      <c r="L314" s="44"/>
      <c r="M314" s="227"/>
      <c r="N314" s="228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183</v>
      </c>
      <c r="AU314" s="17" t="s">
        <v>85</v>
      </c>
    </row>
    <row r="315" s="12" customFormat="1">
      <c r="A315" s="12"/>
      <c r="B315" s="230"/>
      <c r="C315" s="231"/>
      <c r="D315" s="224" t="s">
        <v>185</v>
      </c>
      <c r="E315" s="232" t="s">
        <v>1</v>
      </c>
      <c r="F315" s="233" t="s">
        <v>484</v>
      </c>
      <c r="G315" s="231"/>
      <c r="H315" s="234">
        <v>13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40" t="s">
        <v>185</v>
      </c>
      <c r="AU315" s="240" t="s">
        <v>85</v>
      </c>
      <c r="AV315" s="12" t="s">
        <v>87</v>
      </c>
      <c r="AW315" s="12" t="s">
        <v>34</v>
      </c>
      <c r="AX315" s="12" t="s">
        <v>85</v>
      </c>
      <c r="AY315" s="240" t="s">
        <v>179</v>
      </c>
    </row>
    <row r="316" s="2" customFormat="1" ht="16.5" customHeight="1">
      <c r="A316" s="38"/>
      <c r="B316" s="39"/>
      <c r="C316" s="257" t="s">
        <v>485</v>
      </c>
      <c r="D316" s="257" t="s">
        <v>270</v>
      </c>
      <c r="E316" s="258" t="s">
        <v>486</v>
      </c>
      <c r="F316" s="259" t="s">
        <v>487</v>
      </c>
      <c r="G316" s="260" t="s">
        <v>200</v>
      </c>
      <c r="H316" s="261">
        <v>13</v>
      </c>
      <c r="I316" s="262"/>
      <c r="J316" s="263">
        <f>ROUND(I316*H316,2)</f>
        <v>0</v>
      </c>
      <c r="K316" s="259" t="s">
        <v>177</v>
      </c>
      <c r="L316" s="44"/>
      <c r="M316" s="264" t="s">
        <v>1</v>
      </c>
      <c r="N316" s="265" t="s">
        <v>43</v>
      </c>
      <c r="O316" s="91"/>
      <c r="P316" s="220">
        <f>O316*H316</f>
        <v>0</v>
      </c>
      <c r="Q316" s="220">
        <v>0</v>
      </c>
      <c r="R316" s="220">
        <f>Q316*H316</f>
        <v>0</v>
      </c>
      <c r="S316" s="220">
        <v>0</v>
      </c>
      <c r="T316" s="221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2" t="s">
        <v>480</v>
      </c>
      <c r="AT316" s="222" t="s">
        <v>270</v>
      </c>
      <c r="AU316" s="222" t="s">
        <v>85</v>
      </c>
      <c r="AY316" s="17" t="s">
        <v>179</v>
      </c>
      <c r="BE316" s="223">
        <f>IF(N316="základní",J316,0)</f>
        <v>0</v>
      </c>
      <c r="BF316" s="223">
        <f>IF(N316="snížená",J316,0)</f>
        <v>0</v>
      </c>
      <c r="BG316" s="223">
        <f>IF(N316="zákl. přenesená",J316,0)</f>
        <v>0</v>
      </c>
      <c r="BH316" s="223">
        <f>IF(N316="sníž. přenesená",J316,0)</f>
        <v>0</v>
      </c>
      <c r="BI316" s="223">
        <f>IF(N316="nulová",J316,0)</f>
        <v>0</v>
      </c>
      <c r="BJ316" s="17" t="s">
        <v>85</v>
      </c>
      <c r="BK316" s="223">
        <f>ROUND(I316*H316,2)</f>
        <v>0</v>
      </c>
      <c r="BL316" s="17" t="s">
        <v>480</v>
      </c>
      <c r="BM316" s="222" t="s">
        <v>488</v>
      </c>
    </row>
    <row r="317" s="2" customFormat="1">
      <c r="A317" s="38"/>
      <c r="B317" s="39"/>
      <c r="C317" s="40"/>
      <c r="D317" s="224" t="s">
        <v>182</v>
      </c>
      <c r="E317" s="40"/>
      <c r="F317" s="225" t="s">
        <v>487</v>
      </c>
      <c r="G317" s="40"/>
      <c r="H317" s="40"/>
      <c r="I317" s="226"/>
      <c r="J317" s="40"/>
      <c r="K317" s="40"/>
      <c r="L317" s="44"/>
      <c r="M317" s="227"/>
      <c r="N317" s="228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182</v>
      </c>
      <c r="AU317" s="17" t="s">
        <v>85</v>
      </c>
    </row>
    <row r="318" s="2" customFormat="1">
      <c r="A318" s="38"/>
      <c r="B318" s="39"/>
      <c r="C318" s="40"/>
      <c r="D318" s="224" t="s">
        <v>183</v>
      </c>
      <c r="E318" s="40"/>
      <c r="F318" s="229" t="s">
        <v>483</v>
      </c>
      <c r="G318" s="40"/>
      <c r="H318" s="40"/>
      <c r="I318" s="226"/>
      <c r="J318" s="40"/>
      <c r="K318" s="40"/>
      <c r="L318" s="44"/>
      <c r="M318" s="227"/>
      <c r="N318" s="228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183</v>
      </c>
      <c r="AU318" s="17" t="s">
        <v>85</v>
      </c>
    </row>
    <row r="319" s="12" customFormat="1">
      <c r="A319" s="12"/>
      <c r="B319" s="230"/>
      <c r="C319" s="231"/>
      <c r="D319" s="224" t="s">
        <v>185</v>
      </c>
      <c r="E319" s="232" t="s">
        <v>1</v>
      </c>
      <c r="F319" s="233" t="s">
        <v>484</v>
      </c>
      <c r="G319" s="231"/>
      <c r="H319" s="234">
        <v>13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40" t="s">
        <v>185</v>
      </c>
      <c r="AU319" s="240" t="s">
        <v>85</v>
      </c>
      <c r="AV319" s="12" t="s">
        <v>87</v>
      </c>
      <c r="AW319" s="12" t="s">
        <v>34</v>
      </c>
      <c r="AX319" s="12" t="s">
        <v>85</v>
      </c>
      <c r="AY319" s="240" t="s">
        <v>179</v>
      </c>
    </row>
    <row r="320" s="2" customFormat="1" ht="24.15" customHeight="1">
      <c r="A320" s="38"/>
      <c r="B320" s="39"/>
      <c r="C320" s="257" t="s">
        <v>489</v>
      </c>
      <c r="D320" s="257" t="s">
        <v>270</v>
      </c>
      <c r="E320" s="258" t="s">
        <v>490</v>
      </c>
      <c r="F320" s="259" t="s">
        <v>491</v>
      </c>
      <c r="G320" s="260" t="s">
        <v>200</v>
      </c>
      <c r="H320" s="261">
        <v>141</v>
      </c>
      <c r="I320" s="262"/>
      <c r="J320" s="263">
        <f>ROUND(I320*H320,2)</f>
        <v>0</v>
      </c>
      <c r="K320" s="259" t="s">
        <v>177</v>
      </c>
      <c r="L320" s="44"/>
      <c r="M320" s="264" t="s">
        <v>1</v>
      </c>
      <c r="N320" s="265" t="s">
        <v>43</v>
      </c>
      <c r="O320" s="91"/>
      <c r="P320" s="220">
        <f>O320*H320</f>
        <v>0</v>
      </c>
      <c r="Q320" s="220">
        <v>0</v>
      </c>
      <c r="R320" s="220">
        <f>Q320*H320</f>
        <v>0</v>
      </c>
      <c r="S320" s="220">
        <v>0</v>
      </c>
      <c r="T320" s="221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2" t="s">
        <v>480</v>
      </c>
      <c r="AT320" s="222" t="s">
        <v>270</v>
      </c>
      <c r="AU320" s="222" t="s">
        <v>85</v>
      </c>
      <c r="AY320" s="17" t="s">
        <v>179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7" t="s">
        <v>85</v>
      </c>
      <c r="BK320" s="223">
        <f>ROUND(I320*H320,2)</f>
        <v>0</v>
      </c>
      <c r="BL320" s="17" t="s">
        <v>480</v>
      </c>
      <c r="BM320" s="222" t="s">
        <v>492</v>
      </c>
    </row>
    <row r="321" s="2" customFormat="1">
      <c r="A321" s="38"/>
      <c r="B321" s="39"/>
      <c r="C321" s="40"/>
      <c r="D321" s="224" t="s">
        <v>182</v>
      </c>
      <c r="E321" s="40"/>
      <c r="F321" s="225" t="s">
        <v>491</v>
      </c>
      <c r="G321" s="40"/>
      <c r="H321" s="40"/>
      <c r="I321" s="226"/>
      <c r="J321" s="40"/>
      <c r="K321" s="40"/>
      <c r="L321" s="44"/>
      <c r="M321" s="227"/>
      <c r="N321" s="228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182</v>
      </c>
      <c r="AU321" s="17" t="s">
        <v>85</v>
      </c>
    </row>
    <row r="322" s="12" customFormat="1">
      <c r="A322" s="12"/>
      <c r="B322" s="230"/>
      <c r="C322" s="231"/>
      <c r="D322" s="224" t="s">
        <v>185</v>
      </c>
      <c r="E322" s="232" t="s">
        <v>1</v>
      </c>
      <c r="F322" s="233" t="s">
        <v>493</v>
      </c>
      <c r="G322" s="231"/>
      <c r="H322" s="234">
        <v>141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40" t="s">
        <v>185</v>
      </c>
      <c r="AU322" s="240" t="s">
        <v>85</v>
      </c>
      <c r="AV322" s="12" t="s">
        <v>87</v>
      </c>
      <c r="AW322" s="12" t="s">
        <v>34</v>
      </c>
      <c r="AX322" s="12" t="s">
        <v>85</v>
      </c>
      <c r="AY322" s="240" t="s">
        <v>179</v>
      </c>
    </row>
    <row r="323" s="2" customFormat="1" ht="24.15" customHeight="1">
      <c r="A323" s="38"/>
      <c r="B323" s="39"/>
      <c r="C323" s="257" t="s">
        <v>494</v>
      </c>
      <c r="D323" s="257" t="s">
        <v>270</v>
      </c>
      <c r="E323" s="258" t="s">
        <v>495</v>
      </c>
      <c r="F323" s="259" t="s">
        <v>496</v>
      </c>
      <c r="G323" s="260" t="s">
        <v>200</v>
      </c>
      <c r="H323" s="261">
        <v>141</v>
      </c>
      <c r="I323" s="262"/>
      <c r="J323" s="263">
        <f>ROUND(I323*H323,2)</f>
        <v>0</v>
      </c>
      <c r="K323" s="259" t="s">
        <v>177</v>
      </c>
      <c r="L323" s="44"/>
      <c r="M323" s="264" t="s">
        <v>1</v>
      </c>
      <c r="N323" s="265" t="s">
        <v>43</v>
      </c>
      <c r="O323" s="91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2" t="s">
        <v>480</v>
      </c>
      <c r="AT323" s="222" t="s">
        <v>270</v>
      </c>
      <c r="AU323" s="222" t="s">
        <v>85</v>
      </c>
      <c r="AY323" s="17" t="s">
        <v>179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7" t="s">
        <v>85</v>
      </c>
      <c r="BK323" s="223">
        <f>ROUND(I323*H323,2)</f>
        <v>0</v>
      </c>
      <c r="BL323" s="17" t="s">
        <v>480</v>
      </c>
      <c r="BM323" s="222" t="s">
        <v>497</v>
      </c>
    </row>
    <row r="324" s="2" customFormat="1">
      <c r="A324" s="38"/>
      <c r="B324" s="39"/>
      <c r="C324" s="40"/>
      <c r="D324" s="224" t="s">
        <v>182</v>
      </c>
      <c r="E324" s="40"/>
      <c r="F324" s="225" t="s">
        <v>496</v>
      </c>
      <c r="G324" s="40"/>
      <c r="H324" s="40"/>
      <c r="I324" s="226"/>
      <c r="J324" s="40"/>
      <c r="K324" s="40"/>
      <c r="L324" s="44"/>
      <c r="M324" s="227"/>
      <c r="N324" s="228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182</v>
      </c>
      <c r="AU324" s="17" t="s">
        <v>85</v>
      </c>
    </row>
    <row r="325" s="12" customFormat="1">
      <c r="A325" s="12"/>
      <c r="B325" s="230"/>
      <c r="C325" s="231"/>
      <c r="D325" s="224" t="s">
        <v>185</v>
      </c>
      <c r="E325" s="232" t="s">
        <v>1</v>
      </c>
      <c r="F325" s="233" t="s">
        <v>493</v>
      </c>
      <c r="G325" s="231"/>
      <c r="H325" s="234">
        <v>141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40" t="s">
        <v>185</v>
      </c>
      <c r="AU325" s="240" t="s">
        <v>85</v>
      </c>
      <c r="AV325" s="12" t="s">
        <v>87</v>
      </c>
      <c r="AW325" s="12" t="s">
        <v>34</v>
      </c>
      <c r="AX325" s="12" t="s">
        <v>85</v>
      </c>
      <c r="AY325" s="240" t="s">
        <v>179</v>
      </c>
    </row>
    <row r="326" s="2" customFormat="1" ht="37.8" customHeight="1">
      <c r="A326" s="38"/>
      <c r="B326" s="39"/>
      <c r="C326" s="257" t="s">
        <v>498</v>
      </c>
      <c r="D326" s="257" t="s">
        <v>270</v>
      </c>
      <c r="E326" s="258" t="s">
        <v>499</v>
      </c>
      <c r="F326" s="259" t="s">
        <v>500</v>
      </c>
      <c r="G326" s="260" t="s">
        <v>176</v>
      </c>
      <c r="H326" s="261">
        <v>7042.8000000000002</v>
      </c>
      <c r="I326" s="262"/>
      <c r="J326" s="263">
        <f>ROUND(I326*H326,2)</f>
        <v>0</v>
      </c>
      <c r="K326" s="259" t="s">
        <v>177</v>
      </c>
      <c r="L326" s="44"/>
      <c r="M326" s="264" t="s">
        <v>1</v>
      </c>
      <c r="N326" s="265" t="s">
        <v>43</v>
      </c>
      <c r="O326" s="91"/>
      <c r="P326" s="220">
        <f>O326*H326</f>
        <v>0</v>
      </c>
      <c r="Q326" s="220">
        <v>0</v>
      </c>
      <c r="R326" s="220">
        <f>Q326*H326</f>
        <v>0</v>
      </c>
      <c r="S326" s="220">
        <v>0</v>
      </c>
      <c r="T326" s="221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2" t="s">
        <v>480</v>
      </c>
      <c r="AT326" s="222" t="s">
        <v>270</v>
      </c>
      <c r="AU326" s="222" t="s">
        <v>85</v>
      </c>
      <c r="AY326" s="17" t="s">
        <v>179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7" t="s">
        <v>85</v>
      </c>
      <c r="BK326" s="223">
        <f>ROUND(I326*H326,2)</f>
        <v>0</v>
      </c>
      <c r="BL326" s="17" t="s">
        <v>480</v>
      </c>
      <c r="BM326" s="222" t="s">
        <v>501</v>
      </c>
    </row>
    <row r="327" s="2" customFormat="1">
      <c r="A327" s="38"/>
      <c r="B327" s="39"/>
      <c r="C327" s="40"/>
      <c r="D327" s="224" t="s">
        <v>182</v>
      </c>
      <c r="E327" s="40"/>
      <c r="F327" s="225" t="s">
        <v>502</v>
      </c>
      <c r="G327" s="40"/>
      <c r="H327" s="40"/>
      <c r="I327" s="226"/>
      <c r="J327" s="40"/>
      <c r="K327" s="40"/>
      <c r="L327" s="44"/>
      <c r="M327" s="227"/>
      <c r="N327" s="228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182</v>
      </c>
      <c r="AU327" s="17" t="s">
        <v>85</v>
      </c>
    </row>
    <row r="328" s="2" customFormat="1">
      <c r="A328" s="38"/>
      <c r="B328" s="39"/>
      <c r="C328" s="40"/>
      <c r="D328" s="224" t="s">
        <v>183</v>
      </c>
      <c r="E328" s="40"/>
      <c r="F328" s="229" t="s">
        <v>503</v>
      </c>
      <c r="G328" s="40"/>
      <c r="H328" s="40"/>
      <c r="I328" s="226"/>
      <c r="J328" s="40"/>
      <c r="K328" s="40"/>
      <c r="L328" s="44"/>
      <c r="M328" s="227"/>
      <c r="N328" s="228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183</v>
      </c>
      <c r="AU328" s="17" t="s">
        <v>85</v>
      </c>
    </row>
    <row r="329" s="12" customFormat="1">
      <c r="A329" s="12"/>
      <c r="B329" s="230"/>
      <c r="C329" s="231"/>
      <c r="D329" s="224" t="s">
        <v>185</v>
      </c>
      <c r="E329" s="232" t="s">
        <v>1</v>
      </c>
      <c r="F329" s="233" t="s">
        <v>186</v>
      </c>
      <c r="G329" s="231"/>
      <c r="H329" s="234">
        <v>7027.1999999999998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40" t="s">
        <v>185</v>
      </c>
      <c r="AU329" s="240" t="s">
        <v>85</v>
      </c>
      <c r="AV329" s="12" t="s">
        <v>87</v>
      </c>
      <c r="AW329" s="12" t="s">
        <v>34</v>
      </c>
      <c r="AX329" s="12" t="s">
        <v>78</v>
      </c>
      <c r="AY329" s="240" t="s">
        <v>179</v>
      </c>
    </row>
    <row r="330" s="12" customFormat="1">
      <c r="A330" s="12"/>
      <c r="B330" s="230"/>
      <c r="C330" s="231"/>
      <c r="D330" s="224" t="s">
        <v>185</v>
      </c>
      <c r="E330" s="232" t="s">
        <v>1</v>
      </c>
      <c r="F330" s="233" t="s">
        <v>191</v>
      </c>
      <c r="G330" s="231"/>
      <c r="H330" s="234">
        <v>15.6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240" t="s">
        <v>185</v>
      </c>
      <c r="AU330" s="240" t="s">
        <v>85</v>
      </c>
      <c r="AV330" s="12" t="s">
        <v>87</v>
      </c>
      <c r="AW330" s="12" t="s">
        <v>34</v>
      </c>
      <c r="AX330" s="12" t="s">
        <v>78</v>
      </c>
      <c r="AY330" s="240" t="s">
        <v>179</v>
      </c>
    </row>
    <row r="331" s="14" customFormat="1">
      <c r="A331" s="14"/>
      <c r="B331" s="266"/>
      <c r="C331" s="267"/>
      <c r="D331" s="224" t="s">
        <v>185</v>
      </c>
      <c r="E331" s="268" t="s">
        <v>1</v>
      </c>
      <c r="F331" s="269" t="s">
        <v>291</v>
      </c>
      <c r="G331" s="267"/>
      <c r="H331" s="270">
        <v>7042.8000000000002</v>
      </c>
      <c r="I331" s="271"/>
      <c r="J331" s="267"/>
      <c r="K331" s="267"/>
      <c r="L331" s="272"/>
      <c r="M331" s="273"/>
      <c r="N331" s="274"/>
      <c r="O331" s="274"/>
      <c r="P331" s="274"/>
      <c r="Q331" s="274"/>
      <c r="R331" s="274"/>
      <c r="S331" s="274"/>
      <c r="T331" s="27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6" t="s">
        <v>185</v>
      </c>
      <c r="AU331" s="276" t="s">
        <v>85</v>
      </c>
      <c r="AV331" s="14" t="s">
        <v>180</v>
      </c>
      <c r="AW331" s="14" t="s">
        <v>34</v>
      </c>
      <c r="AX331" s="14" t="s">
        <v>85</v>
      </c>
      <c r="AY331" s="276" t="s">
        <v>179</v>
      </c>
    </row>
    <row r="332" s="2" customFormat="1" ht="37.8" customHeight="1">
      <c r="A332" s="38"/>
      <c r="B332" s="39"/>
      <c r="C332" s="257" t="s">
        <v>504</v>
      </c>
      <c r="D332" s="257" t="s">
        <v>270</v>
      </c>
      <c r="E332" s="258" t="s">
        <v>499</v>
      </c>
      <c r="F332" s="259" t="s">
        <v>500</v>
      </c>
      <c r="G332" s="260" t="s">
        <v>176</v>
      </c>
      <c r="H332" s="261">
        <v>5.0599999999999996</v>
      </c>
      <c r="I332" s="262"/>
      <c r="J332" s="263">
        <f>ROUND(I332*H332,2)</f>
        <v>0</v>
      </c>
      <c r="K332" s="259" t="s">
        <v>177</v>
      </c>
      <c r="L332" s="44"/>
      <c r="M332" s="264" t="s">
        <v>1</v>
      </c>
      <c r="N332" s="265" t="s">
        <v>43</v>
      </c>
      <c r="O332" s="91"/>
      <c r="P332" s="220">
        <f>O332*H332</f>
        <v>0</v>
      </c>
      <c r="Q332" s="220">
        <v>0</v>
      </c>
      <c r="R332" s="220">
        <f>Q332*H332</f>
        <v>0</v>
      </c>
      <c r="S332" s="220">
        <v>0</v>
      </c>
      <c r="T332" s="221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2" t="s">
        <v>480</v>
      </c>
      <c r="AT332" s="222" t="s">
        <v>270</v>
      </c>
      <c r="AU332" s="222" t="s">
        <v>85</v>
      </c>
      <c r="AY332" s="17" t="s">
        <v>179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7" t="s">
        <v>85</v>
      </c>
      <c r="BK332" s="223">
        <f>ROUND(I332*H332,2)</f>
        <v>0</v>
      </c>
      <c r="BL332" s="17" t="s">
        <v>480</v>
      </c>
      <c r="BM332" s="222" t="s">
        <v>505</v>
      </c>
    </row>
    <row r="333" s="2" customFormat="1">
      <c r="A333" s="38"/>
      <c r="B333" s="39"/>
      <c r="C333" s="40"/>
      <c r="D333" s="224" t="s">
        <v>182</v>
      </c>
      <c r="E333" s="40"/>
      <c r="F333" s="225" t="s">
        <v>502</v>
      </c>
      <c r="G333" s="40"/>
      <c r="H333" s="40"/>
      <c r="I333" s="226"/>
      <c r="J333" s="40"/>
      <c r="K333" s="40"/>
      <c r="L333" s="44"/>
      <c r="M333" s="227"/>
      <c r="N333" s="228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182</v>
      </c>
      <c r="AU333" s="17" t="s">
        <v>85</v>
      </c>
    </row>
    <row r="334" s="2" customFormat="1">
      <c r="A334" s="38"/>
      <c r="B334" s="39"/>
      <c r="C334" s="40"/>
      <c r="D334" s="224" t="s">
        <v>183</v>
      </c>
      <c r="E334" s="40"/>
      <c r="F334" s="229" t="s">
        <v>506</v>
      </c>
      <c r="G334" s="40"/>
      <c r="H334" s="40"/>
      <c r="I334" s="226"/>
      <c r="J334" s="40"/>
      <c r="K334" s="40"/>
      <c r="L334" s="44"/>
      <c r="M334" s="227"/>
      <c r="N334" s="228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183</v>
      </c>
      <c r="AU334" s="17" t="s">
        <v>85</v>
      </c>
    </row>
    <row r="335" s="12" customFormat="1">
      <c r="A335" s="12"/>
      <c r="B335" s="230"/>
      <c r="C335" s="231"/>
      <c r="D335" s="224" t="s">
        <v>185</v>
      </c>
      <c r="E335" s="232" t="s">
        <v>1</v>
      </c>
      <c r="F335" s="233" t="s">
        <v>507</v>
      </c>
      <c r="G335" s="231"/>
      <c r="H335" s="234">
        <v>5.0599999999999996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40" t="s">
        <v>185</v>
      </c>
      <c r="AU335" s="240" t="s">
        <v>85</v>
      </c>
      <c r="AV335" s="12" t="s">
        <v>87</v>
      </c>
      <c r="AW335" s="12" t="s">
        <v>34</v>
      </c>
      <c r="AX335" s="12" t="s">
        <v>85</v>
      </c>
      <c r="AY335" s="240" t="s">
        <v>179</v>
      </c>
    </row>
    <row r="336" s="2" customFormat="1" ht="37.8" customHeight="1">
      <c r="A336" s="38"/>
      <c r="B336" s="39"/>
      <c r="C336" s="257" t="s">
        <v>508</v>
      </c>
      <c r="D336" s="257" t="s">
        <v>270</v>
      </c>
      <c r="E336" s="258" t="s">
        <v>499</v>
      </c>
      <c r="F336" s="259" t="s">
        <v>500</v>
      </c>
      <c r="G336" s="260" t="s">
        <v>176</v>
      </c>
      <c r="H336" s="261">
        <v>2371.6799999999998</v>
      </c>
      <c r="I336" s="262"/>
      <c r="J336" s="263">
        <f>ROUND(I336*H336,2)</f>
        <v>0</v>
      </c>
      <c r="K336" s="259" t="s">
        <v>177</v>
      </c>
      <c r="L336" s="44"/>
      <c r="M336" s="264" t="s">
        <v>1</v>
      </c>
      <c r="N336" s="265" t="s">
        <v>43</v>
      </c>
      <c r="O336" s="91"/>
      <c r="P336" s="220">
        <f>O336*H336</f>
        <v>0</v>
      </c>
      <c r="Q336" s="220">
        <v>0</v>
      </c>
      <c r="R336" s="220">
        <f>Q336*H336</f>
        <v>0</v>
      </c>
      <c r="S336" s="220">
        <v>0</v>
      </c>
      <c r="T336" s="221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2" t="s">
        <v>480</v>
      </c>
      <c r="AT336" s="222" t="s">
        <v>270</v>
      </c>
      <c r="AU336" s="222" t="s">
        <v>85</v>
      </c>
      <c r="AY336" s="17" t="s">
        <v>179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7" t="s">
        <v>85</v>
      </c>
      <c r="BK336" s="223">
        <f>ROUND(I336*H336,2)</f>
        <v>0</v>
      </c>
      <c r="BL336" s="17" t="s">
        <v>480</v>
      </c>
      <c r="BM336" s="222" t="s">
        <v>509</v>
      </c>
    </row>
    <row r="337" s="2" customFormat="1">
      <c r="A337" s="38"/>
      <c r="B337" s="39"/>
      <c r="C337" s="40"/>
      <c r="D337" s="224" t="s">
        <v>182</v>
      </c>
      <c r="E337" s="40"/>
      <c r="F337" s="225" t="s">
        <v>502</v>
      </c>
      <c r="G337" s="40"/>
      <c r="H337" s="40"/>
      <c r="I337" s="226"/>
      <c r="J337" s="40"/>
      <c r="K337" s="40"/>
      <c r="L337" s="44"/>
      <c r="M337" s="227"/>
      <c r="N337" s="228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182</v>
      </c>
      <c r="AU337" s="17" t="s">
        <v>85</v>
      </c>
    </row>
    <row r="338" s="2" customFormat="1">
      <c r="A338" s="38"/>
      <c r="B338" s="39"/>
      <c r="C338" s="40"/>
      <c r="D338" s="224" t="s">
        <v>183</v>
      </c>
      <c r="E338" s="40"/>
      <c r="F338" s="229" t="s">
        <v>510</v>
      </c>
      <c r="G338" s="40"/>
      <c r="H338" s="40"/>
      <c r="I338" s="226"/>
      <c r="J338" s="40"/>
      <c r="K338" s="40"/>
      <c r="L338" s="44"/>
      <c r="M338" s="227"/>
      <c r="N338" s="228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183</v>
      </c>
      <c r="AU338" s="17" t="s">
        <v>85</v>
      </c>
    </row>
    <row r="339" s="12" customFormat="1">
      <c r="A339" s="12"/>
      <c r="B339" s="230"/>
      <c r="C339" s="231"/>
      <c r="D339" s="224" t="s">
        <v>185</v>
      </c>
      <c r="E339" s="232" t="s">
        <v>1</v>
      </c>
      <c r="F339" s="233" t="s">
        <v>511</v>
      </c>
      <c r="G339" s="231"/>
      <c r="H339" s="234">
        <v>2371.6799999999998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240" t="s">
        <v>185</v>
      </c>
      <c r="AU339" s="240" t="s">
        <v>85</v>
      </c>
      <c r="AV339" s="12" t="s">
        <v>87</v>
      </c>
      <c r="AW339" s="12" t="s">
        <v>34</v>
      </c>
      <c r="AX339" s="12" t="s">
        <v>85</v>
      </c>
      <c r="AY339" s="240" t="s">
        <v>179</v>
      </c>
    </row>
    <row r="340" s="2" customFormat="1" ht="37.8" customHeight="1">
      <c r="A340" s="38"/>
      <c r="B340" s="39"/>
      <c r="C340" s="257" t="s">
        <v>512</v>
      </c>
      <c r="D340" s="257" t="s">
        <v>270</v>
      </c>
      <c r="E340" s="258" t="s">
        <v>513</v>
      </c>
      <c r="F340" s="259" t="s">
        <v>514</v>
      </c>
      <c r="G340" s="260" t="s">
        <v>176</v>
      </c>
      <c r="H340" s="261">
        <v>21097.200000000001</v>
      </c>
      <c r="I340" s="262"/>
      <c r="J340" s="263">
        <f>ROUND(I340*H340,2)</f>
        <v>0</v>
      </c>
      <c r="K340" s="259" t="s">
        <v>177</v>
      </c>
      <c r="L340" s="44"/>
      <c r="M340" s="264" t="s">
        <v>1</v>
      </c>
      <c r="N340" s="265" t="s">
        <v>43</v>
      </c>
      <c r="O340" s="91"/>
      <c r="P340" s="220">
        <f>O340*H340</f>
        <v>0</v>
      </c>
      <c r="Q340" s="220">
        <v>0</v>
      </c>
      <c r="R340" s="220">
        <f>Q340*H340</f>
        <v>0</v>
      </c>
      <c r="S340" s="220">
        <v>0</v>
      </c>
      <c r="T340" s="221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2" t="s">
        <v>480</v>
      </c>
      <c r="AT340" s="222" t="s">
        <v>270</v>
      </c>
      <c r="AU340" s="222" t="s">
        <v>85</v>
      </c>
      <c r="AY340" s="17" t="s">
        <v>179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7" t="s">
        <v>85</v>
      </c>
      <c r="BK340" s="223">
        <f>ROUND(I340*H340,2)</f>
        <v>0</v>
      </c>
      <c r="BL340" s="17" t="s">
        <v>480</v>
      </c>
      <c r="BM340" s="222" t="s">
        <v>515</v>
      </c>
    </row>
    <row r="341" s="2" customFormat="1">
      <c r="A341" s="38"/>
      <c r="B341" s="39"/>
      <c r="C341" s="40"/>
      <c r="D341" s="224" t="s">
        <v>182</v>
      </c>
      <c r="E341" s="40"/>
      <c r="F341" s="225" t="s">
        <v>516</v>
      </c>
      <c r="G341" s="40"/>
      <c r="H341" s="40"/>
      <c r="I341" s="226"/>
      <c r="J341" s="40"/>
      <c r="K341" s="40"/>
      <c r="L341" s="44"/>
      <c r="M341" s="227"/>
      <c r="N341" s="228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182</v>
      </c>
      <c r="AU341" s="17" t="s">
        <v>85</v>
      </c>
    </row>
    <row r="342" s="2" customFormat="1">
      <c r="A342" s="38"/>
      <c r="B342" s="39"/>
      <c r="C342" s="40"/>
      <c r="D342" s="224" t="s">
        <v>183</v>
      </c>
      <c r="E342" s="40"/>
      <c r="F342" s="229" t="s">
        <v>503</v>
      </c>
      <c r="G342" s="40"/>
      <c r="H342" s="40"/>
      <c r="I342" s="226"/>
      <c r="J342" s="40"/>
      <c r="K342" s="40"/>
      <c r="L342" s="44"/>
      <c r="M342" s="227"/>
      <c r="N342" s="228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183</v>
      </c>
      <c r="AU342" s="17" t="s">
        <v>85</v>
      </c>
    </row>
    <row r="343" s="12" customFormat="1">
      <c r="A343" s="12"/>
      <c r="B343" s="230"/>
      <c r="C343" s="231"/>
      <c r="D343" s="224" t="s">
        <v>185</v>
      </c>
      <c r="E343" s="232" t="s">
        <v>1</v>
      </c>
      <c r="F343" s="233" t="s">
        <v>517</v>
      </c>
      <c r="G343" s="231"/>
      <c r="H343" s="234">
        <v>21081.599999999999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40" t="s">
        <v>185</v>
      </c>
      <c r="AU343" s="240" t="s">
        <v>85</v>
      </c>
      <c r="AV343" s="12" t="s">
        <v>87</v>
      </c>
      <c r="AW343" s="12" t="s">
        <v>34</v>
      </c>
      <c r="AX343" s="12" t="s">
        <v>78</v>
      </c>
      <c r="AY343" s="240" t="s">
        <v>179</v>
      </c>
    </row>
    <row r="344" s="12" customFormat="1">
      <c r="A344" s="12"/>
      <c r="B344" s="230"/>
      <c r="C344" s="231"/>
      <c r="D344" s="224" t="s">
        <v>185</v>
      </c>
      <c r="E344" s="232" t="s">
        <v>1</v>
      </c>
      <c r="F344" s="233" t="s">
        <v>191</v>
      </c>
      <c r="G344" s="231"/>
      <c r="H344" s="234">
        <v>15.6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40" t="s">
        <v>185</v>
      </c>
      <c r="AU344" s="240" t="s">
        <v>85</v>
      </c>
      <c r="AV344" s="12" t="s">
        <v>87</v>
      </c>
      <c r="AW344" s="12" t="s">
        <v>34</v>
      </c>
      <c r="AX344" s="12" t="s">
        <v>78</v>
      </c>
      <c r="AY344" s="240" t="s">
        <v>179</v>
      </c>
    </row>
    <row r="345" s="14" customFormat="1">
      <c r="A345" s="14"/>
      <c r="B345" s="266"/>
      <c r="C345" s="267"/>
      <c r="D345" s="224" t="s">
        <v>185</v>
      </c>
      <c r="E345" s="268" t="s">
        <v>1</v>
      </c>
      <c r="F345" s="269" t="s">
        <v>291</v>
      </c>
      <c r="G345" s="267"/>
      <c r="H345" s="270">
        <v>21097.199999999997</v>
      </c>
      <c r="I345" s="271"/>
      <c r="J345" s="267"/>
      <c r="K345" s="267"/>
      <c r="L345" s="272"/>
      <c r="M345" s="273"/>
      <c r="N345" s="274"/>
      <c r="O345" s="274"/>
      <c r="P345" s="274"/>
      <c r="Q345" s="274"/>
      <c r="R345" s="274"/>
      <c r="S345" s="274"/>
      <c r="T345" s="27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6" t="s">
        <v>185</v>
      </c>
      <c r="AU345" s="276" t="s">
        <v>85</v>
      </c>
      <c r="AV345" s="14" t="s">
        <v>180</v>
      </c>
      <c r="AW345" s="14" t="s">
        <v>34</v>
      </c>
      <c r="AX345" s="14" t="s">
        <v>85</v>
      </c>
      <c r="AY345" s="276" t="s">
        <v>179</v>
      </c>
    </row>
    <row r="346" s="2" customFormat="1" ht="37.8" customHeight="1">
      <c r="A346" s="38"/>
      <c r="B346" s="39"/>
      <c r="C346" s="257" t="s">
        <v>518</v>
      </c>
      <c r="D346" s="257" t="s">
        <v>270</v>
      </c>
      <c r="E346" s="258" t="s">
        <v>513</v>
      </c>
      <c r="F346" s="259" t="s">
        <v>514</v>
      </c>
      <c r="G346" s="260" t="s">
        <v>176</v>
      </c>
      <c r="H346" s="261">
        <v>10.119999999999999</v>
      </c>
      <c r="I346" s="262"/>
      <c r="J346" s="263">
        <f>ROUND(I346*H346,2)</f>
        <v>0</v>
      </c>
      <c r="K346" s="259" t="s">
        <v>177</v>
      </c>
      <c r="L346" s="44"/>
      <c r="M346" s="264" t="s">
        <v>1</v>
      </c>
      <c r="N346" s="265" t="s">
        <v>43</v>
      </c>
      <c r="O346" s="91"/>
      <c r="P346" s="220">
        <f>O346*H346</f>
        <v>0</v>
      </c>
      <c r="Q346" s="220">
        <v>0</v>
      </c>
      <c r="R346" s="220">
        <f>Q346*H346</f>
        <v>0</v>
      </c>
      <c r="S346" s="220">
        <v>0</v>
      </c>
      <c r="T346" s="221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2" t="s">
        <v>480</v>
      </c>
      <c r="AT346" s="222" t="s">
        <v>270</v>
      </c>
      <c r="AU346" s="222" t="s">
        <v>85</v>
      </c>
      <c r="AY346" s="17" t="s">
        <v>179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7" t="s">
        <v>85</v>
      </c>
      <c r="BK346" s="223">
        <f>ROUND(I346*H346,2)</f>
        <v>0</v>
      </c>
      <c r="BL346" s="17" t="s">
        <v>480</v>
      </c>
      <c r="BM346" s="222" t="s">
        <v>519</v>
      </c>
    </row>
    <row r="347" s="2" customFormat="1">
      <c r="A347" s="38"/>
      <c r="B347" s="39"/>
      <c r="C347" s="40"/>
      <c r="D347" s="224" t="s">
        <v>182</v>
      </c>
      <c r="E347" s="40"/>
      <c r="F347" s="225" t="s">
        <v>516</v>
      </c>
      <c r="G347" s="40"/>
      <c r="H347" s="40"/>
      <c r="I347" s="226"/>
      <c r="J347" s="40"/>
      <c r="K347" s="40"/>
      <c r="L347" s="44"/>
      <c r="M347" s="227"/>
      <c r="N347" s="228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182</v>
      </c>
      <c r="AU347" s="17" t="s">
        <v>85</v>
      </c>
    </row>
    <row r="348" s="2" customFormat="1">
      <c r="A348" s="38"/>
      <c r="B348" s="39"/>
      <c r="C348" s="40"/>
      <c r="D348" s="224" t="s">
        <v>183</v>
      </c>
      <c r="E348" s="40"/>
      <c r="F348" s="229" t="s">
        <v>506</v>
      </c>
      <c r="G348" s="40"/>
      <c r="H348" s="40"/>
      <c r="I348" s="226"/>
      <c r="J348" s="40"/>
      <c r="K348" s="40"/>
      <c r="L348" s="44"/>
      <c r="M348" s="227"/>
      <c r="N348" s="228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183</v>
      </c>
      <c r="AU348" s="17" t="s">
        <v>85</v>
      </c>
    </row>
    <row r="349" s="12" customFormat="1">
      <c r="A349" s="12"/>
      <c r="B349" s="230"/>
      <c r="C349" s="231"/>
      <c r="D349" s="224" t="s">
        <v>185</v>
      </c>
      <c r="E349" s="232" t="s">
        <v>1</v>
      </c>
      <c r="F349" s="233" t="s">
        <v>520</v>
      </c>
      <c r="G349" s="231"/>
      <c r="H349" s="234">
        <v>10.119999999999999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40" t="s">
        <v>185</v>
      </c>
      <c r="AU349" s="240" t="s">
        <v>85</v>
      </c>
      <c r="AV349" s="12" t="s">
        <v>87</v>
      </c>
      <c r="AW349" s="12" t="s">
        <v>34</v>
      </c>
      <c r="AX349" s="12" t="s">
        <v>85</v>
      </c>
      <c r="AY349" s="240" t="s">
        <v>179</v>
      </c>
    </row>
    <row r="350" s="2" customFormat="1" ht="37.8" customHeight="1">
      <c r="A350" s="38"/>
      <c r="B350" s="39"/>
      <c r="C350" s="257" t="s">
        <v>521</v>
      </c>
      <c r="D350" s="257" t="s">
        <v>270</v>
      </c>
      <c r="E350" s="258" t="s">
        <v>513</v>
      </c>
      <c r="F350" s="259" t="s">
        <v>514</v>
      </c>
      <c r="G350" s="260" t="s">
        <v>176</v>
      </c>
      <c r="H350" s="261">
        <v>14230.08</v>
      </c>
      <c r="I350" s="262"/>
      <c r="J350" s="263">
        <f>ROUND(I350*H350,2)</f>
        <v>0</v>
      </c>
      <c r="K350" s="259" t="s">
        <v>177</v>
      </c>
      <c r="L350" s="44"/>
      <c r="M350" s="264" t="s">
        <v>1</v>
      </c>
      <c r="N350" s="265" t="s">
        <v>43</v>
      </c>
      <c r="O350" s="91"/>
      <c r="P350" s="220">
        <f>O350*H350</f>
        <v>0</v>
      </c>
      <c r="Q350" s="220">
        <v>0</v>
      </c>
      <c r="R350" s="220">
        <f>Q350*H350</f>
        <v>0</v>
      </c>
      <c r="S350" s="220">
        <v>0</v>
      </c>
      <c r="T350" s="221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2" t="s">
        <v>480</v>
      </c>
      <c r="AT350" s="222" t="s">
        <v>270</v>
      </c>
      <c r="AU350" s="222" t="s">
        <v>85</v>
      </c>
      <c r="AY350" s="17" t="s">
        <v>179</v>
      </c>
      <c r="BE350" s="223">
        <f>IF(N350="základní",J350,0)</f>
        <v>0</v>
      </c>
      <c r="BF350" s="223">
        <f>IF(N350="snížená",J350,0)</f>
        <v>0</v>
      </c>
      <c r="BG350" s="223">
        <f>IF(N350="zákl. přenesená",J350,0)</f>
        <v>0</v>
      </c>
      <c r="BH350" s="223">
        <f>IF(N350="sníž. přenesená",J350,0)</f>
        <v>0</v>
      </c>
      <c r="BI350" s="223">
        <f>IF(N350="nulová",J350,0)</f>
        <v>0</v>
      </c>
      <c r="BJ350" s="17" t="s">
        <v>85</v>
      </c>
      <c r="BK350" s="223">
        <f>ROUND(I350*H350,2)</f>
        <v>0</v>
      </c>
      <c r="BL350" s="17" t="s">
        <v>480</v>
      </c>
      <c r="BM350" s="222" t="s">
        <v>522</v>
      </c>
    </row>
    <row r="351" s="2" customFormat="1">
      <c r="A351" s="38"/>
      <c r="B351" s="39"/>
      <c r="C351" s="40"/>
      <c r="D351" s="224" t="s">
        <v>182</v>
      </c>
      <c r="E351" s="40"/>
      <c r="F351" s="225" t="s">
        <v>516</v>
      </c>
      <c r="G351" s="40"/>
      <c r="H351" s="40"/>
      <c r="I351" s="226"/>
      <c r="J351" s="40"/>
      <c r="K351" s="40"/>
      <c r="L351" s="44"/>
      <c r="M351" s="227"/>
      <c r="N351" s="228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182</v>
      </c>
      <c r="AU351" s="17" t="s">
        <v>85</v>
      </c>
    </row>
    <row r="352" s="2" customFormat="1">
      <c r="A352" s="38"/>
      <c r="B352" s="39"/>
      <c r="C352" s="40"/>
      <c r="D352" s="224" t="s">
        <v>183</v>
      </c>
      <c r="E352" s="40"/>
      <c r="F352" s="229" t="s">
        <v>510</v>
      </c>
      <c r="G352" s="40"/>
      <c r="H352" s="40"/>
      <c r="I352" s="226"/>
      <c r="J352" s="40"/>
      <c r="K352" s="40"/>
      <c r="L352" s="44"/>
      <c r="M352" s="227"/>
      <c r="N352" s="228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183</v>
      </c>
      <c r="AU352" s="17" t="s">
        <v>85</v>
      </c>
    </row>
    <row r="353" s="12" customFormat="1">
      <c r="A353" s="12"/>
      <c r="B353" s="230"/>
      <c r="C353" s="231"/>
      <c r="D353" s="224" t="s">
        <v>185</v>
      </c>
      <c r="E353" s="232" t="s">
        <v>1</v>
      </c>
      <c r="F353" s="233" t="s">
        <v>523</v>
      </c>
      <c r="G353" s="231"/>
      <c r="H353" s="234">
        <v>14230.08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40" t="s">
        <v>185</v>
      </c>
      <c r="AU353" s="240" t="s">
        <v>85</v>
      </c>
      <c r="AV353" s="12" t="s">
        <v>87</v>
      </c>
      <c r="AW353" s="12" t="s">
        <v>34</v>
      </c>
      <c r="AX353" s="12" t="s">
        <v>85</v>
      </c>
      <c r="AY353" s="240" t="s">
        <v>179</v>
      </c>
    </row>
    <row r="354" s="2" customFormat="1" ht="49.05" customHeight="1">
      <c r="A354" s="38"/>
      <c r="B354" s="39"/>
      <c r="C354" s="257" t="s">
        <v>524</v>
      </c>
      <c r="D354" s="257" t="s">
        <v>270</v>
      </c>
      <c r="E354" s="258" t="s">
        <v>525</v>
      </c>
      <c r="F354" s="259" t="s">
        <v>526</v>
      </c>
      <c r="G354" s="260" t="s">
        <v>176</v>
      </c>
      <c r="H354" s="261">
        <v>553.774</v>
      </c>
      <c r="I354" s="262"/>
      <c r="J354" s="263">
        <f>ROUND(I354*H354,2)</f>
        <v>0</v>
      </c>
      <c r="K354" s="259" t="s">
        <v>177</v>
      </c>
      <c r="L354" s="44"/>
      <c r="M354" s="264" t="s">
        <v>1</v>
      </c>
      <c r="N354" s="265" t="s">
        <v>43</v>
      </c>
      <c r="O354" s="91"/>
      <c r="P354" s="220">
        <f>O354*H354</f>
        <v>0</v>
      </c>
      <c r="Q354" s="220">
        <v>0</v>
      </c>
      <c r="R354" s="220">
        <f>Q354*H354</f>
        <v>0</v>
      </c>
      <c r="S354" s="220">
        <v>0</v>
      </c>
      <c r="T354" s="221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2" t="s">
        <v>480</v>
      </c>
      <c r="AT354" s="222" t="s">
        <v>270</v>
      </c>
      <c r="AU354" s="222" t="s">
        <v>85</v>
      </c>
      <c r="AY354" s="17" t="s">
        <v>179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7" t="s">
        <v>85</v>
      </c>
      <c r="BK354" s="223">
        <f>ROUND(I354*H354,2)</f>
        <v>0</v>
      </c>
      <c r="BL354" s="17" t="s">
        <v>480</v>
      </c>
      <c r="BM354" s="222" t="s">
        <v>527</v>
      </c>
    </row>
    <row r="355" s="2" customFormat="1">
      <c r="A355" s="38"/>
      <c r="B355" s="39"/>
      <c r="C355" s="40"/>
      <c r="D355" s="224" t="s">
        <v>182</v>
      </c>
      <c r="E355" s="40"/>
      <c r="F355" s="225" t="s">
        <v>528</v>
      </c>
      <c r="G355" s="40"/>
      <c r="H355" s="40"/>
      <c r="I355" s="226"/>
      <c r="J355" s="40"/>
      <c r="K355" s="40"/>
      <c r="L355" s="44"/>
      <c r="M355" s="227"/>
      <c r="N355" s="228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182</v>
      </c>
      <c r="AU355" s="17" t="s">
        <v>85</v>
      </c>
    </row>
    <row r="356" s="2" customFormat="1">
      <c r="A356" s="38"/>
      <c r="B356" s="39"/>
      <c r="C356" s="40"/>
      <c r="D356" s="224" t="s">
        <v>183</v>
      </c>
      <c r="E356" s="40"/>
      <c r="F356" s="229" t="s">
        <v>529</v>
      </c>
      <c r="G356" s="40"/>
      <c r="H356" s="40"/>
      <c r="I356" s="226"/>
      <c r="J356" s="40"/>
      <c r="K356" s="40"/>
      <c r="L356" s="44"/>
      <c r="M356" s="227"/>
      <c r="N356" s="228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183</v>
      </c>
      <c r="AU356" s="17" t="s">
        <v>85</v>
      </c>
    </row>
    <row r="357" s="12" customFormat="1">
      <c r="A357" s="12"/>
      <c r="B357" s="230"/>
      <c r="C357" s="231"/>
      <c r="D357" s="224" t="s">
        <v>185</v>
      </c>
      <c r="E357" s="232" t="s">
        <v>1</v>
      </c>
      <c r="F357" s="233" t="s">
        <v>530</v>
      </c>
      <c r="G357" s="231"/>
      <c r="H357" s="234">
        <v>553.774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40" t="s">
        <v>185</v>
      </c>
      <c r="AU357" s="240" t="s">
        <v>85</v>
      </c>
      <c r="AV357" s="12" t="s">
        <v>87</v>
      </c>
      <c r="AW357" s="12" t="s">
        <v>34</v>
      </c>
      <c r="AX357" s="12" t="s">
        <v>85</v>
      </c>
      <c r="AY357" s="240" t="s">
        <v>179</v>
      </c>
    </row>
    <row r="358" s="2" customFormat="1" ht="49.05" customHeight="1">
      <c r="A358" s="38"/>
      <c r="B358" s="39"/>
      <c r="C358" s="257" t="s">
        <v>531</v>
      </c>
      <c r="D358" s="257" t="s">
        <v>270</v>
      </c>
      <c r="E358" s="258" t="s">
        <v>525</v>
      </c>
      <c r="F358" s="259" t="s">
        <v>526</v>
      </c>
      <c r="G358" s="260" t="s">
        <v>176</v>
      </c>
      <c r="H358" s="261">
        <v>3055.1610000000001</v>
      </c>
      <c r="I358" s="262"/>
      <c r="J358" s="263">
        <f>ROUND(I358*H358,2)</f>
        <v>0</v>
      </c>
      <c r="K358" s="259" t="s">
        <v>177</v>
      </c>
      <c r="L358" s="44"/>
      <c r="M358" s="264" t="s">
        <v>1</v>
      </c>
      <c r="N358" s="265" t="s">
        <v>43</v>
      </c>
      <c r="O358" s="91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2" t="s">
        <v>480</v>
      </c>
      <c r="AT358" s="222" t="s">
        <v>270</v>
      </c>
      <c r="AU358" s="222" t="s">
        <v>85</v>
      </c>
      <c r="AY358" s="17" t="s">
        <v>179</v>
      </c>
      <c r="BE358" s="223">
        <f>IF(N358="základní",J358,0)</f>
        <v>0</v>
      </c>
      <c r="BF358" s="223">
        <f>IF(N358="snížená",J358,0)</f>
        <v>0</v>
      </c>
      <c r="BG358" s="223">
        <f>IF(N358="zákl. přenesená",J358,0)</f>
        <v>0</v>
      </c>
      <c r="BH358" s="223">
        <f>IF(N358="sníž. přenesená",J358,0)</f>
        <v>0</v>
      </c>
      <c r="BI358" s="223">
        <f>IF(N358="nulová",J358,0)</f>
        <v>0</v>
      </c>
      <c r="BJ358" s="17" t="s">
        <v>85</v>
      </c>
      <c r="BK358" s="223">
        <f>ROUND(I358*H358,2)</f>
        <v>0</v>
      </c>
      <c r="BL358" s="17" t="s">
        <v>480</v>
      </c>
      <c r="BM358" s="222" t="s">
        <v>532</v>
      </c>
    </row>
    <row r="359" s="2" customFormat="1">
      <c r="A359" s="38"/>
      <c r="B359" s="39"/>
      <c r="C359" s="40"/>
      <c r="D359" s="224" t="s">
        <v>182</v>
      </c>
      <c r="E359" s="40"/>
      <c r="F359" s="225" t="s">
        <v>528</v>
      </c>
      <c r="G359" s="40"/>
      <c r="H359" s="40"/>
      <c r="I359" s="226"/>
      <c r="J359" s="40"/>
      <c r="K359" s="40"/>
      <c r="L359" s="44"/>
      <c r="M359" s="227"/>
      <c r="N359" s="228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182</v>
      </c>
      <c r="AU359" s="17" t="s">
        <v>85</v>
      </c>
    </row>
    <row r="360" s="2" customFormat="1">
      <c r="A360" s="38"/>
      <c r="B360" s="39"/>
      <c r="C360" s="40"/>
      <c r="D360" s="224" t="s">
        <v>183</v>
      </c>
      <c r="E360" s="40"/>
      <c r="F360" s="229" t="s">
        <v>533</v>
      </c>
      <c r="G360" s="40"/>
      <c r="H360" s="40"/>
      <c r="I360" s="226"/>
      <c r="J360" s="40"/>
      <c r="K360" s="40"/>
      <c r="L360" s="44"/>
      <c r="M360" s="227"/>
      <c r="N360" s="228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183</v>
      </c>
      <c r="AU360" s="17" t="s">
        <v>85</v>
      </c>
    </row>
    <row r="361" s="12" customFormat="1">
      <c r="A361" s="12"/>
      <c r="B361" s="230"/>
      <c r="C361" s="231"/>
      <c r="D361" s="224" t="s">
        <v>185</v>
      </c>
      <c r="E361" s="232" t="s">
        <v>1</v>
      </c>
      <c r="F361" s="233" t="s">
        <v>534</v>
      </c>
      <c r="G361" s="231"/>
      <c r="H361" s="234">
        <v>3055.1610000000001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40" t="s">
        <v>185</v>
      </c>
      <c r="AU361" s="240" t="s">
        <v>85</v>
      </c>
      <c r="AV361" s="12" t="s">
        <v>87</v>
      </c>
      <c r="AW361" s="12" t="s">
        <v>34</v>
      </c>
      <c r="AX361" s="12" t="s">
        <v>85</v>
      </c>
      <c r="AY361" s="240" t="s">
        <v>179</v>
      </c>
    </row>
    <row r="362" s="2" customFormat="1" ht="49.05" customHeight="1">
      <c r="A362" s="38"/>
      <c r="B362" s="39"/>
      <c r="C362" s="257" t="s">
        <v>535</v>
      </c>
      <c r="D362" s="257" t="s">
        <v>270</v>
      </c>
      <c r="E362" s="258" t="s">
        <v>525</v>
      </c>
      <c r="F362" s="259" t="s">
        <v>526</v>
      </c>
      <c r="G362" s="260" t="s">
        <v>176</v>
      </c>
      <c r="H362" s="261">
        <v>53.039999999999999</v>
      </c>
      <c r="I362" s="262"/>
      <c r="J362" s="263">
        <f>ROUND(I362*H362,2)</f>
        <v>0</v>
      </c>
      <c r="K362" s="259" t="s">
        <v>177</v>
      </c>
      <c r="L362" s="44"/>
      <c r="M362" s="264" t="s">
        <v>1</v>
      </c>
      <c r="N362" s="265" t="s">
        <v>43</v>
      </c>
      <c r="O362" s="91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2" t="s">
        <v>480</v>
      </c>
      <c r="AT362" s="222" t="s">
        <v>270</v>
      </c>
      <c r="AU362" s="222" t="s">
        <v>85</v>
      </c>
      <c r="AY362" s="17" t="s">
        <v>179</v>
      </c>
      <c r="BE362" s="223">
        <f>IF(N362="základní",J362,0)</f>
        <v>0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7" t="s">
        <v>85</v>
      </c>
      <c r="BK362" s="223">
        <f>ROUND(I362*H362,2)</f>
        <v>0</v>
      </c>
      <c r="BL362" s="17" t="s">
        <v>480</v>
      </c>
      <c r="BM362" s="222" t="s">
        <v>536</v>
      </c>
    </row>
    <row r="363" s="2" customFormat="1">
      <c r="A363" s="38"/>
      <c r="B363" s="39"/>
      <c r="C363" s="40"/>
      <c r="D363" s="224" t="s">
        <v>182</v>
      </c>
      <c r="E363" s="40"/>
      <c r="F363" s="225" t="s">
        <v>528</v>
      </c>
      <c r="G363" s="40"/>
      <c r="H363" s="40"/>
      <c r="I363" s="226"/>
      <c r="J363" s="40"/>
      <c r="K363" s="40"/>
      <c r="L363" s="44"/>
      <c r="M363" s="227"/>
      <c r="N363" s="228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182</v>
      </c>
      <c r="AU363" s="17" t="s">
        <v>85</v>
      </c>
    </row>
    <row r="364" s="2" customFormat="1">
      <c r="A364" s="38"/>
      <c r="B364" s="39"/>
      <c r="C364" s="40"/>
      <c r="D364" s="224" t="s">
        <v>183</v>
      </c>
      <c r="E364" s="40"/>
      <c r="F364" s="229" t="s">
        <v>537</v>
      </c>
      <c r="G364" s="40"/>
      <c r="H364" s="40"/>
      <c r="I364" s="226"/>
      <c r="J364" s="40"/>
      <c r="K364" s="40"/>
      <c r="L364" s="44"/>
      <c r="M364" s="227"/>
      <c r="N364" s="228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183</v>
      </c>
      <c r="AU364" s="17" t="s">
        <v>85</v>
      </c>
    </row>
    <row r="365" s="12" customFormat="1">
      <c r="A365" s="12"/>
      <c r="B365" s="230"/>
      <c r="C365" s="231"/>
      <c r="D365" s="224" t="s">
        <v>185</v>
      </c>
      <c r="E365" s="232" t="s">
        <v>1</v>
      </c>
      <c r="F365" s="233" t="s">
        <v>538</v>
      </c>
      <c r="G365" s="231"/>
      <c r="H365" s="234">
        <v>53.039999999999999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40" t="s">
        <v>185</v>
      </c>
      <c r="AU365" s="240" t="s">
        <v>85</v>
      </c>
      <c r="AV365" s="12" t="s">
        <v>87</v>
      </c>
      <c r="AW365" s="12" t="s">
        <v>34</v>
      </c>
      <c r="AX365" s="12" t="s">
        <v>85</v>
      </c>
      <c r="AY365" s="240" t="s">
        <v>179</v>
      </c>
    </row>
    <row r="366" s="2" customFormat="1" ht="49.05" customHeight="1">
      <c r="A366" s="38"/>
      <c r="B366" s="39"/>
      <c r="C366" s="257" t="s">
        <v>539</v>
      </c>
      <c r="D366" s="257" t="s">
        <v>270</v>
      </c>
      <c r="E366" s="258" t="s">
        <v>525</v>
      </c>
      <c r="F366" s="259" t="s">
        <v>526</v>
      </c>
      <c r="G366" s="260" t="s">
        <v>176</v>
      </c>
      <c r="H366" s="261">
        <v>533.495</v>
      </c>
      <c r="I366" s="262"/>
      <c r="J366" s="263">
        <f>ROUND(I366*H366,2)</f>
        <v>0</v>
      </c>
      <c r="K366" s="259" t="s">
        <v>177</v>
      </c>
      <c r="L366" s="44"/>
      <c r="M366" s="264" t="s">
        <v>1</v>
      </c>
      <c r="N366" s="265" t="s">
        <v>43</v>
      </c>
      <c r="O366" s="91"/>
      <c r="P366" s="220">
        <f>O366*H366</f>
        <v>0</v>
      </c>
      <c r="Q366" s="220">
        <v>0</v>
      </c>
      <c r="R366" s="220">
        <f>Q366*H366</f>
        <v>0</v>
      </c>
      <c r="S366" s="220">
        <v>0</v>
      </c>
      <c r="T366" s="221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2" t="s">
        <v>480</v>
      </c>
      <c r="AT366" s="222" t="s">
        <v>270</v>
      </c>
      <c r="AU366" s="222" t="s">
        <v>85</v>
      </c>
      <c r="AY366" s="17" t="s">
        <v>179</v>
      </c>
      <c r="BE366" s="223">
        <f>IF(N366="základní",J366,0)</f>
        <v>0</v>
      </c>
      <c r="BF366" s="223">
        <f>IF(N366="snížená",J366,0)</f>
        <v>0</v>
      </c>
      <c r="BG366" s="223">
        <f>IF(N366="zákl. přenesená",J366,0)</f>
        <v>0</v>
      </c>
      <c r="BH366" s="223">
        <f>IF(N366="sníž. přenesená",J366,0)</f>
        <v>0</v>
      </c>
      <c r="BI366" s="223">
        <f>IF(N366="nulová",J366,0)</f>
        <v>0</v>
      </c>
      <c r="BJ366" s="17" t="s">
        <v>85</v>
      </c>
      <c r="BK366" s="223">
        <f>ROUND(I366*H366,2)</f>
        <v>0</v>
      </c>
      <c r="BL366" s="17" t="s">
        <v>480</v>
      </c>
      <c r="BM366" s="222" t="s">
        <v>540</v>
      </c>
    </row>
    <row r="367" s="2" customFormat="1">
      <c r="A367" s="38"/>
      <c r="B367" s="39"/>
      <c r="C367" s="40"/>
      <c r="D367" s="224" t="s">
        <v>182</v>
      </c>
      <c r="E367" s="40"/>
      <c r="F367" s="225" t="s">
        <v>528</v>
      </c>
      <c r="G367" s="40"/>
      <c r="H367" s="40"/>
      <c r="I367" s="226"/>
      <c r="J367" s="40"/>
      <c r="K367" s="40"/>
      <c r="L367" s="44"/>
      <c r="M367" s="227"/>
      <c r="N367" s="228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182</v>
      </c>
      <c r="AU367" s="17" t="s">
        <v>85</v>
      </c>
    </row>
    <row r="368" s="2" customFormat="1">
      <c r="A368" s="38"/>
      <c r="B368" s="39"/>
      <c r="C368" s="40"/>
      <c r="D368" s="224" t="s">
        <v>183</v>
      </c>
      <c r="E368" s="40"/>
      <c r="F368" s="229" t="s">
        <v>541</v>
      </c>
      <c r="G368" s="40"/>
      <c r="H368" s="40"/>
      <c r="I368" s="226"/>
      <c r="J368" s="40"/>
      <c r="K368" s="40"/>
      <c r="L368" s="44"/>
      <c r="M368" s="227"/>
      <c r="N368" s="228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183</v>
      </c>
      <c r="AU368" s="17" t="s">
        <v>85</v>
      </c>
    </row>
    <row r="369" s="12" customFormat="1">
      <c r="A369" s="12"/>
      <c r="B369" s="230"/>
      <c r="C369" s="231"/>
      <c r="D369" s="224" t="s">
        <v>185</v>
      </c>
      <c r="E369" s="232" t="s">
        <v>1</v>
      </c>
      <c r="F369" s="233" t="s">
        <v>542</v>
      </c>
      <c r="G369" s="231"/>
      <c r="H369" s="234">
        <v>385.29500000000002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40" t="s">
        <v>185</v>
      </c>
      <c r="AU369" s="240" t="s">
        <v>85</v>
      </c>
      <c r="AV369" s="12" t="s">
        <v>87</v>
      </c>
      <c r="AW369" s="12" t="s">
        <v>34</v>
      </c>
      <c r="AX369" s="12" t="s">
        <v>78</v>
      </c>
      <c r="AY369" s="240" t="s">
        <v>179</v>
      </c>
    </row>
    <row r="370" s="12" customFormat="1">
      <c r="A370" s="12"/>
      <c r="B370" s="230"/>
      <c r="C370" s="231"/>
      <c r="D370" s="224" t="s">
        <v>185</v>
      </c>
      <c r="E370" s="232" t="s">
        <v>1</v>
      </c>
      <c r="F370" s="233" t="s">
        <v>543</v>
      </c>
      <c r="G370" s="231"/>
      <c r="H370" s="234">
        <v>148.19999999999999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240" t="s">
        <v>185</v>
      </c>
      <c r="AU370" s="240" t="s">
        <v>85</v>
      </c>
      <c r="AV370" s="12" t="s">
        <v>87</v>
      </c>
      <c r="AW370" s="12" t="s">
        <v>34</v>
      </c>
      <c r="AX370" s="12" t="s">
        <v>78</v>
      </c>
      <c r="AY370" s="240" t="s">
        <v>179</v>
      </c>
    </row>
    <row r="371" s="14" customFormat="1">
      <c r="A371" s="14"/>
      <c r="B371" s="266"/>
      <c r="C371" s="267"/>
      <c r="D371" s="224" t="s">
        <v>185</v>
      </c>
      <c r="E371" s="268" t="s">
        <v>1</v>
      </c>
      <c r="F371" s="269" t="s">
        <v>291</v>
      </c>
      <c r="G371" s="267"/>
      <c r="H371" s="270">
        <v>533.495</v>
      </c>
      <c r="I371" s="271"/>
      <c r="J371" s="267"/>
      <c r="K371" s="267"/>
      <c r="L371" s="272"/>
      <c r="M371" s="273"/>
      <c r="N371" s="274"/>
      <c r="O371" s="274"/>
      <c r="P371" s="274"/>
      <c r="Q371" s="274"/>
      <c r="R371" s="274"/>
      <c r="S371" s="274"/>
      <c r="T371" s="27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6" t="s">
        <v>185</v>
      </c>
      <c r="AU371" s="276" t="s">
        <v>85</v>
      </c>
      <c r="AV371" s="14" t="s">
        <v>180</v>
      </c>
      <c r="AW371" s="14" t="s">
        <v>34</v>
      </c>
      <c r="AX371" s="14" t="s">
        <v>85</v>
      </c>
      <c r="AY371" s="276" t="s">
        <v>179</v>
      </c>
    </row>
    <row r="372" s="2" customFormat="1" ht="49.05" customHeight="1">
      <c r="A372" s="38"/>
      <c r="B372" s="39"/>
      <c r="C372" s="257" t="s">
        <v>544</v>
      </c>
      <c r="D372" s="257" t="s">
        <v>270</v>
      </c>
      <c r="E372" s="258" t="s">
        <v>525</v>
      </c>
      <c r="F372" s="259" t="s">
        <v>526</v>
      </c>
      <c r="G372" s="260" t="s">
        <v>176</v>
      </c>
      <c r="H372" s="261">
        <v>441.738</v>
      </c>
      <c r="I372" s="262"/>
      <c r="J372" s="263">
        <f>ROUND(I372*H372,2)</f>
        <v>0</v>
      </c>
      <c r="K372" s="259" t="s">
        <v>177</v>
      </c>
      <c r="L372" s="44"/>
      <c r="M372" s="264" t="s">
        <v>1</v>
      </c>
      <c r="N372" s="265" t="s">
        <v>43</v>
      </c>
      <c r="O372" s="91"/>
      <c r="P372" s="220">
        <f>O372*H372</f>
        <v>0</v>
      </c>
      <c r="Q372" s="220">
        <v>0</v>
      </c>
      <c r="R372" s="220">
        <f>Q372*H372</f>
        <v>0</v>
      </c>
      <c r="S372" s="220">
        <v>0</v>
      </c>
      <c r="T372" s="221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2" t="s">
        <v>480</v>
      </c>
      <c r="AT372" s="222" t="s">
        <v>270</v>
      </c>
      <c r="AU372" s="222" t="s">
        <v>85</v>
      </c>
      <c r="AY372" s="17" t="s">
        <v>179</v>
      </c>
      <c r="BE372" s="223">
        <f>IF(N372="základní",J372,0)</f>
        <v>0</v>
      </c>
      <c r="BF372" s="223">
        <f>IF(N372="snížená",J372,0)</f>
        <v>0</v>
      </c>
      <c r="BG372" s="223">
        <f>IF(N372="zákl. přenesená",J372,0)</f>
        <v>0</v>
      </c>
      <c r="BH372" s="223">
        <f>IF(N372="sníž. přenesená",J372,0)</f>
        <v>0</v>
      </c>
      <c r="BI372" s="223">
        <f>IF(N372="nulová",J372,0)</f>
        <v>0</v>
      </c>
      <c r="BJ372" s="17" t="s">
        <v>85</v>
      </c>
      <c r="BK372" s="223">
        <f>ROUND(I372*H372,2)</f>
        <v>0</v>
      </c>
      <c r="BL372" s="17" t="s">
        <v>480</v>
      </c>
      <c r="BM372" s="222" t="s">
        <v>545</v>
      </c>
    </row>
    <row r="373" s="2" customFormat="1">
      <c r="A373" s="38"/>
      <c r="B373" s="39"/>
      <c r="C373" s="40"/>
      <c r="D373" s="224" t="s">
        <v>182</v>
      </c>
      <c r="E373" s="40"/>
      <c r="F373" s="225" t="s">
        <v>528</v>
      </c>
      <c r="G373" s="40"/>
      <c r="H373" s="40"/>
      <c r="I373" s="226"/>
      <c r="J373" s="40"/>
      <c r="K373" s="40"/>
      <c r="L373" s="44"/>
      <c r="M373" s="227"/>
      <c r="N373" s="228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182</v>
      </c>
      <c r="AU373" s="17" t="s">
        <v>85</v>
      </c>
    </row>
    <row r="374" s="2" customFormat="1">
      <c r="A374" s="38"/>
      <c r="B374" s="39"/>
      <c r="C374" s="40"/>
      <c r="D374" s="224" t="s">
        <v>183</v>
      </c>
      <c r="E374" s="40"/>
      <c r="F374" s="229" t="s">
        <v>546</v>
      </c>
      <c r="G374" s="40"/>
      <c r="H374" s="40"/>
      <c r="I374" s="226"/>
      <c r="J374" s="40"/>
      <c r="K374" s="40"/>
      <c r="L374" s="44"/>
      <c r="M374" s="227"/>
      <c r="N374" s="228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183</v>
      </c>
      <c r="AU374" s="17" t="s">
        <v>85</v>
      </c>
    </row>
    <row r="375" s="12" customFormat="1">
      <c r="A375" s="12"/>
      <c r="B375" s="230"/>
      <c r="C375" s="231"/>
      <c r="D375" s="224" t="s">
        <v>185</v>
      </c>
      <c r="E375" s="232" t="s">
        <v>1</v>
      </c>
      <c r="F375" s="233" t="s">
        <v>547</v>
      </c>
      <c r="G375" s="231"/>
      <c r="H375" s="234">
        <v>307.87799999999999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40" t="s">
        <v>185</v>
      </c>
      <c r="AU375" s="240" t="s">
        <v>85</v>
      </c>
      <c r="AV375" s="12" t="s">
        <v>87</v>
      </c>
      <c r="AW375" s="12" t="s">
        <v>34</v>
      </c>
      <c r="AX375" s="12" t="s">
        <v>78</v>
      </c>
      <c r="AY375" s="240" t="s">
        <v>179</v>
      </c>
    </row>
    <row r="376" s="12" customFormat="1">
      <c r="A376" s="12"/>
      <c r="B376" s="230"/>
      <c r="C376" s="231"/>
      <c r="D376" s="224" t="s">
        <v>185</v>
      </c>
      <c r="E376" s="232" t="s">
        <v>1</v>
      </c>
      <c r="F376" s="233" t="s">
        <v>548</v>
      </c>
      <c r="G376" s="231"/>
      <c r="H376" s="234">
        <v>133.86000000000001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T376" s="240" t="s">
        <v>185</v>
      </c>
      <c r="AU376" s="240" t="s">
        <v>85</v>
      </c>
      <c r="AV376" s="12" t="s">
        <v>87</v>
      </c>
      <c r="AW376" s="12" t="s">
        <v>34</v>
      </c>
      <c r="AX376" s="12" t="s">
        <v>78</v>
      </c>
      <c r="AY376" s="240" t="s">
        <v>179</v>
      </c>
    </row>
    <row r="377" s="14" customFormat="1">
      <c r="A377" s="14"/>
      <c r="B377" s="266"/>
      <c r="C377" s="267"/>
      <c r="D377" s="224" t="s">
        <v>185</v>
      </c>
      <c r="E377" s="268" t="s">
        <v>1</v>
      </c>
      <c r="F377" s="269" t="s">
        <v>291</v>
      </c>
      <c r="G377" s="267"/>
      <c r="H377" s="270">
        <v>441.738</v>
      </c>
      <c r="I377" s="271"/>
      <c r="J377" s="267"/>
      <c r="K377" s="267"/>
      <c r="L377" s="272"/>
      <c r="M377" s="273"/>
      <c r="N377" s="274"/>
      <c r="O377" s="274"/>
      <c r="P377" s="274"/>
      <c r="Q377" s="274"/>
      <c r="R377" s="274"/>
      <c r="S377" s="274"/>
      <c r="T377" s="27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6" t="s">
        <v>185</v>
      </c>
      <c r="AU377" s="276" t="s">
        <v>85</v>
      </c>
      <c r="AV377" s="14" t="s">
        <v>180</v>
      </c>
      <c r="AW377" s="14" t="s">
        <v>34</v>
      </c>
      <c r="AX377" s="14" t="s">
        <v>85</v>
      </c>
      <c r="AY377" s="276" t="s">
        <v>179</v>
      </c>
    </row>
    <row r="378" s="2" customFormat="1" ht="49.05" customHeight="1">
      <c r="A378" s="38"/>
      <c r="B378" s="39"/>
      <c r="C378" s="257" t="s">
        <v>549</v>
      </c>
      <c r="D378" s="257" t="s">
        <v>270</v>
      </c>
      <c r="E378" s="258" t="s">
        <v>525</v>
      </c>
      <c r="F378" s="259" t="s">
        <v>526</v>
      </c>
      <c r="G378" s="260" t="s">
        <v>176</v>
      </c>
      <c r="H378" s="261">
        <v>2.5059999999999998</v>
      </c>
      <c r="I378" s="262"/>
      <c r="J378" s="263">
        <f>ROUND(I378*H378,2)</f>
        <v>0</v>
      </c>
      <c r="K378" s="259" t="s">
        <v>177</v>
      </c>
      <c r="L378" s="44"/>
      <c r="M378" s="264" t="s">
        <v>1</v>
      </c>
      <c r="N378" s="265" t="s">
        <v>43</v>
      </c>
      <c r="O378" s="91"/>
      <c r="P378" s="220">
        <f>O378*H378</f>
        <v>0</v>
      </c>
      <c r="Q378" s="220">
        <v>0</v>
      </c>
      <c r="R378" s="220">
        <f>Q378*H378</f>
        <v>0</v>
      </c>
      <c r="S378" s="220">
        <v>0</v>
      </c>
      <c r="T378" s="221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2" t="s">
        <v>480</v>
      </c>
      <c r="AT378" s="222" t="s">
        <v>270</v>
      </c>
      <c r="AU378" s="222" t="s">
        <v>85</v>
      </c>
      <c r="AY378" s="17" t="s">
        <v>179</v>
      </c>
      <c r="BE378" s="223">
        <f>IF(N378="základní",J378,0)</f>
        <v>0</v>
      </c>
      <c r="BF378" s="223">
        <f>IF(N378="snížená",J378,0)</f>
        <v>0</v>
      </c>
      <c r="BG378" s="223">
        <f>IF(N378="zákl. přenesená",J378,0)</f>
        <v>0</v>
      </c>
      <c r="BH378" s="223">
        <f>IF(N378="sníž. přenesená",J378,0)</f>
        <v>0</v>
      </c>
      <c r="BI378" s="223">
        <f>IF(N378="nulová",J378,0)</f>
        <v>0</v>
      </c>
      <c r="BJ378" s="17" t="s">
        <v>85</v>
      </c>
      <c r="BK378" s="223">
        <f>ROUND(I378*H378,2)</f>
        <v>0</v>
      </c>
      <c r="BL378" s="17" t="s">
        <v>480</v>
      </c>
      <c r="BM378" s="222" t="s">
        <v>550</v>
      </c>
    </row>
    <row r="379" s="2" customFormat="1">
      <c r="A379" s="38"/>
      <c r="B379" s="39"/>
      <c r="C379" s="40"/>
      <c r="D379" s="224" t="s">
        <v>182</v>
      </c>
      <c r="E379" s="40"/>
      <c r="F379" s="225" t="s">
        <v>528</v>
      </c>
      <c r="G379" s="40"/>
      <c r="H379" s="40"/>
      <c r="I379" s="226"/>
      <c r="J379" s="40"/>
      <c r="K379" s="40"/>
      <c r="L379" s="44"/>
      <c r="M379" s="227"/>
      <c r="N379" s="228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182</v>
      </c>
      <c r="AU379" s="17" t="s">
        <v>85</v>
      </c>
    </row>
    <row r="380" s="2" customFormat="1">
      <c r="A380" s="38"/>
      <c r="B380" s="39"/>
      <c r="C380" s="40"/>
      <c r="D380" s="224" t="s">
        <v>183</v>
      </c>
      <c r="E380" s="40"/>
      <c r="F380" s="229" t="s">
        <v>551</v>
      </c>
      <c r="G380" s="40"/>
      <c r="H380" s="40"/>
      <c r="I380" s="226"/>
      <c r="J380" s="40"/>
      <c r="K380" s="40"/>
      <c r="L380" s="44"/>
      <c r="M380" s="227"/>
      <c r="N380" s="228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183</v>
      </c>
      <c r="AU380" s="17" t="s">
        <v>85</v>
      </c>
    </row>
    <row r="381" s="12" customFormat="1">
      <c r="A381" s="12"/>
      <c r="B381" s="230"/>
      <c r="C381" s="231"/>
      <c r="D381" s="224" t="s">
        <v>185</v>
      </c>
      <c r="E381" s="232" t="s">
        <v>1</v>
      </c>
      <c r="F381" s="233" t="s">
        <v>552</v>
      </c>
      <c r="G381" s="231"/>
      <c r="H381" s="234">
        <v>0.27600000000000002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T381" s="240" t="s">
        <v>185</v>
      </c>
      <c r="AU381" s="240" t="s">
        <v>85</v>
      </c>
      <c r="AV381" s="12" t="s">
        <v>87</v>
      </c>
      <c r="AW381" s="12" t="s">
        <v>34</v>
      </c>
      <c r="AX381" s="12" t="s">
        <v>78</v>
      </c>
      <c r="AY381" s="240" t="s">
        <v>179</v>
      </c>
    </row>
    <row r="382" s="12" customFormat="1">
      <c r="A382" s="12"/>
      <c r="B382" s="230"/>
      <c r="C382" s="231"/>
      <c r="D382" s="224" t="s">
        <v>185</v>
      </c>
      <c r="E382" s="232" t="s">
        <v>1</v>
      </c>
      <c r="F382" s="233" t="s">
        <v>553</v>
      </c>
      <c r="G382" s="231"/>
      <c r="H382" s="234">
        <v>1.3180000000000001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240" t="s">
        <v>185</v>
      </c>
      <c r="AU382" s="240" t="s">
        <v>85</v>
      </c>
      <c r="AV382" s="12" t="s">
        <v>87</v>
      </c>
      <c r="AW382" s="12" t="s">
        <v>34</v>
      </c>
      <c r="AX382" s="12" t="s">
        <v>78</v>
      </c>
      <c r="AY382" s="240" t="s">
        <v>179</v>
      </c>
    </row>
    <row r="383" s="12" customFormat="1">
      <c r="A383" s="12"/>
      <c r="B383" s="230"/>
      <c r="C383" s="231"/>
      <c r="D383" s="224" t="s">
        <v>185</v>
      </c>
      <c r="E383" s="232" t="s">
        <v>1</v>
      </c>
      <c r="F383" s="233" t="s">
        <v>554</v>
      </c>
      <c r="G383" s="231"/>
      <c r="H383" s="234">
        <v>0.91200000000000003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T383" s="240" t="s">
        <v>185</v>
      </c>
      <c r="AU383" s="240" t="s">
        <v>85</v>
      </c>
      <c r="AV383" s="12" t="s">
        <v>87</v>
      </c>
      <c r="AW383" s="12" t="s">
        <v>34</v>
      </c>
      <c r="AX383" s="12" t="s">
        <v>78</v>
      </c>
      <c r="AY383" s="240" t="s">
        <v>179</v>
      </c>
    </row>
    <row r="384" s="14" customFormat="1">
      <c r="A384" s="14"/>
      <c r="B384" s="266"/>
      <c r="C384" s="267"/>
      <c r="D384" s="224" t="s">
        <v>185</v>
      </c>
      <c r="E384" s="268" t="s">
        <v>1</v>
      </c>
      <c r="F384" s="269" t="s">
        <v>291</v>
      </c>
      <c r="G384" s="267"/>
      <c r="H384" s="270">
        <v>2.5060000000000002</v>
      </c>
      <c r="I384" s="271"/>
      <c r="J384" s="267"/>
      <c r="K384" s="267"/>
      <c r="L384" s="272"/>
      <c r="M384" s="273"/>
      <c r="N384" s="274"/>
      <c r="O384" s="274"/>
      <c r="P384" s="274"/>
      <c r="Q384" s="274"/>
      <c r="R384" s="274"/>
      <c r="S384" s="274"/>
      <c r="T384" s="27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6" t="s">
        <v>185</v>
      </c>
      <c r="AU384" s="276" t="s">
        <v>85</v>
      </c>
      <c r="AV384" s="14" t="s">
        <v>180</v>
      </c>
      <c r="AW384" s="14" t="s">
        <v>34</v>
      </c>
      <c r="AX384" s="14" t="s">
        <v>85</v>
      </c>
      <c r="AY384" s="276" t="s">
        <v>179</v>
      </c>
    </row>
    <row r="385" s="2" customFormat="1" ht="49.05" customHeight="1">
      <c r="A385" s="38"/>
      <c r="B385" s="39"/>
      <c r="C385" s="257" t="s">
        <v>555</v>
      </c>
      <c r="D385" s="257" t="s">
        <v>270</v>
      </c>
      <c r="E385" s="258" t="s">
        <v>525</v>
      </c>
      <c r="F385" s="259" t="s">
        <v>526</v>
      </c>
      <c r="G385" s="260" t="s">
        <v>176</v>
      </c>
      <c r="H385" s="261">
        <v>177.809</v>
      </c>
      <c r="I385" s="262"/>
      <c r="J385" s="263">
        <f>ROUND(I385*H385,2)</f>
        <v>0</v>
      </c>
      <c r="K385" s="259" t="s">
        <v>177</v>
      </c>
      <c r="L385" s="44"/>
      <c r="M385" s="264" t="s">
        <v>1</v>
      </c>
      <c r="N385" s="265" t="s">
        <v>43</v>
      </c>
      <c r="O385" s="91"/>
      <c r="P385" s="220">
        <f>O385*H385</f>
        <v>0</v>
      </c>
      <c r="Q385" s="220">
        <v>0</v>
      </c>
      <c r="R385" s="220">
        <f>Q385*H385</f>
        <v>0</v>
      </c>
      <c r="S385" s="220">
        <v>0</v>
      </c>
      <c r="T385" s="221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2" t="s">
        <v>480</v>
      </c>
      <c r="AT385" s="222" t="s">
        <v>270</v>
      </c>
      <c r="AU385" s="222" t="s">
        <v>85</v>
      </c>
      <c r="AY385" s="17" t="s">
        <v>179</v>
      </c>
      <c r="BE385" s="223">
        <f>IF(N385="základní",J385,0)</f>
        <v>0</v>
      </c>
      <c r="BF385" s="223">
        <f>IF(N385="snížená",J385,0)</f>
        <v>0</v>
      </c>
      <c r="BG385" s="223">
        <f>IF(N385="zákl. přenesená",J385,0)</f>
        <v>0</v>
      </c>
      <c r="BH385" s="223">
        <f>IF(N385="sníž. přenesená",J385,0)</f>
        <v>0</v>
      </c>
      <c r="BI385" s="223">
        <f>IF(N385="nulová",J385,0)</f>
        <v>0</v>
      </c>
      <c r="BJ385" s="17" t="s">
        <v>85</v>
      </c>
      <c r="BK385" s="223">
        <f>ROUND(I385*H385,2)</f>
        <v>0</v>
      </c>
      <c r="BL385" s="17" t="s">
        <v>480</v>
      </c>
      <c r="BM385" s="222" t="s">
        <v>556</v>
      </c>
    </row>
    <row r="386" s="2" customFormat="1">
      <c r="A386" s="38"/>
      <c r="B386" s="39"/>
      <c r="C386" s="40"/>
      <c r="D386" s="224" t="s">
        <v>182</v>
      </c>
      <c r="E386" s="40"/>
      <c r="F386" s="225" t="s">
        <v>528</v>
      </c>
      <c r="G386" s="40"/>
      <c r="H386" s="40"/>
      <c r="I386" s="226"/>
      <c r="J386" s="40"/>
      <c r="K386" s="40"/>
      <c r="L386" s="44"/>
      <c r="M386" s="227"/>
      <c r="N386" s="228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182</v>
      </c>
      <c r="AU386" s="17" t="s">
        <v>85</v>
      </c>
    </row>
    <row r="387" s="2" customFormat="1">
      <c r="A387" s="38"/>
      <c r="B387" s="39"/>
      <c r="C387" s="40"/>
      <c r="D387" s="224" t="s">
        <v>183</v>
      </c>
      <c r="E387" s="40"/>
      <c r="F387" s="229" t="s">
        <v>557</v>
      </c>
      <c r="G387" s="40"/>
      <c r="H387" s="40"/>
      <c r="I387" s="226"/>
      <c r="J387" s="40"/>
      <c r="K387" s="40"/>
      <c r="L387" s="44"/>
      <c r="M387" s="227"/>
      <c r="N387" s="228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183</v>
      </c>
      <c r="AU387" s="17" t="s">
        <v>85</v>
      </c>
    </row>
    <row r="388" s="12" customFormat="1">
      <c r="A388" s="12"/>
      <c r="B388" s="230"/>
      <c r="C388" s="231"/>
      <c r="D388" s="224" t="s">
        <v>185</v>
      </c>
      <c r="E388" s="232" t="s">
        <v>1</v>
      </c>
      <c r="F388" s="233" t="s">
        <v>453</v>
      </c>
      <c r="G388" s="231"/>
      <c r="H388" s="234">
        <v>52.078000000000003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240" t="s">
        <v>185</v>
      </c>
      <c r="AU388" s="240" t="s">
        <v>85</v>
      </c>
      <c r="AV388" s="12" t="s">
        <v>87</v>
      </c>
      <c r="AW388" s="12" t="s">
        <v>34</v>
      </c>
      <c r="AX388" s="12" t="s">
        <v>78</v>
      </c>
      <c r="AY388" s="240" t="s">
        <v>179</v>
      </c>
    </row>
    <row r="389" s="12" customFormat="1">
      <c r="A389" s="12"/>
      <c r="B389" s="230"/>
      <c r="C389" s="231"/>
      <c r="D389" s="224" t="s">
        <v>185</v>
      </c>
      <c r="E389" s="232" t="s">
        <v>1</v>
      </c>
      <c r="F389" s="233" t="s">
        <v>454</v>
      </c>
      <c r="G389" s="231"/>
      <c r="H389" s="234">
        <v>50.409999999999997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40" t="s">
        <v>185</v>
      </c>
      <c r="AU389" s="240" t="s">
        <v>85</v>
      </c>
      <c r="AV389" s="12" t="s">
        <v>87</v>
      </c>
      <c r="AW389" s="12" t="s">
        <v>34</v>
      </c>
      <c r="AX389" s="12" t="s">
        <v>78</v>
      </c>
      <c r="AY389" s="240" t="s">
        <v>179</v>
      </c>
    </row>
    <row r="390" s="12" customFormat="1">
      <c r="A390" s="12"/>
      <c r="B390" s="230"/>
      <c r="C390" s="231"/>
      <c r="D390" s="224" t="s">
        <v>185</v>
      </c>
      <c r="E390" s="232" t="s">
        <v>1</v>
      </c>
      <c r="F390" s="233" t="s">
        <v>455</v>
      </c>
      <c r="G390" s="231"/>
      <c r="H390" s="234">
        <v>21.324999999999999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40" t="s">
        <v>185</v>
      </c>
      <c r="AU390" s="240" t="s">
        <v>85</v>
      </c>
      <c r="AV390" s="12" t="s">
        <v>87</v>
      </c>
      <c r="AW390" s="12" t="s">
        <v>34</v>
      </c>
      <c r="AX390" s="12" t="s">
        <v>78</v>
      </c>
      <c r="AY390" s="240" t="s">
        <v>179</v>
      </c>
    </row>
    <row r="391" s="12" customFormat="1">
      <c r="A391" s="12"/>
      <c r="B391" s="230"/>
      <c r="C391" s="231"/>
      <c r="D391" s="224" t="s">
        <v>185</v>
      </c>
      <c r="E391" s="232" t="s">
        <v>1</v>
      </c>
      <c r="F391" s="233" t="s">
        <v>456</v>
      </c>
      <c r="G391" s="231"/>
      <c r="H391" s="234">
        <v>9.5180000000000007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40" t="s">
        <v>185</v>
      </c>
      <c r="AU391" s="240" t="s">
        <v>85</v>
      </c>
      <c r="AV391" s="12" t="s">
        <v>87</v>
      </c>
      <c r="AW391" s="12" t="s">
        <v>34</v>
      </c>
      <c r="AX391" s="12" t="s">
        <v>78</v>
      </c>
      <c r="AY391" s="240" t="s">
        <v>179</v>
      </c>
    </row>
    <row r="392" s="12" customFormat="1">
      <c r="A392" s="12"/>
      <c r="B392" s="230"/>
      <c r="C392" s="231"/>
      <c r="D392" s="224" t="s">
        <v>185</v>
      </c>
      <c r="E392" s="232" t="s">
        <v>1</v>
      </c>
      <c r="F392" s="233" t="s">
        <v>457</v>
      </c>
      <c r="G392" s="231"/>
      <c r="H392" s="234">
        <v>16.173999999999999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240" t="s">
        <v>185</v>
      </c>
      <c r="AU392" s="240" t="s">
        <v>85</v>
      </c>
      <c r="AV392" s="12" t="s">
        <v>87</v>
      </c>
      <c r="AW392" s="12" t="s">
        <v>34</v>
      </c>
      <c r="AX392" s="12" t="s">
        <v>78</v>
      </c>
      <c r="AY392" s="240" t="s">
        <v>179</v>
      </c>
    </row>
    <row r="393" s="12" customFormat="1">
      <c r="A393" s="12"/>
      <c r="B393" s="230"/>
      <c r="C393" s="231"/>
      <c r="D393" s="224" t="s">
        <v>185</v>
      </c>
      <c r="E393" s="232" t="s">
        <v>1</v>
      </c>
      <c r="F393" s="233" t="s">
        <v>458</v>
      </c>
      <c r="G393" s="231"/>
      <c r="H393" s="234">
        <v>8.4220000000000006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40" t="s">
        <v>185</v>
      </c>
      <c r="AU393" s="240" t="s">
        <v>85</v>
      </c>
      <c r="AV393" s="12" t="s">
        <v>87</v>
      </c>
      <c r="AW393" s="12" t="s">
        <v>34</v>
      </c>
      <c r="AX393" s="12" t="s">
        <v>78</v>
      </c>
      <c r="AY393" s="240" t="s">
        <v>179</v>
      </c>
    </row>
    <row r="394" s="12" customFormat="1">
      <c r="A394" s="12"/>
      <c r="B394" s="230"/>
      <c r="C394" s="231"/>
      <c r="D394" s="224" t="s">
        <v>185</v>
      </c>
      <c r="E394" s="232" t="s">
        <v>1</v>
      </c>
      <c r="F394" s="233" t="s">
        <v>459</v>
      </c>
      <c r="G394" s="231"/>
      <c r="H394" s="234">
        <v>11.052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40" t="s">
        <v>185</v>
      </c>
      <c r="AU394" s="240" t="s">
        <v>85</v>
      </c>
      <c r="AV394" s="12" t="s">
        <v>87</v>
      </c>
      <c r="AW394" s="12" t="s">
        <v>34</v>
      </c>
      <c r="AX394" s="12" t="s">
        <v>78</v>
      </c>
      <c r="AY394" s="240" t="s">
        <v>179</v>
      </c>
    </row>
    <row r="395" s="12" customFormat="1">
      <c r="A395" s="12"/>
      <c r="B395" s="230"/>
      <c r="C395" s="231"/>
      <c r="D395" s="224" t="s">
        <v>185</v>
      </c>
      <c r="E395" s="232" t="s">
        <v>1</v>
      </c>
      <c r="F395" s="233" t="s">
        <v>460</v>
      </c>
      <c r="G395" s="231"/>
      <c r="H395" s="234">
        <v>5.7549999999999999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40" t="s">
        <v>185</v>
      </c>
      <c r="AU395" s="240" t="s">
        <v>85</v>
      </c>
      <c r="AV395" s="12" t="s">
        <v>87</v>
      </c>
      <c r="AW395" s="12" t="s">
        <v>34</v>
      </c>
      <c r="AX395" s="12" t="s">
        <v>78</v>
      </c>
      <c r="AY395" s="240" t="s">
        <v>179</v>
      </c>
    </row>
    <row r="396" s="12" customFormat="1">
      <c r="A396" s="12"/>
      <c r="B396" s="230"/>
      <c r="C396" s="231"/>
      <c r="D396" s="224" t="s">
        <v>185</v>
      </c>
      <c r="E396" s="232" t="s">
        <v>1</v>
      </c>
      <c r="F396" s="233" t="s">
        <v>461</v>
      </c>
      <c r="G396" s="231"/>
      <c r="H396" s="234">
        <v>2.0219999999999998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40" t="s">
        <v>185</v>
      </c>
      <c r="AU396" s="240" t="s">
        <v>85</v>
      </c>
      <c r="AV396" s="12" t="s">
        <v>87</v>
      </c>
      <c r="AW396" s="12" t="s">
        <v>34</v>
      </c>
      <c r="AX396" s="12" t="s">
        <v>78</v>
      </c>
      <c r="AY396" s="240" t="s">
        <v>179</v>
      </c>
    </row>
    <row r="397" s="12" customFormat="1">
      <c r="A397" s="12"/>
      <c r="B397" s="230"/>
      <c r="C397" s="231"/>
      <c r="D397" s="224" t="s">
        <v>185</v>
      </c>
      <c r="E397" s="232" t="s">
        <v>1</v>
      </c>
      <c r="F397" s="233" t="s">
        <v>462</v>
      </c>
      <c r="G397" s="231"/>
      <c r="H397" s="234">
        <v>1.0529999999999999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240" t="s">
        <v>185</v>
      </c>
      <c r="AU397" s="240" t="s">
        <v>85</v>
      </c>
      <c r="AV397" s="12" t="s">
        <v>87</v>
      </c>
      <c r="AW397" s="12" t="s">
        <v>34</v>
      </c>
      <c r="AX397" s="12" t="s">
        <v>78</v>
      </c>
      <c r="AY397" s="240" t="s">
        <v>179</v>
      </c>
    </row>
    <row r="398" s="14" customFormat="1">
      <c r="A398" s="14"/>
      <c r="B398" s="266"/>
      <c r="C398" s="267"/>
      <c r="D398" s="224" t="s">
        <v>185</v>
      </c>
      <c r="E398" s="268" t="s">
        <v>1</v>
      </c>
      <c r="F398" s="269" t="s">
        <v>291</v>
      </c>
      <c r="G398" s="267"/>
      <c r="H398" s="270">
        <v>177.809</v>
      </c>
      <c r="I398" s="271"/>
      <c r="J398" s="267"/>
      <c r="K398" s="267"/>
      <c r="L398" s="272"/>
      <c r="M398" s="273"/>
      <c r="N398" s="274"/>
      <c r="O398" s="274"/>
      <c r="P398" s="274"/>
      <c r="Q398" s="274"/>
      <c r="R398" s="274"/>
      <c r="S398" s="274"/>
      <c r="T398" s="27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6" t="s">
        <v>185</v>
      </c>
      <c r="AU398" s="276" t="s">
        <v>85</v>
      </c>
      <c r="AV398" s="14" t="s">
        <v>180</v>
      </c>
      <c r="AW398" s="14" t="s">
        <v>34</v>
      </c>
      <c r="AX398" s="14" t="s">
        <v>85</v>
      </c>
      <c r="AY398" s="276" t="s">
        <v>179</v>
      </c>
    </row>
    <row r="399" s="2" customFormat="1" ht="49.05" customHeight="1">
      <c r="A399" s="38"/>
      <c r="B399" s="39"/>
      <c r="C399" s="257" t="s">
        <v>558</v>
      </c>
      <c r="D399" s="257" t="s">
        <v>270</v>
      </c>
      <c r="E399" s="258" t="s">
        <v>525</v>
      </c>
      <c r="F399" s="259" t="s">
        <v>526</v>
      </c>
      <c r="G399" s="260" t="s">
        <v>176</v>
      </c>
      <c r="H399" s="261">
        <v>3.8300000000000001</v>
      </c>
      <c r="I399" s="262"/>
      <c r="J399" s="263">
        <f>ROUND(I399*H399,2)</f>
        <v>0</v>
      </c>
      <c r="K399" s="259" t="s">
        <v>177</v>
      </c>
      <c r="L399" s="44"/>
      <c r="M399" s="264" t="s">
        <v>1</v>
      </c>
      <c r="N399" s="265" t="s">
        <v>43</v>
      </c>
      <c r="O399" s="91"/>
      <c r="P399" s="220">
        <f>O399*H399</f>
        <v>0</v>
      </c>
      <c r="Q399" s="220">
        <v>0</v>
      </c>
      <c r="R399" s="220">
        <f>Q399*H399</f>
        <v>0</v>
      </c>
      <c r="S399" s="220">
        <v>0</v>
      </c>
      <c r="T399" s="221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2" t="s">
        <v>480</v>
      </c>
      <c r="AT399" s="222" t="s">
        <v>270</v>
      </c>
      <c r="AU399" s="222" t="s">
        <v>85</v>
      </c>
      <c r="AY399" s="17" t="s">
        <v>179</v>
      </c>
      <c r="BE399" s="223">
        <f>IF(N399="základní",J399,0)</f>
        <v>0</v>
      </c>
      <c r="BF399" s="223">
        <f>IF(N399="snížená",J399,0)</f>
        <v>0</v>
      </c>
      <c r="BG399" s="223">
        <f>IF(N399="zákl. přenesená",J399,0)</f>
        <v>0</v>
      </c>
      <c r="BH399" s="223">
        <f>IF(N399="sníž. přenesená",J399,0)</f>
        <v>0</v>
      </c>
      <c r="BI399" s="223">
        <f>IF(N399="nulová",J399,0)</f>
        <v>0</v>
      </c>
      <c r="BJ399" s="17" t="s">
        <v>85</v>
      </c>
      <c r="BK399" s="223">
        <f>ROUND(I399*H399,2)</f>
        <v>0</v>
      </c>
      <c r="BL399" s="17" t="s">
        <v>480</v>
      </c>
      <c r="BM399" s="222" t="s">
        <v>559</v>
      </c>
    </row>
    <row r="400" s="2" customFormat="1">
      <c r="A400" s="38"/>
      <c r="B400" s="39"/>
      <c r="C400" s="40"/>
      <c r="D400" s="224" t="s">
        <v>182</v>
      </c>
      <c r="E400" s="40"/>
      <c r="F400" s="225" t="s">
        <v>528</v>
      </c>
      <c r="G400" s="40"/>
      <c r="H400" s="40"/>
      <c r="I400" s="226"/>
      <c r="J400" s="40"/>
      <c r="K400" s="40"/>
      <c r="L400" s="44"/>
      <c r="M400" s="227"/>
      <c r="N400" s="228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182</v>
      </c>
      <c r="AU400" s="17" t="s">
        <v>85</v>
      </c>
    </row>
    <row r="401" s="2" customFormat="1">
      <c r="A401" s="38"/>
      <c r="B401" s="39"/>
      <c r="C401" s="40"/>
      <c r="D401" s="224" t="s">
        <v>183</v>
      </c>
      <c r="E401" s="40"/>
      <c r="F401" s="229" t="s">
        <v>560</v>
      </c>
      <c r="G401" s="40"/>
      <c r="H401" s="40"/>
      <c r="I401" s="226"/>
      <c r="J401" s="40"/>
      <c r="K401" s="40"/>
      <c r="L401" s="44"/>
      <c r="M401" s="227"/>
      <c r="N401" s="228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183</v>
      </c>
      <c r="AU401" s="17" t="s">
        <v>85</v>
      </c>
    </row>
    <row r="402" s="12" customFormat="1">
      <c r="A402" s="12"/>
      <c r="B402" s="230"/>
      <c r="C402" s="231"/>
      <c r="D402" s="224" t="s">
        <v>185</v>
      </c>
      <c r="E402" s="232" t="s">
        <v>1</v>
      </c>
      <c r="F402" s="233" t="s">
        <v>561</v>
      </c>
      <c r="G402" s="231"/>
      <c r="H402" s="234">
        <v>3.8300000000000001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40" t="s">
        <v>185</v>
      </c>
      <c r="AU402" s="240" t="s">
        <v>85</v>
      </c>
      <c r="AV402" s="12" t="s">
        <v>87</v>
      </c>
      <c r="AW402" s="12" t="s">
        <v>34</v>
      </c>
      <c r="AX402" s="12" t="s">
        <v>85</v>
      </c>
      <c r="AY402" s="240" t="s">
        <v>179</v>
      </c>
    </row>
    <row r="403" s="2" customFormat="1" ht="49.05" customHeight="1">
      <c r="A403" s="38"/>
      <c r="B403" s="39"/>
      <c r="C403" s="257" t="s">
        <v>562</v>
      </c>
      <c r="D403" s="257" t="s">
        <v>270</v>
      </c>
      <c r="E403" s="258" t="s">
        <v>525</v>
      </c>
      <c r="F403" s="259" t="s">
        <v>526</v>
      </c>
      <c r="G403" s="260" t="s">
        <v>176</v>
      </c>
      <c r="H403" s="261">
        <v>2015.5160000000001</v>
      </c>
      <c r="I403" s="262"/>
      <c r="J403" s="263">
        <f>ROUND(I403*H403,2)</f>
        <v>0</v>
      </c>
      <c r="K403" s="259" t="s">
        <v>177</v>
      </c>
      <c r="L403" s="44"/>
      <c r="M403" s="264" t="s">
        <v>1</v>
      </c>
      <c r="N403" s="265" t="s">
        <v>43</v>
      </c>
      <c r="O403" s="91"/>
      <c r="P403" s="220">
        <f>O403*H403</f>
        <v>0</v>
      </c>
      <c r="Q403" s="220">
        <v>0</v>
      </c>
      <c r="R403" s="220">
        <f>Q403*H403</f>
        <v>0</v>
      </c>
      <c r="S403" s="220">
        <v>0</v>
      </c>
      <c r="T403" s="221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2" t="s">
        <v>480</v>
      </c>
      <c r="AT403" s="222" t="s">
        <v>270</v>
      </c>
      <c r="AU403" s="222" t="s">
        <v>85</v>
      </c>
      <c r="AY403" s="17" t="s">
        <v>179</v>
      </c>
      <c r="BE403" s="223">
        <f>IF(N403="základní",J403,0)</f>
        <v>0</v>
      </c>
      <c r="BF403" s="223">
        <f>IF(N403="snížená",J403,0)</f>
        <v>0</v>
      </c>
      <c r="BG403" s="223">
        <f>IF(N403="zákl. přenesená",J403,0)</f>
        <v>0</v>
      </c>
      <c r="BH403" s="223">
        <f>IF(N403="sníž. přenesená",J403,0)</f>
        <v>0</v>
      </c>
      <c r="BI403" s="223">
        <f>IF(N403="nulová",J403,0)</f>
        <v>0</v>
      </c>
      <c r="BJ403" s="17" t="s">
        <v>85</v>
      </c>
      <c r="BK403" s="223">
        <f>ROUND(I403*H403,2)</f>
        <v>0</v>
      </c>
      <c r="BL403" s="17" t="s">
        <v>480</v>
      </c>
      <c r="BM403" s="222" t="s">
        <v>563</v>
      </c>
    </row>
    <row r="404" s="2" customFormat="1">
      <c r="A404" s="38"/>
      <c r="B404" s="39"/>
      <c r="C404" s="40"/>
      <c r="D404" s="224" t="s">
        <v>182</v>
      </c>
      <c r="E404" s="40"/>
      <c r="F404" s="225" t="s">
        <v>528</v>
      </c>
      <c r="G404" s="40"/>
      <c r="H404" s="40"/>
      <c r="I404" s="226"/>
      <c r="J404" s="40"/>
      <c r="K404" s="40"/>
      <c r="L404" s="44"/>
      <c r="M404" s="227"/>
      <c r="N404" s="228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182</v>
      </c>
      <c r="AU404" s="17" t="s">
        <v>85</v>
      </c>
    </row>
    <row r="405" s="2" customFormat="1">
      <c r="A405" s="38"/>
      <c r="B405" s="39"/>
      <c r="C405" s="40"/>
      <c r="D405" s="224" t="s">
        <v>183</v>
      </c>
      <c r="E405" s="40"/>
      <c r="F405" s="229" t="s">
        <v>564</v>
      </c>
      <c r="G405" s="40"/>
      <c r="H405" s="40"/>
      <c r="I405" s="226"/>
      <c r="J405" s="40"/>
      <c r="K405" s="40"/>
      <c r="L405" s="44"/>
      <c r="M405" s="227"/>
      <c r="N405" s="228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183</v>
      </c>
      <c r="AU405" s="17" t="s">
        <v>85</v>
      </c>
    </row>
    <row r="406" s="12" customFormat="1">
      <c r="A406" s="12"/>
      <c r="B406" s="230"/>
      <c r="C406" s="231"/>
      <c r="D406" s="224" t="s">
        <v>185</v>
      </c>
      <c r="E406" s="232" t="s">
        <v>1</v>
      </c>
      <c r="F406" s="233" t="s">
        <v>565</v>
      </c>
      <c r="G406" s="231"/>
      <c r="H406" s="234">
        <v>1014.442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40" t="s">
        <v>185</v>
      </c>
      <c r="AU406" s="240" t="s">
        <v>85</v>
      </c>
      <c r="AV406" s="12" t="s">
        <v>87</v>
      </c>
      <c r="AW406" s="12" t="s">
        <v>34</v>
      </c>
      <c r="AX406" s="12" t="s">
        <v>78</v>
      </c>
      <c r="AY406" s="240" t="s">
        <v>179</v>
      </c>
    </row>
    <row r="407" s="12" customFormat="1">
      <c r="A407" s="12"/>
      <c r="B407" s="230"/>
      <c r="C407" s="231"/>
      <c r="D407" s="224" t="s">
        <v>185</v>
      </c>
      <c r="E407" s="232" t="s">
        <v>1</v>
      </c>
      <c r="F407" s="233" t="s">
        <v>566</v>
      </c>
      <c r="G407" s="231"/>
      <c r="H407" s="234">
        <v>1001.074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240" t="s">
        <v>185</v>
      </c>
      <c r="AU407" s="240" t="s">
        <v>85</v>
      </c>
      <c r="AV407" s="12" t="s">
        <v>87</v>
      </c>
      <c r="AW407" s="12" t="s">
        <v>34</v>
      </c>
      <c r="AX407" s="12" t="s">
        <v>78</v>
      </c>
      <c r="AY407" s="240" t="s">
        <v>179</v>
      </c>
    </row>
    <row r="408" s="14" customFormat="1">
      <c r="A408" s="14"/>
      <c r="B408" s="266"/>
      <c r="C408" s="267"/>
      <c r="D408" s="224" t="s">
        <v>185</v>
      </c>
      <c r="E408" s="268" t="s">
        <v>1</v>
      </c>
      <c r="F408" s="269" t="s">
        <v>291</v>
      </c>
      <c r="G408" s="267"/>
      <c r="H408" s="270">
        <v>2015.5160000000001</v>
      </c>
      <c r="I408" s="271"/>
      <c r="J408" s="267"/>
      <c r="K408" s="267"/>
      <c r="L408" s="272"/>
      <c r="M408" s="273"/>
      <c r="N408" s="274"/>
      <c r="O408" s="274"/>
      <c r="P408" s="274"/>
      <c r="Q408" s="274"/>
      <c r="R408" s="274"/>
      <c r="S408" s="274"/>
      <c r="T408" s="27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6" t="s">
        <v>185</v>
      </c>
      <c r="AU408" s="276" t="s">
        <v>85</v>
      </c>
      <c r="AV408" s="14" t="s">
        <v>180</v>
      </c>
      <c r="AW408" s="14" t="s">
        <v>34</v>
      </c>
      <c r="AX408" s="14" t="s">
        <v>85</v>
      </c>
      <c r="AY408" s="276" t="s">
        <v>179</v>
      </c>
    </row>
    <row r="409" s="2" customFormat="1" ht="49.05" customHeight="1">
      <c r="A409" s="38"/>
      <c r="B409" s="39"/>
      <c r="C409" s="257" t="s">
        <v>567</v>
      </c>
      <c r="D409" s="257" t="s">
        <v>270</v>
      </c>
      <c r="E409" s="258" t="s">
        <v>525</v>
      </c>
      <c r="F409" s="259" t="s">
        <v>526</v>
      </c>
      <c r="G409" s="260" t="s">
        <v>176</v>
      </c>
      <c r="H409" s="261">
        <v>24.399999999999999</v>
      </c>
      <c r="I409" s="262"/>
      <c r="J409" s="263">
        <f>ROUND(I409*H409,2)</f>
        <v>0</v>
      </c>
      <c r="K409" s="259" t="s">
        <v>177</v>
      </c>
      <c r="L409" s="44"/>
      <c r="M409" s="264" t="s">
        <v>1</v>
      </c>
      <c r="N409" s="265" t="s">
        <v>43</v>
      </c>
      <c r="O409" s="91"/>
      <c r="P409" s="220">
        <f>O409*H409</f>
        <v>0</v>
      </c>
      <c r="Q409" s="220">
        <v>0</v>
      </c>
      <c r="R409" s="220">
        <f>Q409*H409</f>
        <v>0</v>
      </c>
      <c r="S409" s="220">
        <v>0</v>
      </c>
      <c r="T409" s="221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2" t="s">
        <v>480</v>
      </c>
      <c r="AT409" s="222" t="s">
        <v>270</v>
      </c>
      <c r="AU409" s="222" t="s">
        <v>85</v>
      </c>
      <c r="AY409" s="17" t="s">
        <v>179</v>
      </c>
      <c r="BE409" s="223">
        <f>IF(N409="základní",J409,0)</f>
        <v>0</v>
      </c>
      <c r="BF409" s="223">
        <f>IF(N409="snížená",J409,0)</f>
        <v>0</v>
      </c>
      <c r="BG409" s="223">
        <f>IF(N409="zákl. přenesená",J409,0)</f>
        <v>0</v>
      </c>
      <c r="BH409" s="223">
        <f>IF(N409="sníž. přenesená",J409,0)</f>
        <v>0</v>
      </c>
      <c r="BI409" s="223">
        <f>IF(N409="nulová",J409,0)</f>
        <v>0</v>
      </c>
      <c r="BJ409" s="17" t="s">
        <v>85</v>
      </c>
      <c r="BK409" s="223">
        <f>ROUND(I409*H409,2)</f>
        <v>0</v>
      </c>
      <c r="BL409" s="17" t="s">
        <v>480</v>
      </c>
      <c r="BM409" s="222" t="s">
        <v>568</v>
      </c>
    </row>
    <row r="410" s="2" customFormat="1">
      <c r="A410" s="38"/>
      <c r="B410" s="39"/>
      <c r="C410" s="40"/>
      <c r="D410" s="224" t="s">
        <v>182</v>
      </c>
      <c r="E410" s="40"/>
      <c r="F410" s="225" t="s">
        <v>528</v>
      </c>
      <c r="G410" s="40"/>
      <c r="H410" s="40"/>
      <c r="I410" s="226"/>
      <c r="J410" s="40"/>
      <c r="K410" s="40"/>
      <c r="L410" s="44"/>
      <c r="M410" s="227"/>
      <c r="N410" s="228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182</v>
      </c>
      <c r="AU410" s="17" t="s">
        <v>85</v>
      </c>
    </row>
    <row r="411" s="2" customFormat="1">
      <c r="A411" s="38"/>
      <c r="B411" s="39"/>
      <c r="C411" s="40"/>
      <c r="D411" s="224" t="s">
        <v>183</v>
      </c>
      <c r="E411" s="40"/>
      <c r="F411" s="229" t="s">
        <v>569</v>
      </c>
      <c r="G411" s="40"/>
      <c r="H411" s="40"/>
      <c r="I411" s="226"/>
      <c r="J411" s="40"/>
      <c r="K411" s="40"/>
      <c r="L411" s="44"/>
      <c r="M411" s="227"/>
      <c r="N411" s="228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183</v>
      </c>
      <c r="AU411" s="17" t="s">
        <v>85</v>
      </c>
    </row>
    <row r="412" s="12" customFormat="1">
      <c r="A412" s="12"/>
      <c r="B412" s="230"/>
      <c r="C412" s="231"/>
      <c r="D412" s="224" t="s">
        <v>185</v>
      </c>
      <c r="E412" s="232" t="s">
        <v>1</v>
      </c>
      <c r="F412" s="233" t="s">
        <v>570</v>
      </c>
      <c r="G412" s="231"/>
      <c r="H412" s="234">
        <v>24.399999999999999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240" t="s">
        <v>185</v>
      </c>
      <c r="AU412" s="240" t="s">
        <v>85</v>
      </c>
      <c r="AV412" s="12" t="s">
        <v>87</v>
      </c>
      <c r="AW412" s="12" t="s">
        <v>34</v>
      </c>
      <c r="AX412" s="12" t="s">
        <v>85</v>
      </c>
      <c r="AY412" s="240" t="s">
        <v>179</v>
      </c>
    </row>
    <row r="413" s="2" customFormat="1" ht="55.5" customHeight="1">
      <c r="A413" s="38"/>
      <c r="B413" s="39"/>
      <c r="C413" s="257" t="s">
        <v>571</v>
      </c>
      <c r="D413" s="257" t="s">
        <v>270</v>
      </c>
      <c r="E413" s="258" t="s">
        <v>572</v>
      </c>
      <c r="F413" s="259" t="s">
        <v>573</v>
      </c>
      <c r="G413" s="260" t="s">
        <v>176</v>
      </c>
      <c r="H413" s="261">
        <v>1107.548</v>
      </c>
      <c r="I413" s="262"/>
      <c r="J413" s="263">
        <f>ROUND(I413*H413,2)</f>
        <v>0</v>
      </c>
      <c r="K413" s="259" t="s">
        <v>177</v>
      </c>
      <c r="L413" s="44"/>
      <c r="M413" s="264" t="s">
        <v>1</v>
      </c>
      <c r="N413" s="265" t="s">
        <v>43</v>
      </c>
      <c r="O413" s="91"/>
      <c r="P413" s="220">
        <f>O413*H413</f>
        <v>0</v>
      </c>
      <c r="Q413" s="220">
        <v>0</v>
      </c>
      <c r="R413" s="220">
        <f>Q413*H413</f>
        <v>0</v>
      </c>
      <c r="S413" s="220">
        <v>0</v>
      </c>
      <c r="T413" s="221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2" t="s">
        <v>480</v>
      </c>
      <c r="AT413" s="222" t="s">
        <v>270</v>
      </c>
      <c r="AU413" s="222" t="s">
        <v>85</v>
      </c>
      <c r="AY413" s="17" t="s">
        <v>179</v>
      </c>
      <c r="BE413" s="223">
        <f>IF(N413="základní",J413,0)</f>
        <v>0</v>
      </c>
      <c r="BF413" s="223">
        <f>IF(N413="snížená",J413,0)</f>
        <v>0</v>
      </c>
      <c r="BG413" s="223">
        <f>IF(N413="zákl. přenesená",J413,0)</f>
        <v>0</v>
      </c>
      <c r="BH413" s="223">
        <f>IF(N413="sníž. přenesená",J413,0)</f>
        <v>0</v>
      </c>
      <c r="BI413" s="223">
        <f>IF(N413="nulová",J413,0)</f>
        <v>0</v>
      </c>
      <c r="BJ413" s="17" t="s">
        <v>85</v>
      </c>
      <c r="BK413" s="223">
        <f>ROUND(I413*H413,2)</f>
        <v>0</v>
      </c>
      <c r="BL413" s="17" t="s">
        <v>480</v>
      </c>
      <c r="BM413" s="222" t="s">
        <v>574</v>
      </c>
    </row>
    <row r="414" s="2" customFormat="1">
      <c r="A414" s="38"/>
      <c r="B414" s="39"/>
      <c r="C414" s="40"/>
      <c r="D414" s="224" t="s">
        <v>182</v>
      </c>
      <c r="E414" s="40"/>
      <c r="F414" s="225" t="s">
        <v>575</v>
      </c>
      <c r="G414" s="40"/>
      <c r="H414" s="40"/>
      <c r="I414" s="226"/>
      <c r="J414" s="40"/>
      <c r="K414" s="40"/>
      <c r="L414" s="44"/>
      <c r="M414" s="227"/>
      <c r="N414" s="228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182</v>
      </c>
      <c r="AU414" s="17" t="s">
        <v>85</v>
      </c>
    </row>
    <row r="415" s="2" customFormat="1">
      <c r="A415" s="38"/>
      <c r="B415" s="39"/>
      <c r="C415" s="40"/>
      <c r="D415" s="224" t="s">
        <v>183</v>
      </c>
      <c r="E415" s="40"/>
      <c r="F415" s="229" t="s">
        <v>529</v>
      </c>
      <c r="G415" s="40"/>
      <c r="H415" s="40"/>
      <c r="I415" s="226"/>
      <c r="J415" s="40"/>
      <c r="K415" s="40"/>
      <c r="L415" s="44"/>
      <c r="M415" s="227"/>
      <c r="N415" s="228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183</v>
      </c>
      <c r="AU415" s="17" t="s">
        <v>85</v>
      </c>
    </row>
    <row r="416" s="12" customFormat="1">
      <c r="A416" s="12"/>
      <c r="B416" s="230"/>
      <c r="C416" s="231"/>
      <c r="D416" s="224" t="s">
        <v>185</v>
      </c>
      <c r="E416" s="232" t="s">
        <v>1</v>
      </c>
      <c r="F416" s="233" t="s">
        <v>576</v>
      </c>
      <c r="G416" s="231"/>
      <c r="H416" s="234">
        <v>1107.548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T416" s="240" t="s">
        <v>185</v>
      </c>
      <c r="AU416" s="240" t="s">
        <v>85</v>
      </c>
      <c r="AV416" s="12" t="s">
        <v>87</v>
      </c>
      <c r="AW416" s="12" t="s">
        <v>34</v>
      </c>
      <c r="AX416" s="12" t="s">
        <v>85</v>
      </c>
      <c r="AY416" s="240" t="s">
        <v>179</v>
      </c>
    </row>
    <row r="417" s="2" customFormat="1" ht="55.5" customHeight="1">
      <c r="A417" s="38"/>
      <c r="B417" s="39"/>
      <c r="C417" s="257" t="s">
        <v>577</v>
      </c>
      <c r="D417" s="257" t="s">
        <v>270</v>
      </c>
      <c r="E417" s="258" t="s">
        <v>572</v>
      </c>
      <c r="F417" s="259" t="s">
        <v>573</v>
      </c>
      <c r="G417" s="260" t="s">
        <v>176</v>
      </c>
      <c r="H417" s="261">
        <v>84016.928</v>
      </c>
      <c r="I417" s="262"/>
      <c r="J417" s="263">
        <f>ROUND(I417*H417,2)</f>
        <v>0</v>
      </c>
      <c r="K417" s="259" t="s">
        <v>177</v>
      </c>
      <c r="L417" s="44"/>
      <c r="M417" s="264" t="s">
        <v>1</v>
      </c>
      <c r="N417" s="265" t="s">
        <v>43</v>
      </c>
      <c r="O417" s="91"/>
      <c r="P417" s="220">
        <f>O417*H417</f>
        <v>0</v>
      </c>
      <c r="Q417" s="220">
        <v>0</v>
      </c>
      <c r="R417" s="220">
        <f>Q417*H417</f>
        <v>0</v>
      </c>
      <c r="S417" s="220">
        <v>0</v>
      </c>
      <c r="T417" s="221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2" t="s">
        <v>480</v>
      </c>
      <c r="AT417" s="222" t="s">
        <v>270</v>
      </c>
      <c r="AU417" s="222" t="s">
        <v>85</v>
      </c>
      <c r="AY417" s="17" t="s">
        <v>179</v>
      </c>
      <c r="BE417" s="223">
        <f>IF(N417="základní",J417,0)</f>
        <v>0</v>
      </c>
      <c r="BF417" s="223">
        <f>IF(N417="snížená",J417,0)</f>
        <v>0</v>
      </c>
      <c r="BG417" s="223">
        <f>IF(N417="zákl. přenesená",J417,0)</f>
        <v>0</v>
      </c>
      <c r="BH417" s="223">
        <f>IF(N417="sníž. přenesená",J417,0)</f>
        <v>0</v>
      </c>
      <c r="BI417" s="223">
        <f>IF(N417="nulová",J417,0)</f>
        <v>0</v>
      </c>
      <c r="BJ417" s="17" t="s">
        <v>85</v>
      </c>
      <c r="BK417" s="223">
        <f>ROUND(I417*H417,2)</f>
        <v>0</v>
      </c>
      <c r="BL417" s="17" t="s">
        <v>480</v>
      </c>
      <c r="BM417" s="222" t="s">
        <v>578</v>
      </c>
    </row>
    <row r="418" s="2" customFormat="1">
      <c r="A418" s="38"/>
      <c r="B418" s="39"/>
      <c r="C418" s="40"/>
      <c r="D418" s="224" t="s">
        <v>182</v>
      </c>
      <c r="E418" s="40"/>
      <c r="F418" s="225" t="s">
        <v>575</v>
      </c>
      <c r="G418" s="40"/>
      <c r="H418" s="40"/>
      <c r="I418" s="226"/>
      <c r="J418" s="40"/>
      <c r="K418" s="40"/>
      <c r="L418" s="44"/>
      <c r="M418" s="227"/>
      <c r="N418" s="228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182</v>
      </c>
      <c r="AU418" s="17" t="s">
        <v>85</v>
      </c>
    </row>
    <row r="419" s="2" customFormat="1">
      <c r="A419" s="38"/>
      <c r="B419" s="39"/>
      <c r="C419" s="40"/>
      <c r="D419" s="224" t="s">
        <v>183</v>
      </c>
      <c r="E419" s="40"/>
      <c r="F419" s="229" t="s">
        <v>533</v>
      </c>
      <c r="G419" s="40"/>
      <c r="H419" s="40"/>
      <c r="I419" s="226"/>
      <c r="J419" s="40"/>
      <c r="K419" s="40"/>
      <c r="L419" s="44"/>
      <c r="M419" s="227"/>
      <c r="N419" s="228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183</v>
      </c>
      <c r="AU419" s="17" t="s">
        <v>85</v>
      </c>
    </row>
    <row r="420" s="12" customFormat="1">
      <c r="A420" s="12"/>
      <c r="B420" s="230"/>
      <c r="C420" s="231"/>
      <c r="D420" s="224" t="s">
        <v>185</v>
      </c>
      <c r="E420" s="232" t="s">
        <v>1</v>
      </c>
      <c r="F420" s="233" t="s">
        <v>579</v>
      </c>
      <c r="G420" s="231"/>
      <c r="H420" s="234">
        <v>84016.928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40" t="s">
        <v>185</v>
      </c>
      <c r="AU420" s="240" t="s">
        <v>85</v>
      </c>
      <c r="AV420" s="12" t="s">
        <v>87</v>
      </c>
      <c r="AW420" s="12" t="s">
        <v>34</v>
      </c>
      <c r="AX420" s="12" t="s">
        <v>85</v>
      </c>
      <c r="AY420" s="240" t="s">
        <v>179</v>
      </c>
    </row>
    <row r="421" s="2" customFormat="1" ht="55.5" customHeight="1">
      <c r="A421" s="38"/>
      <c r="B421" s="39"/>
      <c r="C421" s="257" t="s">
        <v>580</v>
      </c>
      <c r="D421" s="257" t="s">
        <v>270</v>
      </c>
      <c r="E421" s="258" t="s">
        <v>572</v>
      </c>
      <c r="F421" s="259" t="s">
        <v>573</v>
      </c>
      <c r="G421" s="260" t="s">
        <v>176</v>
      </c>
      <c r="H421" s="261">
        <v>371.27999999999997</v>
      </c>
      <c r="I421" s="262"/>
      <c r="J421" s="263">
        <f>ROUND(I421*H421,2)</f>
        <v>0</v>
      </c>
      <c r="K421" s="259" t="s">
        <v>177</v>
      </c>
      <c r="L421" s="44"/>
      <c r="M421" s="264" t="s">
        <v>1</v>
      </c>
      <c r="N421" s="265" t="s">
        <v>43</v>
      </c>
      <c r="O421" s="91"/>
      <c r="P421" s="220">
        <f>O421*H421</f>
        <v>0</v>
      </c>
      <c r="Q421" s="220">
        <v>0</v>
      </c>
      <c r="R421" s="220">
        <f>Q421*H421</f>
        <v>0</v>
      </c>
      <c r="S421" s="220">
        <v>0</v>
      </c>
      <c r="T421" s="221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2" t="s">
        <v>480</v>
      </c>
      <c r="AT421" s="222" t="s">
        <v>270</v>
      </c>
      <c r="AU421" s="222" t="s">
        <v>85</v>
      </c>
      <c r="AY421" s="17" t="s">
        <v>179</v>
      </c>
      <c r="BE421" s="223">
        <f>IF(N421="základní",J421,0)</f>
        <v>0</v>
      </c>
      <c r="BF421" s="223">
        <f>IF(N421="snížená",J421,0)</f>
        <v>0</v>
      </c>
      <c r="BG421" s="223">
        <f>IF(N421="zákl. přenesená",J421,0)</f>
        <v>0</v>
      </c>
      <c r="BH421" s="223">
        <f>IF(N421="sníž. přenesená",J421,0)</f>
        <v>0</v>
      </c>
      <c r="BI421" s="223">
        <f>IF(N421="nulová",J421,0)</f>
        <v>0</v>
      </c>
      <c r="BJ421" s="17" t="s">
        <v>85</v>
      </c>
      <c r="BK421" s="223">
        <f>ROUND(I421*H421,2)</f>
        <v>0</v>
      </c>
      <c r="BL421" s="17" t="s">
        <v>480</v>
      </c>
      <c r="BM421" s="222" t="s">
        <v>581</v>
      </c>
    </row>
    <row r="422" s="2" customFormat="1">
      <c r="A422" s="38"/>
      <c r="B422" s="39"/>
      <c r="C422" s="40"/>
      <c r="D422" s="224" t="s">
        <v>182</v>
      </c>
      <c r="E422" s="40"/>
      <c r="F422" s="225" t="s">
        <v>575</v>
      </c>
      <c r="G422" s="40"/>
      <c r="H422" s="40"/>
      <c r="I422" s="226"/>
      <c r="J422" s="40"/>
      <c r="K422" s="40"/>
      <c r="L422" s="44"/>
      <c r="M422" s="227"/>
      <c r="N422" s="228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182</v>
      </c>
      <c r="AU422" s="17" t="s">
        <v>85</v>
      </c>
    </row>
    <row r="423" s="2" customFormat="1">
      <c r="A423" s="38"/>
      <c r="B423" s="39"/>
      <c r="C423" s="40"/>
      <c r="D423" s="224" t="s">
        <v>183</v>
      </c>
      <c r="E423" s="40"/>
      <c r="F423" s="229" t="s">
        <v>582</v>
      </c>
      <c r="G423" s="40"/>
      <c r="H423" s="40"/>
      <c r="I423" s="226"/>
      <c r="J423" s="40"/>
      <c r="K423" s="40"/>
      <c r="L423" s="44"/>
      <c r="M423" s="227"/>
      <c r="N423" s="228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183</v>
      </c>
      <c r="AU423" s="17" t="s">
        <v>85</v>
      </c>
    </row>
    <row r="424" s="12" customFormat="1">
      <c r="A424" s="12"/>
      <c r="B424" s="230"/>
      <c r="C424" s="231"/>
      <c r="D424" s="224" t="s">
        <v>185</v>
      </c>
      <c r="E424" s="232" t="s">
        <v>1</v>
      </c>
      <c r="F424" s="233" t="s">
        <v>583</v>
      </c>
      <c r="G424" s="231"/>
      <c r="H424" s="234">
        <v>371.27999999999997</v>
      </c>
      <c r="I424" s="235"/>
      <c r="J424" s="231"/>
      <c r="K424" s="231"/>
      <c r="L424" s="236"/>
      <c r="M424" s="237"/>
      <c r="N424" s="238"/>
      <c r="O424" s="238"/>
      <c r="P424" s="238"/>
      <c r="Q424" s="238"/>
      <c r="R424" s="238"/>
      <c r="S424" s="238"/>
      <c r="T424" s="239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40" t="s">
        <v>185</v>
      </c>
      <c r="AU424" s="240" t="s">
        <v>85</v>
      </c>
      <c r="AV424" s="12" t="s">
        <v>87</v>
      </c>
      <c r="AW424" s="12" t="s">
        <v>34</v>
      </c>
      <c r="AX424" s="12" t="s">
        <v>85</v>
      </c>
      <c r="AY424" s="240" t="s">
        <v>179</v>
      </c>
    </row>
    <row r="425" s="2" customFormat="1" ht="55.5" customHeight="1">
      <c r="A425" s="38"/>
      <c r="B425" s="39"/>
      <c r="C425" s="257" t="s">
        <v>584</v>
      </c>
      <c r="D425" s="257" t="s">
        <v>270</v>
      </c>
      <c r="E425" s="258" t="s">
        <v>572</v>
      </c>
      <c r="F425" s="259" t="s">
        <v>573</v>
      </c>
      <c r="G425" s="260" t="s">
        <v>176</v>
      </c>
      <c r="H425" s="261">
        <v>296.39999999999998</v>
      </c>
      <c r="I425" s="262"/>
      <c r="J425" s="263">
        <f>ROUND(I425*H425,2)</f>
        <v>0</v>
      </c>
      <c r="K425" s="259" t="s">
        <v>177</v>
      </c>
      <c r="L425" s="44"/>
      <c r="M425" s="264" t="s">
        <v>1</v>
      </c>
      <c r="N425" s="265" t="s">
        <v>43</v>
      </c>
      <c r="O425" s="91"/>
      <c r="P425" s="220">
        <f>O425*H425</f>
        <v>0</v>
      </c>
      <c r="Q425" s="220">
        <v>0</v>
      </c>
      <c r="R425" s="220">
        <f>Q425*H425</f>
        <v>0</v>
      </c>
      <c r="S425" s="220">
        <v>0</v>
      </c>
      <c r="T425" s="221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2" t="s">
        <v>480</v>
      </c>
      <c r="AT425" s="222" t="s">
        <v>270</v>
      </c>
      <c r="AU425" s="222" t="s">
        <v>85</v>
      </c>
      <c r="AY425" s="17" t="s">
        <v>179</v>
      </c>
      <c r="BE425" s="223">
        <f>IF(N425="základní",J425,0)</f>
        <v>0</v>
      </c>
      <c r="BF425" s="223">
        <f>IF(N425="snížená",J425,0)</f>
        <v>0</v>
      </c>
      <c r="BG425" s="223">
        <f>IF(N425="zákl. přenesená",J425,0)</f>
        <v>0</v>
      </c>
      <c r="BH425" s="223">
        <f>IF(N425="sníž. přenesená",J425,0)</f>
        <v>0</v>
      </c>
      <c r="BI425" s="223">
        <f>IF(N425="nulová",J425,0)</f>
        <v>0</v>
      </c>
      <c r="BJ425" s="17" t="s">
        <v>85</v>
      </c>
      <c r="BK425" s="223">
        <f>ROUND(I425*H425,2)</f>
        <v>0</v>
      </c>
      <c r="BL425" s="17" t="s">
        <v>480</v>
      </c>
      <c r="BM425" s="222" t="s">
        <v>585</v>
      </c>
    </row>
    <row r="426" s="2" customFormat="1">
      <c r="A426" s="38"/>
      <c r="B426" s="39"/>
      <c r="C426" s="40"/>
      <c r="D426" s="224" t="s">
        <v>182</v>
      </c>
      <c r="E426" s="40"/>
      <c r="F426" s="225" t="s">
        <v>575</v>
      </c>
      <c r="G426" s="40"/>
      <c r="H426" s="40"/>
      <c r="I426" s="226"/>
      <c r="J426" s="40"/>
      <c r="K426" s="40"/>
      <c r="L426" s="44"/>
      <c r="M426" s="227"/>
      <c r="N426" s="228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182</v>
      </c>
      <c r="AU426" s="17" t="s">
        <v>85</v>
      </c>
    </row>
    <row r="427" s="2" customFormat="1">
      <c r="A427" s="38"/>
      <c r="B427" s="39"/>
      <c r="C427" s="40"/>
      <c r="D427" s="224" t="s">
        <v>183</v>
      </c>
      <c r="E427" s="40"/>
      <c r="F427" s="229" t="s">
        <v>586</v>
      </c>
      <c r="G427" s="40"/>
      <c r="H427" s="40"/>
      <c r="I427" s="226"/>
      <c r="J427" s="40"/>
      <c r="K427" s="40"/>
      <c r="L427" s="44"/>
      <c r="M427" s="227"/>
      <c r="N427" s="228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183</v>
      </c>
      <c r="AU427" s="17" t="s">
        <v>85</v>
      </c>
    </row>
    <row r="428" s="12" customFormat="1">
      <c r="A428" s="12"/>
      <c r="B428" s="230"/>
      <c r="C428" s="231"/>
      <c r="D428" s="224" t="s">
        <v>185</v>
      </c>
      <c r="E428" s="232" t="s">
        <v>1</v>
      </c>
      <c r="F428" s="233" t="s">
        <v>587</v>
      </c>
      <c r="G428" s="231"/>
      <c r="H428" s="234">
        <v>296.39999999999998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T428" s="240" t="s">
        <v>185</v>
      </c>
      <c r="AU428" s="240" t="s">
        <v>85</v>
      </c>
      <c r="AV428" s="12" t="s">
        <v>87</v>
      </c>
      <c r="AW428" s="12" t="s">
        <v>34</v>
      </c>
      <c r="AX428" s="12" t="s">
        <v>85</v>
      </c>
      <c r="AY428" s="240" t="s">
        <v>179</v>
      </c>
    </row>
    <row r="429" s="2" customFormat="1" ht="55.5" customHeight="1">
      <c r="A429" s="38"/>
      <c r="B429" s="39"/>
      <c r="C429" s="257" t="s">
        <v>588</v>
      </c>
      <c r="D429" s="257" t="s">
        <v>270</v>
      </c>
      <c r="E429" s="258" t="s">
        <v>572</v>
      </c>
      <c r="F429" s="259" t="s">
        <v>573</v>
      </c>
      <c r="G429" s="260" t="s">
        <v>176</v>
      </c>
      <c r="H429" s="261">
        <v>1766.952</v>
      </c>
      <c r="I429" s="262"/>
      <c r="J429" s="263">
        <f>ROUND(I429*H429,2)</f>
        <v>0</v>
      </c>
      <c r="K429" s="259" t="s">
        <v>177</v>
      </c>
      <c r="L429" s="44"/>
      <c r="M429" s="264" t="s">
        <v>1</v>
      </c>
      <c r="N429" s="265" t="s">
        <v>43</v>
      </c>
      <c r="O429" s="91"/>
      <c r="P429" s="220">
        <f>O429*H429</f>
        <v>0</v>
      </c>
      <c r="Q429" s="220">
        <v>0</v>
      </c>
      <c r="R429" s="220">
        <f>Q429*H429</f>
        <v>0</v>
      </c>
      <c r="S429" s="220">
        <v>0</v>
      </c>
      <c r="T429" s="221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2" t="s">
        <v>480</v>
      </c>
      <c r="AT429" s="222" t="s">
        <v>270</v>
      </c>
      <c r="AU429" s="222" t="s">
        <v>85</v>
      </c>
      <c r="AY429" s="17" t="s">
        <v>179</v>
      </c>
      <c r="BE429" s="223">
        <f>IF(N429="základní",J429,0)</f>
        <v>0</v>
      </c>
      <c r="BF429" s="223">
        <f>IF(N429="snížená",J429,0)</f>
        <v>0</v>
      </c>
      <c r="BG429" s="223">
        <f>IF(N429="zákl. přenesená",J429,0)</f>
        <v>0</v>
      </c>
      <c r="BH429" s="223">
        <f>IF(N429="sníž. přenesená",J429,0)</f>
        <v>0</v>
      </c>
      <c r="BI429" s="223">
        <f>IF(N429="nulová",J429,0)</f>
        <v>0</v>
      </c>
      <c r="BJ429" s="17" t="s">
        <v>85</v>
      </c>
      <c r="BK429" s="223">
        <f>ROUND(I429*H429,2)</f>
        <v>0</v>
      </c>
      <c r="BL429" s="17" t="s">
        <v>480</v>
      </c>
      <c r="BM429" s="222" t="s">
        <v>589</v>
      </c>
    </row>
    <row r="430" s="2" customFormat="1">
      <c r="A430" s="38"/>
      <c r="B430" s="39"/>
      <c r="C430" s="40"/>
      <c r="D430" s="224" t="s">
        <v>182</v>
      </c>
      <c r="E430" s="40"/>
      <c r="F430" s="225" t="s">
        <v>575</v>
      </c>
      <c r="G430" s="40"/>
      <c r="H430" s="40"/>
      <c r="I430" s="226"/>
      <c r="J430" s="40"/>
      <c r="K430" s="40"/>
      <c r="L430" s="44"/>
      <c r="M430" s="227"/>
      <c r="N430" s="228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182</v>
      </c>
      <c r="AU430" s="17" t="s">
        <v>85</v>
      </c>
    </row>
    <row r="431" s="2" customFormat="1">
      <c r="A431" s="38"/>
      <c r="B431" s="39"/>
      <c r="C431" s="40"/>
      <c r="D431" s="224" t="s">
        <v>183</v>
      </c>
      <c r="E431" s="40"/>
      <c r="F431" s="229" t="s">
        <v>590</v>
      </c>
      <c r="G431" s="40"/>
      <c r="H431" s="40"/>
      <c r="I431" s="226"/>
      <c r="J431" s="40"/>
      <c r="K431" s="40"/>
      <c r="L431" s="44"/>
      <c r="M431" s="227"/>
      <c r="N431" s="228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183</v>
      </c>
      <c r="AU431" s="17" t="s">
        <v>85</v>
      </c>
    </row>
    <row r="432" s="12" customFormat="1">
      <c r="A432" s="12"/>
      <c r="B432" s="230"/>
      <c r="C432" s="231"/>
      <c r="D432" s="224" t="s">
        <v>185</v>
      </c>
      <c r="E432" s="232" t="s">
        <v>1</v>
      </c>
      <c r="F432" s="233" t="s">
        <v>591</v>
      </c>
      <c r="G432" s="231"/>
      <c r="H432" s="234">
        <v>1231.5119999999999</v>
      </c>
      <c r="I432" s="235"/>
      <c r="J432" s="231"/>
      <c r="K432" s="231"/>
      <c r="L432" s="236"/>
      <c r="M432" s="237"/>
      <c r="N432" s="238"/>
      <c r="O432" s="238"/>
      <c r="P432" s="238"/>
      <c r="Q432" s="238"/>
      <c r="R432" s="238"/>
      <c r="S432" s="238"/>
      <c r="T432" s="239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40" t="s">
        <v>185</v>
      </c>
      <c r="AU432" s="240" t="s">
        <v>85</v>
      </c>
      <c r="AV432" s="12" t="s">
        <v>87</v>
      </c>
      <c r="AW432" s="12" t="s">
        <v>34</v>
      </c>
      <c r="AX432" s="12" t="s">
        <v>78</v>
      </c>
      <c r="AY432" s="240" t="s">
        <v>179</v>
      </c>
    </row>
    <row r="433" s="12" customFormat="1">
      <c r="A433" s="12"/>
      <c r="B433" s="230"/>
      <c r="C433" s="231"/>
      <c r="D433" s="224" t="s">
        <v>185</v>
      </c>
      <c r="E433" s="232" t="s">
        <v>1</v>
      </c>
      <c r="F433" s="233" t="s">
        <v>592</v>
      </c>
      <c r="G433" s="231"/>
      <c r="H433" s="234">
        <v>535.44000000000005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T433" s="240" t="s">
        <v>185</v>
      </c>
      <c r="AU433" s="240" t="s">
        <v>85</v>
      </c>
      <c r="AV433" s="12" t="s">
        <v>87</v>
      </c>
      <c r="AW433" s="12" t="s">
        <v>34</v>
      </c>
      <c r="AX433" s="12" t="s">
        <v>78</v>
      </c>
      <c r="AY433" s="240" t="s">
        <v>179</v>
      </c>
    </row>
    <row r="434" s="14" customFormat="1">
      <c r="A434" s="14"/>
      <c r="B434" s="266"/>
      <c r="C434" s="267"/>
      <c r="D434" s="224" t="s">
        <v>185</v>
      </c>
      <c r="E434" s="268" t="s">
        <v>1</v>
      </c>
      <c r="F434" s="269" t="s">
        <v>291</v>
      </c>
      <c r="G434" s="267"/>
      <c r="H434" s="270">
        <v>1766.952</v>
      </c>
      <c r="I434" s="271"/>
      <c r="J434" s="267"/>
      <c r="K434" s="267"/>
      <c r="L434" s="272"/>
      <c r="M434" s="273"/>
      <c r="N434" s="274"/>
      <c r="O434" s="274"/>
      <c r="P434" s="274"/>
      <c r="Q434" s="274"/>
      <c r="R434" s="274"/>
      <c r="S434" s="274"/>
      <c r="T434" s="27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6" t="s">
        <v>185</v>
      </c>
      <c r="AU434" s="276" t="s">
        <v>85</v>
      </c>
      <c r="AV434" s="14" t="s">
        <v>180</v>
      </c>
      <c r="AW434" s="14" t="s">
        <v>34</v>
      </c>
      <c r="AX434" s="14" t="s">
        <v>85</v>
      </c>
      <c r="AY434" s="276" t="s">
        <v>179</v>
      </c>
    </row>
    <row r="435" s="2" customFormat="1" ht="55.5" customHeight="1">
      <c r="A435" s="38"/>
      <c r="B435" s="39"/>
      <c r="C435" s="257" t="s">
        <v>593</v>
      </c>
      <c r="D435" s="257" t="s">
        <v>270</v>
      </c>
      <c r="E435" s="258" t="s">
        <v>572</v>
      </c>
      <c r="F435" s="259" t="s">
        <v>573</v>
      </c>
      <c r="G435" s="260" t="s">
        <v>176</v>
      </c>
      <c r="H435" s="261">
        <v>12.532</v>
      </c>
      <c r="I435" s="262"/>
      <c r="J435" s="263">
        <f>ROUND(I435*H435,2)</f>
        <v>0</v>
      </c>
      <c r="K435" s="259" t="s">
        <v>177</v>
      </c>
      <c r="L435" s="44"/>
      <c r="M435" s="264" t="s">
        <v>1</v>
      </c>
      <c r="N435" s="265" t="s">
        <v>43</v>
      </c>
      <c r="O435" s="91"/>
      <c r="P435" s="220">
        <f>O435*H435</f>
        <v>0</v>
      </c>
      <c r="Q435" s="220">
        <v>0</v>
      </c>
      <c r="R435" s="220">
        <f>Q435*H435</f>
        <v>0</v>
      </c>
      <c r="S435" s="220">
        <v>0</v>
      </c>
      <c r="T435" s="221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2" t="s">
        <v>480</v>
      </c>
      <c r="AT435" s="222" t="s">
        <v>270</v>
      </c>
      <c r="AU435" s="222" t="s">
        <v>85</v>
      </c>
      <c r="AY435" s="17" t="s">
        <v>179</v>
      </c>
      <c r="BE435" s="223">
        <f>IF(N435="základní",J435,0)</f>
        <v>0</v>
      </c>
      <c r="BF435" s="223">
        <f>IF(N435="snížená",J435,0)</f>
        <v>0</v>
      </c>
      <c r="BG435" s="223">
        <f>IF(N435="zákl. přenesená",J435,0)</f>
        <v>0</v>
      </c>
      <c r="BH435" s="223">
        <f>IF(N435="sníž. přenesená",J435,0)</f>
        <v>0</v>
      </c>
      <c r="BI435" s="223">
        <f>IF(N435="nulová",J435,0)</f>
        <v>0</v>
      </c>
      <c r="BJ435" s="17" t="s">
        <v>85</v>
      </c>
      <c r="BK435" s="223">
        <f>ROUND(I435*H435,2)</f>
        <v>0</v>
      </c>
      <c r="BL435" s="17" t="s">
        <v>480</v>
      </c>
      <c r="BM435" s="222" t="s">
        <v>594</v>
      </c>
    </row>
    <row r="436" s="2" customFormat="1">
      <c r="A436" s="38"/>
      <c r="B436" s="39"/>
      <c r="C436" s="40"/>
      <c r="D436" s="224" t="s">
        <v>182</v>
      </c>
      <c r="E436" s="40"/>
      <c r="F436" s="225" t="s">
        <v>575</v>
      </c>
      <c r="G436" s="40"/>
      <c r="H436" s="40"/>
      <c r="I436" s="226"/>
      <c r="J436" s="40"/>
      <c r="K436" s="40"/>
      <c r="L436" s="44"/>
      <c r="M436" s="227"/>
      <c r="N436" s="228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182</v>
      </c>
      <c r="AU436" s="17" t="s">
        <v>85</v>
      </c>
    </row>
    <row r="437" s="2" customFormat="1">
      <c r="A437" s="38"/>
      <c r="B437" s="39"/>
      <c r="C437" s="40"/>
      <c r="D437" s="224" t="s">
        <v>183</v>
      </c>
      <c r="E437" s="40"/>
      <c r="F437" s="229" t="s">
        <v>551</v>
      </c>
      <c r="G437" s="40"/>
      <c r="H437" s="40"/>
      <c r="I437" s="226"/>
      <c r="J437" s="40"/>
      <c r="K437" s="40"/>
      <c r="L437" s="44"/>
      <c r="M437" s="227"/>
      <c r="N437" s="228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183</v>
      </c>
      <c r="AU437" s="17" t="s">
        <v>85</v>
      </c>
    </row>
    <row r="438" s="12" customFormat="1">
      <c r="A438" s="12"/>
      <c r="B438" s="230"/>
      <c r="C438" s="231"/>
      <c r="D438" s="224" t="s">
        <v>185</v>
      </c>
      <c r="E438" s="232" t="s">
        <v>1</v>
      </c>
      <c r="F438" s="233" t="s">
        <v>595</v>
      </c>
      <c r="G438" s="231"/>
      <c r="H438" s="234">
        <v>1.381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T438" s="240" t="s">
        <v>185</v>
      </c>
      <c r="AU438" s="240" t="s">
        <v>85</v>
      </c>
      <c r="AV438" s="12" t="s">
        <v>87</v>
      </c>
      <c r="AW438" s="12" t="s">
        <v>34</v>
      </c>
      <c r="AX438" s="12" t="s">
        <v>78</v>
      </c>
      <c r="AY438" s="240" t="s">
        <v>179</v>
      </c>
    </row>
    <row r="439" s="12" customFormat="1">
      <c r="A439" s="12"/>
      <c r="B439" s="230"/>
      <c r="C439" s="231"/>
      <c r="D439" s="224" t="s">
        <v>185</v>
      </c>
      <c r="E439" s="232" t="s">
        <v>1</v>
      </c>
      <c r="F439" s="233" t="s">
        <v>596</v>
      </c>
      <c r="G439" s="231"/>
      <c r="H439" s="234">
        <v>6.5890000000000004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T439" s="240" t="s">
        <v>185</v>
      </c>
      <c r="AU439" s="240" t="s">
        <v>85</v>
      </c>
      <c r="AV439" s="12" t="s">
        <v>87</v>
      </c>
      <c r="AW439" s="12" t="s">
        <v>34</v>
      </c>
      <c r="AX439" s="12" t="s">
        <v>78</v>
      </c>
      <c r="AY439" s="240" t="s">
        <v>179</v>
      </c>
    </row>
    <row r="440" s="12" customFormat="1">
      <c r="A440" s="12"/>
      <c r="B440" s="230"/>
      <c r="C440" s="231"/>
      <c r="D440" s="224" t="s">
        <v>185</v>
      </c>
      <c r="E440" s="232" t="s">
        <v>1</v>
      </c>
      <c r="F440" s="233" t="s">
        <v>597</v>
      </c>
      <c r="G440" s="231"/>
      <c r="H440" s="234">
        <v>4.5620000000000003</v>
      </c>
      <c r="I440" s="235"/>
      <c r="J440" s="231"/>
      <c r="K440" s="231"/>
      <c r="L440" s="236"/>
      <c r="M440" s="237"/>
      <c r="N440" s="238"/>
      <c r="O440" s="238"/>
      <c r="P440" s="238"/>
      <c r="Q440" s="238"/>
      <c r="R440" s="238"/>
      <c r="S440" s="238"/>
      <c r="T440" s="239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T440" s="240" t="s">
        <v>185</v>
      </c>
      <c r="AU440" s="240" t="s">
        <v>85</v>
      </c>
      <c r="AV440" s="12" t="s">
        <v>87</v>
      </c>
      <c r="AW440" s="12" t="s">
        <v>34</v>
      </c>
      <c r="AX440" s="12" t="s">
        <v>78</v>
      </c>
      <c r="AY440" s="240" t="s">
        <v>179</v>
      </c>
    </row>
    <row r="441" s="14" customFormat="1">
      <c r="A441" s="14"/>
      <c r="B441" s="266"/>
      <c r="C441" s="267"/>
      <c r="D441" s="224" t="s">
        <v>185</v>
      </c>
      <c r="E441" s="268" t="s">
        <v>1</v>
      </c>
      <c r="F441" s="269" t="s">
        <v>291</v>
      </c>
      <c r="G441" s="267"/>
      <c r="H441" s="270">
        <v>12.532</v>
      </c>
      <c r="I441" s="271"/>
      <c r="J441" s="267"/>
      <c r="K441" s="267"/>
      <c r="L441" s="272"/>
      <c r="M441" s="273"/>
      <c r="N441" s="274"/>
      <c r="O441" s="274"/>
      <c r="P441" s="274"/>
      <c r="Q441" s="274"/>
      <c r="R441" s="274"/>
      <c r="S441" s="274"/>
      <c r="T441" s="27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6" t="s">
        <v>185</v>
      </c>
      <c r="AU441" s="276" t="s">
        <v>85</v>
      </c>
      <c r="AV441" s="14" t="s">
        <v>180</v>
      </c>
      <c r="AW441" s="14" t="s">
        <v>34</v>
      </c>
      <c r="AX441" s="14" t="s">
        <v>85</v>
      </c>
      <c r="AY441" s="276" t="s">
        <v>179</v>
      </c>
    </row>
    <row r="442" s="2" customFormat="1" ht="55.5" customHeight="1">
      <c r="A442" s="38"/>
      <c r="B442" s="39"/>
      <c r="C442" s="257" t="s">
        <v>598</v>
      </c>
      <c r="D442" s="257" t="s">
        <v>270</v>
      </c>
      <c r="E442" s="258" t="s">
        <v>572</v>
      </c>
      <c r="F442" s="259" t="s">
        <v>573</v>
      </c>
      <c r="G442" s="260" t="s">
        <v>176</v>
      </c>
      <c r="H442" s="261">
        <v>7.6609999999999996</v>
      </c>
      <c r="I442" s="262"/>
      <c r="J442" s="263">
        <f>ROUND(I442*H442,2)</f>
        <v>0</v>
      </c>
      <c r="K442" s="259" t="s">
        <v>177</v>
      </c>
      <c r="L442" s="44"/>
      <c r="M442" s="264" t="s">
        <v>1</v>
      </c>
      <c r="N442" s="265" t="s">
        <v>43</v>
      </c>
      <c r="O442" s="91"/>
      <c r="P442" s="220">
        <f>O442*H442</f>
        <v>0</v>
      </c>
      <c r="Q442" s="220">
        <v>0</v>
      </c>
      <c r="R442" s="220">
        <f>Q442*H442</f>
        <v>0</v>
      </c>
      <c r="S442" s="220">
        <v>0</v>
      </c>
      <c r="T442" s="221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2" t="s">
        <v>480</v>
      </c>
      <c r="AT442" s="222" t="s">
        <v>270</v>
      </c>
      <c r="AU442" s="222" t="s">
        <v>85</v>
      </c>
      <c r="AY442" s="17" t="s">
        <v>179</v>
      </c>
      <c r="BE442" s="223">
        <f>IF(N442="základní",J442,0)</f>
        <v>0</v>
      </c>
      <c r="BF442" s="223">
        <f>IF(N442="snížená",J442,0)</f>
        <v>0</v>
      </c>
      <c r="BG442" s="223">
        <f>IF(N442="zákl. přenesená",J442,0)</f>
        <v>0</v>
      </c>
      <c r="BH442" s="223">
        <f>IF(N442="sníž. přenesená",J442,0)</f>
        <v>0</v>
      </c>
      <c r="BI442" s="223">
        <f>IF(N442="nulová",J442,0)</f>
        <v>0</v>
      </c>
      <c r="BJ442" s="17" t="s">
        <v>85</v>
      </c>
      <c r="BK442" s="223">
        <f>ROUND(I442*H442,2)</f>
        <v>0</v>
      </c>
      <c r="BL442" s="17" t="s">
        <v>480</v>
      </c>
      <c r="BM442" s="222" t="s">
        <v>599</v>
      </c>
    </row>
    <row r="443" s="2" customFormat="1">
      <c r="A443" s="38"/>
      <c r="B443" s="39"/>
      <c r="C443" s="40"/>
      <c r="D443" s="224" t="s">
        <v>182</v>
      </c>
      <c r="E443" s="40"/>
      <c r="F443" s="225" t="s">
        <v>575</v>
      </c>
      <c r="G443" s="40"/>
      <c r="H443" s="40"/>
      <c r="I443" s="226"/>
      <c r="J443" s="40"/>
      <c r="K443" s="40"/>
      <c r="L443" s="44"/>
      <c r="M443" s="227"/>
      <c r="N443" s="228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182</v>
      </c>
      <c r="AU443" s="17" t="s">
        <v>85</v>
      </c>
    </row>
    <row r="444" s="2" customFormat="1">
      <c r="A444" s="38"/>
      <c r="B444" s="39"/>
      <c r="C444" s="40"/>
      <c r="D444" s="224" t="s">
        <v>183</v>
      </c>
      <c r="E444" s="40"/>
      <c r="F444" s="229" t="s">
        <v>560</v>
      </c>
      <c r="G444" s="40"/>
      <c r="H444" s="40"/>
      <c r="I444" s="226"/>
      <c r="J444" s="40"/>
      <c r="K444" s="40"/>
      <c r="L444" s="44"/>
      <c r="M444" s="227"/>
      <c r="N444" s="228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183</v>
      </c>
      <c r="AU444" s="17" t="s">
        <v>85</v>
      </c>
    </row>
    <row r="445" s="12" customFormat="1">
      <c r="A445" s="12"/>
      <c r="B445" s="230"/>
      <c r="C445" s="231"/>
      <c r="D445" s="224" t="s">
        <v>185</v>
      </c>
      <c r="E445" s="232" t="s">
        <v>1</v>
      </c>
      <c r="F445" s="233" t="s">
        <v>600</v>
      </c>
      <c r="G445" s="231"/>
      <c r="H445" s="234">
        <v>7.6609999999999996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T445" s="240" t="s">
        <v>185</v>
      </c>
      <c r="AU445" s="240" t="s">
        <v>85</v>
      </c>
      <c r="AV445" s="12" t="s">
        <v>87</v>
      </c>
      <c r="AW445" s="12" t="s">
        <v>34</v>
      </c>
      <c r="AX445" s="12" t="s">
        <v>85</v>
      </c>
      <c r="AY445" s="240" t="s">
        <v>179</v>
      </c>
    </row>
    <row r="446" s="2" customFormat="1" ht="55.5" customHeight="1">
      <c r="A446" s="38"/>
      <c r="B446" s="39"/>
      <c r="C446" s="257" t="s">
        <v>601</v>
      </c>
      <c r="D446" s="257" t="s">
        <v>270</v>
      </c>
      <c r="E446" s="258" t="s">
        <v>572</v>
      </c>
      <c r="F446" s="259" t="s">
        <v>573</v>
      </c>
      <c r="G446" s="260" t="s">
        <v>176</v>
      </c>
      <c r="H446" s="261">
        <v>170.80000000000001</v>
      </c>
      <c r="I446" s="262"/>
      <c r="J446" s="263">
        <f>ROUND(I446*H446,2)</f>
        <v>0</v>
      </c>
      <c r="K446" s="259" t="s">
        <v>177</v>
      </c>
      <c r="L446" s="44"/>
      <c r="M446" s="264" t="s">
        <v>1</v>
      </c>
      <c r="N446" s="265" t="s">
        <v>43</v>
      </c>
      <c r="O446" s="91"/>
      <c r="P446" s="220">
        <f>O446*H446</f>
        <v>0</v>
      </c>
      <c r="Q446" s="220">
        <v>0</v>
      </c>
      <c r="R446" s="220">
        <f>Q446*H446</f>
        <v>0</v>
      </c>
      <c r="S446" s="220">
        <v>0</v>
      </c>
      <c r="T446" s="221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2" t="s">
        <v>480</v>
      </c>
      <c r="AT446" s="222" t="s">
        <v>270</v>
      </c>
      <c r="AU446" s="222" t="s">
        <v>85</v>
      </c>
      <c r="AY446" s="17" t="s">
        <v>179</v>
      </c>
      <c r="BE446" s="223">
        <f>IF(N446="základní",J446,0)</f>
        <v>0</v>
      </c>
      <c r="BF446" s="223">
        <f>IF(N446="snížená",J446,0)</f>
        <v>0</v>
      </c>
      <c r="BG446" s="223">
        <f>IF(N446="zákl. přenesená",J446,0)</f>
        <v>0</v>
      </c>
      <c r="BH446" s="223">
        <f>IF(N446="sníž. přenesená",J446,0)</f>
        <v>0</v>
      </c>
      <c r="BI446" s="223">
        <f>IF(N446="nulová",J446,0)</f>
        <v>0</v>
      </c>
      <c r="BJ446" s="17" t="s">
        <v>85</v>
      </c>
      <c r="BK446" s="223">
        <f>ROUND(I446*H446,2)</f>
        <v>0</v>
      </c>
      <c r="BL446" s="17" t="s">
        <v>480</v>
      </c>
      <c r="BM446" s="222" t="s">
        <v>602</v>
      </c>
    </row>
    <row r="447" s="2" customFormat="1">
      <c r="A447" s="38"/>
      <c r="B447" s="39"/>
      <c r="C447" s="40"/>
      <c r="D447" s="224" t="s">
        <v>182</v>
      </c>
      <c r="E447" s="40"/>
      <c r="F447" s="225" t="s">
        <v>575</v>
      </c>
      <c r="G447" s="40"/>
      <c r="H447" s="40"/>
      <c r="I447" s="226"/>
      <c r="J447" s="40"/>
      <c r="K447" s="40"/>
      <c r="L447" s="44"/>
      <c r="M447" s="227"/>
      <c r="N447" s="228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182</v>
      </c>
      <c r="AU447" s="17" t="s">
        <v>85</v>
      </c>
    </row>
    <row r="448" s="2" customFormat="1">
      <c r="A448" s="38"/>
      <c r="B448" s="39"/>
      <c r="C448" s="40"/>
      <c r="D448" s="224" t="s">
        <v>183</v>
      </c>
      <c r="E448" s="40"/>
      <c r="F448" s="229" t="s">
        <v>569</v>
      </c>
      <c r="G448" s="40"/>
      <c r="H448" s="40"/>
      <c r="I448" s="226"/>
      <c r="J448" s="40"/>
      <c r="K448" s="40"/>
      <c r="L448" s="44"/>
      <c r="M448" s="227"/>
      <c r="N448" s="228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183</v>
      </c>
      <c r="AU448" s="17" t="s">
        <v>85</v>
      </c>
    </row>
    <row r="449" s="12" customFormat="1">
      <c r="A449" s="12"/>
      <c r="B449" s="230"/>
      <c r="C449" s="231"/>
      <c r="D449" s="224" t="s">
        <v>185</v>
      </c>
      <c r="E449" s="232" t="s">
        <v>1</v>
      </c>
      <c r="F449" s="233" t="s">
        <v>603</v>
      </c>
      <c r="G449" s="231"/>
      <c r="H449" s="234">
        <v>170.80000000000001</v>
      </c>
      <c r="I449" s="235"/>
      <c r="J449" s="231"/>
      <c r="K449" s="231"/>
      <c r="L449" s="236"/>
      <c r="M449" s="237"/>
      <c r="N449" s="238"/>
      <c r="O449" s="238"/>
      <c r="P449" s="238"/>
      <c r="Q449" s="238"/>
      <c r="R449" s="238"/>
      <c r="S449" s="238"/>
      <c r="T449" s="239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T449" s="240" t="s">
        <v>185</v>
      </c>
      <c r="AU449" s="240" t="s">
        <v>85</v>
      </c>
      <c r="AV449" s="12" t="s">
        <v>87</v>
      </c>
      <c r="AW449" s="12" t="s">
        <v>34</v>
      </c>
      <c r="AX449" s="12" t="s">
        <v>85</v>
      </c>
      <c r="AY449" s="240" t="s">
        <v>179</v>
      </c>
    </row>
    <row r="450" s="2" customFormat="1" ht="55.5" customHeight="1">
      <c r="A450" s="38"/>
      <c r="B450" s="39"/>
      <c r="C450" s="257" t="s">
        <v>604</v>
      </c>
      <c r="D450" s="257" t="s">
        <v>270</v>
      </c>
      <c r="E450" s="258" t="s">
        <v>572</v>
      </c>
      <c r="F450" s="259" t="s">
        <v>573</v>
      </c>
      <c r="G450" s="260" t="s">
        <v>176</v>
      </c>
      <c r="H450" s="261">
        <v>2015.5160000000001</v>
      </c>
      <c r="I450" s="262"/>
      <c r="J450" s="263">
        <f>ROUND(I450*H450,2)</f>
        <v>0</v>
      </c>
      <c r="K450" s="259" t="s">
        <v>177</v>
      </c>
      <c r="L450" s="44"/>
      <c r="M450" s="264" t="s">
        <v>1</v>
      </c>
      <c r="N450" s="265" t="s">
        <v>43</v>
      </c>
      <c r="O450" s="91"/>
      <c r="P450" s="220">
        <f>O450*H450</f>
        <v>0</v>
      </c>
      <c r="Q450" s="220">
        <v>0</v>
      </c>
      <c r="R450" s="220">
        <f>Q450*H450</f>
        <v>0</v>
      </c>
      <c r="S450" s="220">
        <v>0</v>
      </c>
      <c r="T450" s="221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2" t="s">
        <v>480</v>
      </c>
      <c r="AT450" s="222" t="s">
        <v>270</v>
      </c>
      <c r="AU450" s="222" t="s">
        <v>85</v>
      </c>
      <c r="AY450" s="17" t="s">
        <v>179</v>
      </c>
      <c r="BE450" s="223">
        <f>IF(N450="základní",J450,0)</f>
        <v>0</v>
      </c>
      <c r="BF450" s="223">
        <f>IF(N450="snížená",J450,0)</f>
        <v>0</v>
      </c>
      <c r="BG450" s="223">
        <f>IF(N450="zákl. přenesená",J450,0)</f>
        <v>0</v>
      </c>
      <c r="BH450" s="223">
        <f>IF(N450="sníž. přenesená",J450,0)</f>
        <v>0</v>
      </c>
      <c r="BI450" s="223">
        <f>IF(N450="nulová",J450,0)</f>
        <v>0</v>
      </c>
      <c r="BJ450" s="17" t="s">
        <v>85</v>
      </c>
      <c r="BK450" s="223">
        <f>ROUND(I450*H450,2)</f>
        <v>0</v>
      </c>
      <c r="BL450" s="17" t="s">
        <v>480</v>
      </c>
      <c r="BM450" s="222" t="s">
        <v>605</v>
      </c>
    </row>
    <row r="451" s="2" customFormat="1">
      <c r="A451" s="38"/>
      <c r="B451" s="39"/>
      <c r="C451" s="40"/>
      <c r="D451" s="224" t="s">
        <v>182</v>
      </c>
      <c r="E451" s="40"/>
      <c r="F451" s="225" t="s">
        <v>575</v>
      </c>
      <c r="G451" s="40"/>
      <c r="H451" s="40"/>
      <c r="I451" s="226"/>
      <c r="J451" s="40"/>
      <c r="K451" s="40"/>
      <c r="L451" s="44"/>
      <c r="M451" s="227"/>
      <c r="N451" s="228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182</v>
      </c>
      <c r="AU451" s="17" t="s">
        <v>85</v>
      </c>
    </row>
    <row r="452" s="2" customFormat="1">
      <c r="A452" s="38"/>
      <c r="B452" s="39"/>
      <c r="C452" s="40"/>
      <c r="D452" s="224" t="s">
        <v>183</v>
      </c>
      <c r="E452" s="40"/>
      <c r="F452" s="229" t="s">
        <v>564</v>
      </c>
      <c r="G452" s="40"/>
      <c r="H452" s="40"/>
      <c r="I452" s="226"/>
      <c r="J452" s="40"/>
      <c r="K452" s="40"/>
      <c r="L452" s="44"/>
      <c r="M452" s="227"/>
      <c r="N452" s="228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183</v>
      </c>
      <c r="AU452" s="17" t="s">
        <v>85</v>
      </c>
    </row>
    <row r="453" s="12" customFormat="1">
      <c r="A453" s="12"/>
      <c r="B453" s="230"/>
      <c r="C453" s="231"/>
      <c r="D453" s="224" t="s">
        <v>185</v>
      </c>
      <c r="E453" s="232" t="s">
        <v>1</v>
      </c>
      <c r="F453" s="233" t="s">
        <v>565</v>
      </c>
      <c r="G453" s="231"/>
      <c r="H453" s="234">
        <v>1014.442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T453" s="240" t="s">
        <v>185</v>
      </c>
      <c r="AU453" s="240" t="s">
        <v>85</v>
      </c>
      <c r="AV453" s="12" t="s">
        <v>87</v>
      </c>
      <c r="AW453" s="12" t="s">
        <v>34</v>
      </c>
      <c r="AX453" s="12" t="s">
        <v>78</v>
      </c>
      <c r="AY453" s="240" t="s">
        <v>179</v>
      </c>
    </row>
    <row r="454" s="12" customFormat="1">
      <c r="A454" s="12"/>
      <c r="B454" s="230"/>
      <c r="C454" s="231"/>
      <c r="D454" s="224" t="s">
        <v>185</v>
      </c>
      <c r="E454" s="232" t="s">
        <v>1</v>
      </c>
      <c r="F454" s="233" t="s">
        <v>566</v>
      </c>
      <c r="G454" s="231"/>
      <c r="H454" s="234">
        <v>1001.074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T454" s="240" t="s">
        <v>185</v>
      </c>
      <c r="AU454" s="240" t="s">
        <v>85</v>
      </c>
      <c r="AV454" s="12" t="s">
        <v>87</v>
      </c>
      <c r="AW454" s="12" t="s">
        <v>34</v>
      </c>
      <c r="AX454" s="12" t="s">
        <v>78</v>
      </c>
      <c r="AY454" s="240" t="s">
        <v>179</v>
      </c>
    </row>
    <row r="455" s="14" customFormat="1">
      <c r="A455" s="14"/>
      <c r="B455" s="266"/>
      <c r="C455" s="267"/>
      <c r="D455" s="224" t="s">
        <v>185</v>
      </c>
      <c r="E455" s="268" t="s">
        <v>1</v>
      </c>
      <c r="F455" s="269" t="s">
        <v>291</v>
      </c>
      <c r="G455" s="267"/>
      <c r="H455" s="270">
        <v>2015.5160000000001</v>
      </c>
      <c r="I455" s="271"/>
      <c r="J455" s="267"/>
      <c r="K455" s="267"/>
      <c r="L455" s="272"/>
      <c r="M455" s="273"/>
      <c r="N455" s="274"/>
      <c r="O455" s="274"/>
      <c r="P455" s="274"/>
      <c r="Q455" s="274"/>
      <c r="R455" s="274"/>
      <c r="S455" s="274"/>
      <c r="T455" s="27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6" t="s">
        <v>185</v>
      </c>
      <c r="AU455" s="276" t="s">
        <v>85</v>
      </c>
      <c r="AV455" s="14" t="s">
        <v>180</v>
      </c>
      <c r="AW455" s="14" t="s">
        <v>34</v>
      </c>
      <c r="AX455" s="14" t="s">
        <v>85</v>
      </c>
      <c r="AY455" s="276" t="s">
        <v>179</v>
      </c>
    </row>
    <row r="456" s="2" customFormat="1" ht="21.75" customHeight="1">
      <c r="A456" s="38"/>
      <c r="B456" s="39"/>
      <c r="C456" s="257" t="s">
        <v>606</v>
      </c>
      <c r="D456" s="257" t="s">
        <v>270</v>
      </c>
      <c r="E456" s="258" t="s">
        <v>607</v>
      </c>
      <c r="F456" s="259" t="s">
        <v>608</v>
      </c>
      <c r="G456" s="260" t="s">
        <v>176</v>
      </c>
      <c r="H456" s="261">
        <v>2371.6799999999998</v>
      </c>
      <c r="I456" s="262"/>
      <c r="J456" s="263">
        <f>ROUND(I456*H456,2)</f>
        <v>0</v>
      </c>
      <c r="K456" s="259" t="s">
        <v>177</v>
      </c>
      <c r="L456" s="44"/>
      <c r="M456" s="264" t="s">
        <v>1</v>
      </c>
      <c r="N456" s="265" t="s">
        <v>43</v>
      </c>
      <c r="O456" s="91"/>
      <c r="P456" s="220">
        <f>O456*H456</f>
        <v>0</v>
      </c>
      <c r="Q456" s="220">
        <v>0</v>
      </c>
      <c r="R456" s="220">
        <f>Q456*H456</f>
        <v>0</v>
      </c>
      <c r="S456" s="220">
        <v>0</v>
      </c>
      <c r="T456" s="221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2" t="s">
        <v>480</v>
      </c>
      <c r="AT456" s="222" t="s">
        <v>270</v>
      </c>
      <c r="AU456" s="222" t="s">
        <v>85</v>
      </c>
      <c r="AY456" s="17" t="s">
        <v>179</v>
      </c>
      <c r="BE456" s="223">
        <f>IF(N456="základní",J456,0)</f>
        <v>0</v>
      </c>
      <c r="BF456" s="223">
        <f>IF(N456="snížená",J456,0)</f>
        <v>0</v>
      </c>
      <c r="BG456" s="223">
        <f>IF(N456="zákl. přenesená",J456,0)</f>
        <v>0</v>
      </c>
      <c r="BH456" s="223">
        <f>IF(N456="sníž. přenesená",J456,0)</f>
        <v>0</v>
      </c>
      <c r="BI456" s="223">
        <f>IF(N456="nulová",J456,0)</f>
        <v>0</v>
      </c>
      <c r="BJ456" s="17" t="s">
        <v>85</v>
      </c>
      <c r="BK456" s="223">
        <f>ROUND(I456*H456,2)</f>
        <v>0</v>
      </c>
      <c r="BL456" s="17" t="s">
        <v>480</v>
      </c>
      <c r="BM456" s="222" t="s">
        <v>609</v>
      </c>
    </row>
    <row r="457" s="2" customFormat="1">
      <c r="A457" s="38"/>
      <c r="B457" s="39"/>
      <c r="C457" s="40"/>
      <c r="D457" s="224" t="s">
        <v>182</v>
      </c>
      <c r="E457" s="40"/>
      <c r="F457" s="225" t="s">
        <v>610</v>
      </c>
      <c r="G457" s="40"/>
      <c r="H457" s="40"/>
      <c r="I457" s="226"/>
      <c r="J457" s="40"/>
      <c r="K457" s="40"/>
      <c r="L457" s="44"/>
      <c r="M457" s="227"/>
      <c r="N457" s="228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182</v>
      </c>
      <c r="AU457" s="17" t="s">
        <v>85</v>
      </c>
    </row>
    <row r="458" s="2" customFormat="1">
      <c r="A458" s="38"/>
      <c r="B458" s="39"/>
      <c r="C458" s="40"/>
      <c r="D458" s="224" t="s">
        <v>183</v>
      </c>
      <c r="E458" s="40"/>
      <c r="F458" s="229" t="s">
        <v>611</v>
      </c>
      <c r="G458" s="40"/>
      <c r="H458" s="40"/>
      <c r="I458" s="226"/>
      <c r="J458" s="40"/>
      <c r="K458" s="40"/>
      <c r="L458" s="44"/>
      <c r="M458" s="227"/>
      <c r="N458" s="228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183</v>
      </c>
      <c r="AU458" s="17" t="s">
        <v>85</v>
      </c>
    </row>
    <row r="459" s="12" customFormat="1">
      <c r="A459" s="12"/>
      <c r="B459" s="230"/>
      <c r="C459" s="231"/>
      <c r="D459" s="224" t="s">
        <v>185</v>
      </c>
      <c r="E459" s="232" t="s">
        <v>1</v>
      </c>
      <c r="F459" s="233" t="s">
        <v>511</v>
      </c>
      <c r="G459" s="231"/>
      <c r="H459" s="234">
        <v>2371.6799999999998</v>
      </c>
      <c r="I459" s="235"/>
      <c r="J459" s="231"/>
      <c r="K459" s="231"/>
      <c r="L459" s="236"/>
      <c r="M459" s="237"/>
      <c r="N459" s="238"/>
      <c r="O459" s="238"/>
      <c r="P459" s="238"/>
      <c r="Q459" s="238"/>
      <c r="R459" s="238"/>
      <c r="S459" s="238"/>
      <c r="T459" s="239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T459" s="240" t="s">
        <v>185</v>
      </c>
      <c r="AU459" s="240" t="s">
        <v>85</v>
      </c>
      <c r="AV459" s="12" t="s">
        <v>87</v>
      </c>
      <c r="AW459" s="12" t="s">
        <v>34</v>
      </c>
      <c r="AX459" s="12" t="s">
        <v>85</v>
      </c>
      <c r="AY459" s="240" t="s">
        <v>179</v>
      </c>
    </row>
    <row r="460" s="2" customFormat="1" ht="24.15" customHeight="1">
      <c r="A460" s="38"/>
      <c r="B460" s="39"/>
      <c r="C460" s="257" t="s">
        <v>612</v>
      </c>
      <c r="D460" s="257" t="s">
        <v>270</v>
      </c>
      <c r="E460" s="258" t="s">
        <v>613</v>
      </c>
      <c r="F460" s="259" t="s">
        <v>614</v>
      </c>
      <c r="G460" s="260" t="s">
        <v>176</v>
      </c>
      <c r="H460" s="261">
        <v>53.039999999999999</v>
      </c>
      <c r="I460" s="262"/>
      <c r="J460" s="263">
        <f>ROUND(I460*H460,2)</f>
        <v>0</v>
      </c>
      <c r="K460" s="259" t="s">
        <v>177</v>
      </c>
      <c r="L460" s="44"/>
      <c r="M460" s="264" t="s">
        <v>1</v>
      </c>
      <c r="N460" s="265" t="s">
        <v>43</v>
      </c>
      <c r="O460" s="91"/>
      <c r="P460" s="220">
        <f>O460*H460</f>
        <v>0</v>
      </c>
      <c r="Q460" s="220">
        <v>0</v>
      </c>
      <c r="R460" s="220">
        <f>Q460*H460</f>
        <v>0</v>
      </c>
      <c r="S460" s="220">
        <v>0</v>
      </c>
      <c r="T460" s="221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2" t="s">
        <v>480</v>
      </c>
      <c r="AT460" s="222" t="s">
        <v>270</v>
      </c>
      <c r="AU460" s="222" t="s">
        <v>85</v>
      </c>
      <c r="AY460" s="17" t="s">
        <v>179</v>
      </c>
      <c r="BE460" s="223">
        <f>IF(N460="základní",J460,0)</f>
        <v>0</v>
      </c>
      <c r="BF460" s="223">
        <f>IF(N460="snížená",J460,0)</f>
        <v>0</v>
      </c>
      <c r="BG460" s="223">
        <f>IF(N460="zákl. přenesená",J460,0)</f>
        <v>0</v>
      </c>
      <c r="BH460" s="223">
        <f>IF(N460="sníž. přenesená",J460,0)</f>
        <v>0</v>
      </c>
      <c r="BI460" s="223">
        <f>IF(N460="nulová",J460,0)</f>
        <v>0</v>
      </c>
      <c r="BJ460" s="17" t="s">
        <v>85</v>
      </c>
      <c r="BK460" s="223">
        <f>ROUND(I460*H460,2)</f>
        <v>0</v>
      </c>
      <c r="BL460" s="17" t="s">
        <v>480</v>
      </c>
      <c r="BM460" s="222" t="s">
        <v>615</v>
      </c>
    </row>
    <row r="461" s="2" customFormat="1">
      <c r="A461" s="38"/>
      <c r="B461" s="39"/>
      <c r="C461" s="40"/>
      <c r="D461" s="224" t="s">
        <v>182</v>
      </c>
      <c r="E461" s="40"/>
      <c r="F461" s="225" t="s">
        <v>616</v>
      </c>
      <c r="G461" s="40"/>
      <c r="H461" s="40"/>
      <c r="I461" s="226"/>
      <c r="J461" s="40"/>
      <c r="K461" s="40"/>
      <c r="L461" s="44"/>
      <c r="M461" s="227"/>
      <c r="N461" s="228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182</v>
      </c>
      <c r="AU461" s="17" t="s">
        <v>85</v>
      </c>
    </row>
    <row r="462" s="2" customFormat="1">
      <c r="A462" s="38"/>
      <c r="B462" s="39"/>
      <c r="C462" s="40"/>
      <c r="D462" s="224" t="s">
        <v>183</v>
      </c>
      <c r="E462" s="40"/>
      <c r="F462" s="229" t="s">
        <v>617</v>
      </c>
      <c r="G462" s="40"/>
      <c r="H462" s="40"/>
      <c r="I462" s="226"/>
      <c r="J462" s="40"/>
      <c r="K462" s="40"/>
      <c r="L462" s="44"/>
      <c r="M462" s="227"/>
      <c r="N462" s="228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183</v>
      </c>
      <c r="AU462" s="17" t="s">
        <v>85</v>
      </c>
    </row>
    <row r="463" s="12" customFormat="1">
      <c r="A463" s="12"/>
      <c r="B463" s="230"/>
      <c r="C463" s="231"/>
      <c r="D463" s="224" t="s">
        <v>185</v>
      </c>
      <c r="E463" s="232" t="s">
        <v>1</v>
      </c>
      <c r="F463" s="233" t="s">
        <v>538</v>
      </c>
      <c r="G463" s="231"/>
      <c r="H463" s="234">
        <v>53.039999999999999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T463" s="240" t="s">
        <v>185</v>
      </c>
      <c r="AU463" s="240" t="s">
        <v>85</v>
      </c>
      <c r="AV463" s="12" t="s">
        <v>87</v>
      </c>
      <c r="AW463" s="12" t="s">
        <v>34</v>
      </c>
      <c r="AX463" s="12" t="s">
        <v>85</v>
      </c>
      <c r="AY463" s="240" t="s">
        <v>179</v>
      </c>
    </row>
    <row r="464" s="2" customFormat="1" ht="24.15" customHeight="1">
      <c r="A464" s="38"/>
      <c r="B464" s="39"/>
      <c r="C464" s="257" t="s">
        <v>618</v>
      </c>
      <c r="D464" s="257" t="s">
        <v>270</v>
      </c>
      <c r="E464" s="258" t="s">
        <v>613</v>
      </c>
      <c r="F464" s="259" t="s">
        <v>614</v>
      </c>
      <c r="G464" s="260" t="s">
        <v>176</v>
      </c>
      <c r="H464" s="261">
        <v>533.495</v>
      </c>
      <c r="I464" s="262"/>
      <c r="J464" s="263">
        <f>ROUND(I464*H464,2)</f>
        <v>0</v>
      </c>
      <c r="K464" s="259" t="s">
        <v>177</v>
      </c>
      <c r="L464" s="44"/>
      <c r="M464" s="264" t="s">
        <v>1</v>
      </c>
      <c r="N464" s="265" t="s">
        <v>43</v>
      </c>
      <c r="O464" s="91"/>
      <c r="P464" s="220">
        <f>O464*H464</f>
        <v>0</v>
      </c>
      <c r="Q464" s="220">
        <v>0</v>
      </c>
      <c r="R464" s="220">
        <f>Q464*H464</f>
        <v>0</v>
      </c>
      <c r="S464" s="220">
        <v>0</v>
      </c>
      <c r="T464" s="221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2" t="s">
        <v>480</v>
      </c>
      <c r="AT464" s="222" t="s">
        <v>270</v>
      </c>
      <c r="AU464" s="222" t="s">
        <v>85</v>
      </c>
      <c r="AY464" s="17" t="s">
        <v>179</v>
      </c>
      <c r="BE464" s="223">
        <f>IF(N464="základní",J464,0)</f>
        <v>0</v>
      </c>
      <c r="BF464" s="223">
        <f>IF(N464="snížená",J464,0)</f>
        <v>0</v>
      </c>
      <c r="BG464" s="223">
        <f>IF(N464="zákl. přenesená",J464,0)</f>
        <v>0</v>
      </c>
      <c r="BH464" s="223">
        <f>IF(N464="sníž. přenesená",J464,0)</f>
        <v>0</v>
      </c>
      <c r="BI464" s="223">
        <f>IF(N464="nulová",J464,0)</f>
        <v>0</v>
      </c>
      <c r="BJ464" s="17" t="s">
        <v>85</v>
      </c>
      <c r="BK464" s="223">
        <f>ROUND(I464*H464,2)</f>
        <v>0</v>
      </c>
      <c r="BL464" s="17" t="s">
        <v>480</v>
      </c>
      <c r="BM464" s="222" t="s">
        <v>619</v>
      </c>
    </row>
    <row r="465" s="2" customFormat="1">
      <c r="A465" s="38"/>
      <c r="B465" s="39"/>
      <c r="C465" s="40"/>
      <c r="D465" s="224" t="s">
        <v>182</v>
      </c>
      <c r="E465" s="40"/>
      <c r="F465" s="225" t="s">
        <v>616</v>
      </c>
      <c r="G465" s="40"/>
      <c r="H465" s="40"/>
      <c r="I465" s="226"/>
      <c r="J465" s="40"/>
      <c r="K465" s="40"/>
      <c r="L465" s="44"/>
      <c r="M465" s="227"/>
      <c r="N465" s="228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182</v>
      </c>
      <c r="AU465" s="17" t="s">
        <v>85</v>
      </c>
    </row>
    <row r="466" s="2" customFormat="1">
      <c r="A466" s="38"/>
      <c r="B466" s="39"/>
      <c r="C466" s="40"/>
      <c r="D466" s="224" t="s">
        <v>183</v>
      </c>
      <c r="E466" s="40"/>
      <c r="F466" s="229" t="s">
        <v>620</v>
      </c>
      <c r="G466" s="40"/>
      <c r="H466" s="40"/>
      <c r="I466" s="226"/>
      <c r="J466" s="40"/>
      <c r="K466" s="40"/>
      <c r="L466" s="44"/>
      <c r="M466" s="227"/>
      <c r="N466" s="228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183</v>
      </c>
      <c r="AU466" s="17" t="s">
        <v>85</v>
      </c>
    </row>
    <row r="467" s="12" customFormat="1">
      <c r="A467" s="12"/>
      <c r="B467" s="230"/>
      <c r="C467" s="231"/>
      <c r="D467" s="224" t="s">
        <v>185</v>
      </c>
      <c r="E467" s="232" t="s">
        <v>1</v>
      </c>
      <c r="F467" s="233" t="s">
        <v>542</v>
      </c>
      <c r="G467" s="231"/>
      <c r="H467" s="234">
        <v>385.29500000000002</v>
      </c>
      <c r="I467" s="235"/>
      <c r="J467" s="231"/>
      <c r="K467" s="231"/>
      <c r="L467" s="236"/>
      <c r="M467" s="237"/>
      <c r="N467" s="238"/>
      <c r="O467" s="238"/>
      <c r="P467" s="238"/>
      <c r="Q467" s="238"/>
      <c r="R467" s="238"/>
      <c r="S467" s="238"/>
      <c r="T467" s="239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T467" s="240" t="s">
        <v>185</v>
      </c>
      <c r="AU467" s="240" t="s">
        <v>85</v>
      </c>
      <c r="AV467" s="12" t="s">
        <v>87</v>
      </c>
      <c r="AW467" s="12" t="s">
        <v>34</v>
      </c>
      <c r="AX467" s="12" t="s">
        <v>78</v>
      </c>
      <c r="AY467" s="240" t="s">
        <v>179</v>
      </c>
    </row>
    <row r="468" s="12" customFormat="1">
      <c r="A468" s="12"/>
      <c r="B468" s="230"/>
      <c r="C468" s="231"/>
      <c r="D468" s="224" t="s">
        <v>185</v>
      </c>
      <c r="E468" s="232" t="s">
        <v>1</v>
      </c>
      <c r="F468" s="233" t="s">
        <v>543</v>
      </c>
      <c r="G468" s="231"/>
      <c r="H468" s="234">
        <v>148.19999999999999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T468" s="240" t="s">
        <v>185</v>
      </c>
      <c r="AU468" s="240" t="s">
        <v>85</v>
      </c>
      <c r="AV468" s="12" t="s">
        <v>87</v>
      </c>
      <c r="AW468" s="12" t="s">
        <v>34</v>
      </c>
      <c r="AX468" s="12" t="s">
        <v>78</v>
      </c>
      <c r="AY468" s="240" t="s">
        <v>179</v>
      </c>
    </row>
    <row r="469" s="14" customFormat="1">
      <c r="A469" s="14"/>
      <c r="B469" s="266"/>
      <c r="C469" s="267"/>
      <c r="D469" s="224" t="s">
        <v>185</v>
      </c>
      <c r="E469" s="268" t="s">
        <v>1</v>
      </c>
      <c r="F469" s="269" t="s">
        <v>291</v>
      </c>
      <c r="G469" s="267"/>
      <c r="H469" s="270">
        <v>533.495</v>
      </c>
      <c r="I469" s="271"/>
      <c r="J469" s="267"/>
      <c r="K469" s="267"/>
      <c r="L469" s="272"/>
      <c r="M469" s="273"/>
      <c r="N469" s="274"/>
      <c r="O469" s="274"/>
      <c r="P469" s="274"/>
      <c r="Q469" s="274"/>
      <c r="R469" s="274"/>
      <c r="S469" s="274"/>
      <c r="T469" s="27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6" t="s">
        <v>185</v>
      </c>
      <c r="AU469" s="276" t="s">
        <v>85</v>
      </c>
      <c r="AV469" s="14" t="s">
        <v>180</v>
      </c>
      <c r="AW469" s="14" t="s">
        <v>34</v>
      </c>
      <c r="AX469" s="14" t="s">
        <v>85</v>
      </c>
      <c r="AY469" s="276" t="s">
        <v>179</v>
      </c>
    </row>
    <row r="470" s="2" customFormat="1" ht="24.15" customHeight="1">
      <c r="A470" s="38"/>
      <c r="B470" s="39"/>
      <c r="C470" s="257" t="s">
        <v>621</v>
      </c>
      <c r="D470" s="257" t="s">
        <v>270</v>
      </c>
      <c r="E470" s="258" t="s">
        <v>613</v>
      </c>
      <c r="F470" s="259" t="s">
        <v>614</v>
      </c>
      <c r="G470" s="260" t="s">
        <v>176</v>
      </c>
      <c r="H470" s="261">
        <v>2015.5160000000001</v>
      </c>
      <c r="I470" s="262"/>
      <c r="J470" s="263">
        <f>ROUND(I470*H470,2)</f>
        <v>0</v>
      </c>
      <c r="K470" s="259" t="s">
        <v>177</v>
      </c>
      <c r="L470" s="44"/>
      <c r="M470" s="264" t="s">
        <v>1</v>
      </c>
      <c r="N470" s="265" t="s">
        <v>43</v>
      </c>
      <c r="O470" s="91"/>
      <c r="P470" s="220">
        <f>O470*H470</f>
        <v>0</v>
      </c>
      <c r="Q470" s="220">
        <v>0</v>
      </c>
      <c r="R470" s="220">
        <f>Q470*H470</f>
        <v>0</v>
      </c>
      <c r="S470" s="220">
        <v>0</v>
      </c>
      <c r="T470" s="221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2" t="s">
        <v>480</v>
      </c>
      <c r="AT470" s="222" t="s">
        <v>270</v>
      </c>
      <c r="AU470" s="222" t="s">
        <v>85</v>
      </c>
      <c r="AY470" s="17" t="s">
        <v>179</v>
      </c>
      <c r="BE470" s="223">
        <f>IF(N470="základní",J470,0)</f>
        <v>0</v>
      </c>
      <c r="BF470" s="223">
        <f>IF(N470="snížená",J470,0)</f>
        <v>0</v>
      </c>
      <c r="BG470" s="223">
        <f>IF(N470="zákl. přenesená",J470,0)</f>
        <v>0</v>
      </c>
      <c r="BH470" s="223">
        <f>IF(N470="sníž. přenesená",J470,0)</f>
        <v>0</v>
      </c>
      <c r="BI470" s="223">
        <f>IF(N470="nulová",J470,0)</f>
        <v>0</v>
      </c>
      <c r="BJ470" s="17" t="s">
        <v>85</v>
      </c>
      <c r="BK470" s="223">
        <f>ROUND(I470*H470,2)</f>
        <v>0</v>
      </c>
      <c r="BL470" s="17" t="s">
        <v>480</v>
      </c>
      <c r="BM470" s="222" t="s">
        <v>622</v>
      </c>
    </row>
    <row r="471" s="2" customFormat="1">
      <c r="A471" s="38"/>
      <c r="B471" s="39"/>
      <c r="C471" s="40"/>
      <c r="D471" s="224" t="s">
        <v>182</v>
      </c>
      <c r="E471" s="40"/>
      <c r="F471" s="225" t="s">
        <v>616</v>
      </c>
      <c r="G471" s="40"/>
      <c r="H471" s="40"/>
      <c r="I471" s="226"/>
      <c r="J471" s="40"/>
      <c r="K471" s="40"/>
      <c r="L471" s="44"/>
      <c r="M471" s="227"/>
      <c r="N471" s="228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182</v>
      </c>
      <c r="AU471" s="17" t="s">
        <v>85</v>
      </c>
    </row>
    <row r="472" s="2" customFormat="1">
      <c r="A472" s="38"/>
      <c r="B472" s="39"/>
      <c r="C472" s="40"/>
      <c r="D472" s="224" t="s">
        <v>183</v>
      </c>
      <c r="E472" s="40"/>
      <c r="F472" s="229" t="s">
        <v>623</v>
      </c>
      <c r="G472" s="40"/>
      <c r="H472" s="40"/>
      <c r="I472" s="226"/>
      <c r="J472" s="40"/>
      <c r="K472" s="40"/>
      <c r="L472" s="44"/>
      <c r="M472" s="227"/>
      <c r="N472" s="228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183</v>
      </c>
      <c r="AU472" s="17" t="s">
        <v>85</v>
      </c>
    </row>
    <row r="473" s="12" customFormat="1">
      <c r="A473" s="12"/>
      <c r="B473" s="230"/>
      <c r="C473" s="231"/>
      <c r="D473" s="224" t="s">
        <v>185</v>
      </c>
      <c r="E473" s="232" t="s">
        <v>1</v>
      </c>
      <c r="F473" s="233" t="s">
        <v>565</v>
      </c>
      <c r="G473" s="231"/>
      <c r="H473" s="234">
        <v>1014.442</v>
      </c>
      <c r="I473" s="235"/>
      <c r="J473" s="231"/>
      <c r="K473" s="231"/>
      <c r="L473" s="236"/>
      <c r="M473" s="237"/>
      <c r="N473" s="238"/>
      <c r="O473" s="238"/>
      <c r="P473" s="238"/>
      <c r="Q473" s="238"/>
      <c r="R473" s="238"/>
      <c r="S473" s="238"/>
      <c r="T473" s="239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T473" s="240" t="s">
        <v>185</v>
      </c>
      <c r="AU473" s="240" t="s">
        <v>85</v>
      </c>
      <c r="AV473" s="12" t="s">
        <v>87</v>
      </c>
      <c r="AW473" s="12" t="s">
        <v>34</v>
      </c>
      <c r="AX473" s="12" t="s">
        <v>78</v>
      </c>
      <c r="AY473" s="240" t="s">
        <v>179</v>
      </c>
    </row>
    <row r="474" s="12" customFormat="1">
      <c r="A474" s="12"/>
      <c r="B474" s="230"/>
      <c r="C474" s="231"/>
      <c r="D474" s="224" t="s">
        <v>185</v>
      </c>
      <c r="E474" s="232" t="s">
        <v>1</v>
      </c>
      <c r="F474" s="233" t="s">
        <v>566</v>
      </c>
      <c r="G474" s="231"/>
      <c r="H474" s="234">
        <v>1001.074</v>
      </c>
      <c r="I474" s="235"/>
      <c r="J474" s="231"/>
      <c r="K474" s="231"/>
      <c r="L474" s="236"/>
      <c r="M474" s="237"/>
      <c r="N474" s="238"/>
      <c r="O474" s="238"/>
      <c r="P474" s="238"/>
      <c r="Q474" s="238"/>
      <c r="R474" s="238"/>
      <c r="S474" s="238"/>
      <c r="T474" s="239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T474" s="240" t="s">
        <v>185</v>
      </c>
      <c r="AU474" s="240" t="s">
        <v>85</v>
      </c>
      <c r="AV474" s="12" t="s">
        <v>87</v>
      </c>
      <c r="AW474" s="12" t="s">
        <v>34</v>
      </c>
      <c r="AX474" s="12" t="s">
        <v>78</v>
      </c>
      <c r="AY474" s="240" t="s">
        <v>179</v>
      </c>
    </row>
    <row r="475" s="14" customFormat="1">
      <c r="A475" s="14"/>
      <c r="B475" s="266"/>
      <c r="C475" s="267"/>
      <c r="D475" s="224" t="s">
        <v>185</v>
      </c>
      <c r="E475" s="268" t="s">
        <v>1</v>
      </c>
      <c r="F475" s="269" t="s">
        <v>291</v>
      </c>
      <c r="G475" s="267"/>
      <c r="H475" s="270">
        <v>2015.5160000000001</v>
      </c>
      <c r="I475" s="271"/>
      <c r="J475" s="267"/>
      <c r="K475" s="267"/>
      <c r="L475" s="272"/>
      <c r="M475" s="273"/>
      <c r="N475" s="274"/>
      <c r="O475" s="274"/>
      <c r="P475" s="274"/>
      <c r="Q475" s="274"/>
      <c r="R475" s="274"/>
      <c r="S475" s="274"/>
      <c r="T475" s="27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6" t="s">
        <v>185</v>
      </c>
      <c r="AU475" s="276" t="s">
        <v>85</v>
      </c>
      <c r="AV475" s="14" t="s">
        <v>180</v>
      </c>
      <c r="AW475" s="14" t="s">
        <v>34</v>
      </c>
      <c r="AX475" s="14" t="s">
        <v>85</v>
      </c>
      <c r="AY475" s="276" t="s">
        <v>179</v>
      </c>
    </row>
    <row r="476" s="2" customFormat="1" ht="24.15" customHeight="1">
      <c r="A476" s="38"/>
      <c r="B476" s="39"/>
      <c r="C476" s="257" t="s">
        <v>624</v>
      </c>
      <c r="D476" s="257" t="s">
        <v>270</v>
      </c>
      <c r="E476" s="258" t="s">
        <v>613</v>
      </c>
      <c r="F476" s="259" t="s">
        <v>614</v>
      </c>
      <c r="G476" s="260" t="s">
        <v>176</v>
      </c>
      <c r="H476" s="261">
        <v>441.738</v>
      </c>
      <c r="I476" s="262"/>
      <c r="J476" s="263">
        <f>ROUND(I476*H476,2)</f>
        <v>0</v>
      </c>
      <c r="K476" s="259" t="s">
        <v>177</v>
      </c>
      <c r="L476" s="44"/>
      <c r="M476" s="264" t="s">
        <v>1</v>
      </c>
      <c r="N476" s="265" t="s">
        <v>43</v>
      </c>
      <c r="O476" s="91"/>
      <c r="P476" s="220">
        <f>O476*H476</f>
        <v>0</v>
      </c>
      <c r="Q476" s="220">
        <v>0</v>
      </c>
      <c r="R476" s="220">
        <f>Q476*H476</f>
        <v>0</v>
      </c>
      <c r="S476" s="220">
        <v>0</v>
      </c>
      <c r="T476" s="221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2" t="s">
        <v>480</v>
      </c>
      <c r="AT476" s="222" t="s">
        <v>270</v>
      </c>
      <c r="AU476" s="222" t="s">
        <v>85</v>
      </c>
      <c r="AY476" s="17" t="s">
        <v>179</v>
      </c>
      <c r="BE476" s="223">
        <f>IF(N476="základní",J476,0)</f>
        <v>0</v>
      </c>
      <c r="BF476" s="223">
        <f>IF(N476="snížená",J476,0)</f>
        <v>0</v>
      </c>
      <c r="BG476" s="223">
        <f>IF(N476="zákl. přenesená",J476,0)</f>
        <v>0</v>
      </c>
      <c r="BH476" s="223">
        <f>IF(N476="sníž. přenesená",J476,0)</f>
        <v>0</v>
      </c>
      <c r="BI476" s="223">
        <f>IF(N476="nulová",J476,0)</f>
        <v>0</v>
      </c>
      <c r="BJ476" s="17" t="s">
        <v>85</v>
      </c>
      <c r="BK476" s="223">
        <f>ROUND(I476*H476,2)</f>
        <v>0</v>
      </c>
      <c r="BL476" s="17" t="s">
        <v>480</v>
      </c>
      <c r="BM476" s="222" t="s">
        <v>625</v>
      </c>
    </row>
    <row r="477" s="2" customFormat="1">
      <c r="A477" s="38"/>
      <c r="B477" s="39"/>
      <c r="C477" s="40"/>
      <c r="D477" s="224" t="s">
        <v>182</v>
      </c>
      <c r="E477" s="40"/>
      <c r="F477" s="225" t="s">
        <v>616</v>
      </c>
      <c r="G477" s="40"/>
      <c r="H477" s="40"/>
      <c r="I477" s="226"/>
      <c r="J477" s="40"/>
      <c r="K477" s="40"/>
      <c r="L477" s="44"/>
      <c r="M477" s="227"/>
      <c r="N477" s="228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182</v>
      </c>
      <c r="AU477" s="17" t="s">
        <v>85</v>
      </c>
    </row>
    <row r="478" s="2" customFormat="1">
      <c r="A478" s="38"/>
      <c r="B478" s="39"/>
      <c r="C478" s="40"/>
      <c r="D478" s="224" t="s">
        <v>183</v>
      </c>
      <c r="E478" s="40"/>
      <c r="F478" s="229" t="s">
        <v>626</v>
      </c>
      <c r="G478" s="40"/>
      <c r="H478" s="40"/>
      <c r="I478" s="226"/>
      <c r="J478" s="40"/>
      <c r="K478" s="40"/>
      <c r="L478" s="44"/>
      <c r="M478" s="227"/>
      <c r="N478" s="228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183</v>
      </c>
      <c r="AU478" s="17" t="s">
        <v>85</v>
      </c>
    </row>
    <row r="479" s="12" customFormat="1">
      <c r="A479" s="12"/>
      <c r="B479" s="230"/>
      <c r="C479" s="231"/>
      <c r="D479" s="224" t="s">
        <v>185</v>
      </c>
      <c r="E479" s="232" t="s">
        <v>1</v>
      </c>
      <c r="F479" s="233" t="s">
        <v>627</v>
      </c>
      <c r="G479" s="231"/>
      <c r="H479" s="234">
        <v>441.738</v>
      </c>
      <c r="I479" s="235"/>
      <c r="J479" s="231"/>
      <c r="K479" s="231"/>
      <c r="L479" s="236"/>
      <c r="M479" s="237"/>
      <c r="N479" s="238"/>
      <c r="O479" s="238"/>
      <c r="P479" s="238"/>
      <c r="Q479" s="238"/>
      <c r="R479" s="238"/>
      <c r="S479" s="238"/>
      <c r="T479" s="239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T479" s="240" t="s">
        <v>185</v>
      </c>
      <c r="AU479" s="240" t="s">
        <v>85</v>
      </c>
      <c r="AV479" s="12" t="s">
        <v>87</v>
      </c>
      <c r="AW479" s="12" t="s">
        <v>34</v>
      </c>
      <c r="AX479" s="12" t="s">
        <v>85</v>
      </c>
      <c r="AY479" s="240" t="s">
        <v>179</v>
      </c>
    </row>
    <row r="480" s="2" customFormat="1" ht="24.15" customHeight="1">
      <c r="A480" s="38"/>
      <c r="B480" s="39"/>
      <c r="C480" s="257" t="s">
        <v>628</v>
      </c>
      <c r="D480" s="257" t="s">
        <v>270</v>
      </c>
      <c r="E480" s="258" t="s">
        <v>613</v>
      </c>
      <c r="F480" s="259" t="s">
        <v>614</v>
      </c>
      <c r="G480" s="260" t="s">
        <v>176</v>
      </c>
      <c r="H480" s="261">
        <v>177.809</v>
      </c>
      <c r="I480" s="262"/>
      <c r="J480" s="263">
        <f>ROUND(I480*H480,2)</f>
        <v>0</v>
      </c>
      <c r="K480" s="259" t="s">
        <v>177</v>
      </c>
      <c r="L480" s="44"/>
      <c r="M480" s="264" t="s">
        <v>1</v>
      </c>
      <c r="N480" s="265" t="s">
        <v>43</v>
      </c>
      <c r="O480" s="91"/>
      <c r="P480" s="220">
        <f>O480*H480</f>
        <v>0</v>
      </c>
      <c r="Q480" s="220">
        <v>0</v>
      </c>
      <c r="R480" s="220">
        <f>Q480*H480</f>
        <v>0</v>
      </c>
      <c r="S480" s="220">
        <v>0</v>
      </c>
      <c r="T480" s="221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2" t="s">
        <v>480</v>
      </c>
      <c r="AT480" s="222" t="s">
        <v>270</v>
      </c>
      <c r="AU480" s="222" t="s">
        <v>85</v>
      </c>
      <c r="AY480" s="17" t="s">
        <v>179</v>
      </c>
      <c r="BE480" s="223">
        <f>IF(N480="základní",J480,0)</f>
        <v>0</v>
      </c>
      <c r="BF480" s="223">
        <f>IF(N480="snížená",J480,0)</f>
        <v>0</v>
      </c>
      <c r="BG480" s="223">
        <f>IF(N480="zákl. přenesená",J480,0)</f>
        <v>0</v>
      </c>
      <c r="BH480" s="223">
        <f>IF(N480="sníž. přenesená",J480,0)</f>
        <v>0</v>
      </c>
      <c r="BI480" s="223">
        <f>IF(N480="nulová",J480,0)</f>
        <v>0</v>
      </c>
      <c r="BJ480" s="17" t="s">
        <v>85</v>
      </c>
      <c r="BK480" s="223">
        <f>ROUND(I480*H480,2)</f>
        <v>0</v>
      </c>
      <c r="BL480" s="17" t="s">
        <v>480</v>
      </c>
      <c r="BM480" s="222" t="s">
        <v>629</v>
      </c>
    </row>
    <row r="481" s="2" customFormat="1">
      <c r="A481" s="38"/>
      <c r="B481" s="39"/>
      <c r="C481" s="40"/>
      <c r="D481" s="224" t="s">
        <v>182</v>
      </c>
      <c r="E481" s="40"/>
      <c r="F481" s="225" t="s">
        <v>616</v>
      </c>
      <c r="G481" s="40"/>
      <c r="H481" s="40"/>
      <c r="I481" s="226"/>
      <c r="J481" s="40"/>
      <c r="K481" s="40"/>
      <c r="L481" s="44"/>
      <c r="M481" s="227"/>
      <c r="N481" s="228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182</v>
      </c>
      <c r="AU481" s="17" t="s">
        <v>85</v>
      </c>
    </row>
    <row r="482" s="2" customFormat="1">
      <c r="A482" s="38"/>
      <c r="B482" s="39"/>
      <c r="C482" s="40"/>
      <c r="D482" s="224" t="s">
        <v>183</v>
      </c>
      <c r="E482" s="40"/>
      <c r="F482" s="229" t="s">
        <v>630</v>
      </c>
      <c r="G482" s="40"/>
      <c r="H482" s="40"/>
      <c r="I482" s="226"/>
      <c r="J482" s="40"/>
      <c r="K482" s="40"/>
      <c r="L482" s="44"/>
      <c r="M482" s="227"/>
      <c r="N482" s="228"/>
      <c r="O482" s="91"/>
      <c r="P482" s="91"/>
      <c r="Q482" s="91"/>
      <c r="R482" s="91"/>
      <c r="S482" s="91"/>
      <c r="T482" s="92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183</v>
      </c>
      <c r="AU482" s="17" t="s">
        <v>85</v>
      </c>
    </row>
    <row r="483" s="12" customFormat="1">
      <c r="A483" s="12"/>
      <c r="B483" s="230"/>
      <c r="C483" s="231"/>
      <c r="D483" s="224" t="s">
        <v>185</v>
      </c>
      <c r="E483" s="232" t="s">
        <v>1</v>
      </c>
      <c r="F483" s="233" t="s">
        <v>453</v>
      </c>
      <c r="G483" s="231"/>
      <c r="H483" s="234">
        <v>52.078000000000003</v>
      </c>
      <c r="I483" s="235"/>
      <c r="J483" s="231"/>
      <c r="K483" s="231"/>
      <c r="L483" s="236"/>
      <c r="M483" s="237"/>
      <c r="N483" s="238"/>
      <c r="O483" s="238"/>
      <c r="P483" s="238"/>
      <c r="Q483" s="238"/>
      <c r="R483" s="238"/>
      <c r="S483" s="238"/>
      <c r="T483" s="239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T483" s="240" t="s">
        <v>185</v>
      </c>
      <c r="AU483" s="240" t="s">
        <v>85</v>
      </c>
      <c r="AV483" s="12" t="s">
        <v>87</v>
      </c>
      <c r="AW483" s="12" t="s">
        <v>34</v>
      </c>
      <c r="AX483" s="12" t="s">
        <v>78</v>
      </c>
      <c r="AY483" s="240" t="s">
        <v>179</v>
      </c>
    </row>
    <row r="484" s="12" customFormat="1">
      <c r="A484" s="12"/>
      <c r="B484" s="230"/>
      <c r="C484" s="231"/>
      <c r="D484" s="224" t="s">
        <v>185</v>
      </c>
      <c r="E484" s="232" t="s">
        <v>1</v>
      </c>
      <c r="F484" s="233" t="s">
        <v>454</v>
      </c>
      <c r="G484" s="231"/>
      <c r="H484" s="234">
        <v>50.409999999999997</v>
      </c>
      <c r="I484" s="235"/>
      <c r="J484" s="231"/>
      <c r="K484" s="231"/>
      <c r="L484" s="236"/>
      <c r="M484" s="237"/>
      <c r="N484" s="238"/>
      <c r="O484" s="238"/>
      <c r="P484" s="238"/>
      <c r="Q484" s="238"/>
      <c r="R484" s="238"/>
      <c r="S484" s="238"/>
      <c r="T484" s="239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40" t="s">
        <v>185</v>
      </c>
      <c r="AU484" s="240" t="s">
        <v>85</v>
      </c>
      <c r="AV484" s="12" t="s">
        <v>87</v>
      </c>
      <c r="AW484" s="12" t="s">
        <v>34</v>
      </c>
      <c r="AX484" s="12" t="s">
        <v>78</v>
      </c>
      <c r="AY484" s="240" t="s">
        <v>179</v>
      </c>
    </row>
    <row r="485" s="12" customFormat="1">
      <c r="A485" s="12"/>
      <c r="B485" s="230"/>
      <c r="C485" s="231"/>
      <c r="D485" s="224" t="s">
        <v>185</v>
      </c>
      <c r="E485" s="232" t="s">
        <v>1</v>
      </c>
      <c r="F485" s="233" t="s">
        <v>455</v>
      </c>
      <c r="G485" s="231"/>
      <c r="H485" s="234">
        <v>21.324999999999999</v>
      </c>
      <c r="I485" s="235"/>
      <c r="J485" s="231"/>
      <c r="K485" s="231"/>
      <c r="L485" s="236"/>
      <c r="M485" s="237"/>
      <c r="N485" s="238"/>
      <c r="O485" s="238"/>
      <c r="P485" s="238"/>
      <c r="Q485" s="238"/>
      <c r="R485" s="238"/>
      <c r="S485" s="238"/>
      <c r="T485" s="239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T485" s="240" t="s">
        <v>185</v>
      </c>
      <c r="AU485" s="240" t="s">
        <v>85</v>
      </c>
      <c r="AV485" s="12" t="s">
        <v>87</v>
      </c>
      <c r="AW485" s="12" t="s">
        <v>34</v>
      </c>
      <c r="AX485" s="12" t="s">
        <v>78</v>
      </c>
      <c r="AY485" s="240" t="s">
        <v>179</v>
      </c>
    </row>
    <row r="486" s="12" customFormat="1">
      <c r="A486" s="12"/>
      <c r="B486" s="230"/>
      <c r="C486" s="231"/>
      <c r="D486" s="224" t="s">
        <v>185</v>
      </c>
      <c r="E486" s="232" t="s">
        <v>1</v>
      </c>
      <c r="F486" s="233" t="s">
        <v>456</v>
      </c>
      <c r="G486" s="231"/>
      <c r="H486" s="234">
        <v>9.5180000000000007</v>
      </c>
      <c r="I486" s="235"/>
      <c r="J486" s="231"/>
      <c r="K486" s="231"/>
      <c r="L486" s="236"/>
      <c r="M486" s="237"/>
      <c r="N486" s="238"/>
      <c r="O486" s="238"/>
      <c r="P486" s="238"/>
      <c r="Q486" s="238"/>
      <c r="R486" s="238"/>
      <c r="S486" s="238"/>
      <c r="T486" s="239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T486" s="240" t="s">
        <v>185</v>
      </c>
      <c r="AU486" s="240" t="s">
        <v>85</v>
      </c>
      <c r="AV486" s="12" t="s">
        <v>87</v>
      </c>
      <c r="AW486" s="12" t="s">
        <v>34</v>
      </c>
      <c r="AX486" s="12" t="s">
        <v>78</v>
      </c>
      <c r="AY486" s="240" t="s">
        <v>179</v>
      </c>
    </row>
    <row r="487" s="12" customFormat="1">
      <c r="A487" s="12"/>
      <c r="B487" s="230"/>
      <c r="C487" s="231"/>
      <c r="D487" s="224" t="s">
        <v>185</v>
      </c>
      <c r="E487" s="232" t="s">
        <v>1</v>
      </c>
      <c r="F487" s="233" t="s">
        <v>457</v>
      </c>
      <c r="G487" s="231"/>
      <c r="H487" s="234">
        <v>16.173999999999999</v>
      </c>
      <c r="I487" s="235"/>
      <c r="J487" s="231"/>
      <c r="K487" s="231"/>
      <c r="L487" s="236"/>
      <c r="M487" s="237"/>
      <c r="N487" s="238"/>
      <c r="O487" s="238"/>
      <c r="P487" s="238"/>
      <c r="Q487" s="238"/>
      <c r="R487" s="238"/>
      <c r="S487" s="238"/>
      <c r="T487" s="239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T487" s="240" t="s">
        <v>185</v>
      </c>
      <c r="AU487" s="240" t="s">
        <v>85</v>
      </c>
      <c r="AV487" s="12" t="s">
        <v>87</v>
      </c>
      <c r="AW487" s="12" t="s">
        <v>34</v>
      </c>
      <c r="AX487" s="12" t="s">
        <v>78</v>
      </c>
      <c r="AY487" s="240" t="s">
        <v>179</v>
      </c>
    </row>
    <row r="488" s="12" customFormat="1">
      <c r="A488" s="12"/>
      <c r="B488" s="230"/>
      <c r="C488" s="231"/>
      <c r="D488" s="224" t="s">
        <v>185</v>
      </c>
      <c r="E488" s="232" t="s">
        <v>1</v>
      </c>
      <c r="F488" s="233" t="s">
        <v>458</v>
      </c>
      <c r="G488" s="231"/>
      <c r="H488" s="234">
        <v>8.4220000000000006</v>
      </c>
      <c r="I488" s="235"/>
      <c r="J488" s="231"/>
      <c r="K488" s="231"/>
      <c r="L488" s="236"/>
      <c r="M488" s="237"/>
      <c r="N488" s="238"/>
      <c r="O488" s="238"/>
      <c r="P488" s="238"/>
      <c r="Q488" s="238"/>
      <c r="R488" s="238"/>
      <c r="S488" s="238"/>
      <c r="T488" s="239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T488" s="240" t="s">
        <v>185</v>
      </c>
      <c r="AU488" s="240" t="s">
        <v>85</v>
      </c>
      <c r="AV488" s="12" t="s">
        <v>87</v>
      </c>
      <c r="AW488" s="12" t="s">
        <v>34</v>
      </c>
      <c r="AX488" s="12" t="s">
        <v>78</v>
      </c>
      <c r="AY488" s="240" t="s">
        <v>179</v>
      </c>
    </row>
    <row r="489" s="12" customFormat="1">
      <c r="A489" s="12"/>
      <c r="B489" s="230"/>
      <c r="C489" s="231"/>
      <c r="D489" s="224" t="s">
        <v>185</v>
      </c>
      <c r="E489" s="232" t="s">
        <v>1</v>
      </c>
      <c r="F489" s="233" t="s">
        <v>459</v>
      </c>
      <c r="G489" s="231"/>
      <c r="H489" s="234">
        <v>11.052</v>
      </c>
      <c r="I489" s="235"/>
      <c r="J489" s="231"/>
      <c r="K489" s="231"/>
      <c r="L489" s="236"/>
      <c r="M489" s="237"/>
      <c r="N489" s="238"/>
      <c r="O489" s="238"/>
      <c r="P489" s="238"/>
      <c r="Q489" s="238"/>
      <c r="R489" s="238"/>
      <c r="S489" s="238"/>
      <c r="T489" s="239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T489" s="240" t="s">
        <v>185</v>
      </c>
      <c r="AU489" s="240" t="s">
        <v>85</v>
      </c>
      <c r="AV489" s="12" t="s">
        <v>87</v>
      </c>
      <c r="AW489" s="12" t="s">
        <v>34</v>
      </c>
      <c r="AX489" s="12" t="s">
        <v>78</v>
      </c>
      <c r="AY489" s="240" t="s">
        <v>179</v>
      </c>
    </row>
    <row r="490" s="12" customFormat="1">
      <c r="A490" s="12"/>
      <c r="B490" s="230"/>
      <c r="C490" s="231"/>
      <c r="D490" s="224" t="s">
        <v>185</v>
      </c>
      <c r="E490" s="232" t="s">
        <v>1</v>
      </c>
      <c r="F490" s="233" t="s">
        <v>460</v>
      </c>
      <c r="G490" s="231"/>
      <c r="H490" s="234">
        <v>5.7549999999999999</v>
      </c>
      <c r="I490" s="235"/>
      <c r="J490" s="231"/>
      <c r="K490" s="231"/>
      <c r="L490" s="236"/>
      <c r="M490" s="237"/>
      <c r="N490" s="238"/>
      <c r="O490" s="238"/>
      <c r="P490" s="238"/>
      <c r="Q490" s="238"/>
      <c r="R490" s="238"/>
      <c r="S490" s="238"/>
      <c r="T490" s="239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T490" s="240" t="s">
        <v>185</v>
      </c>
      <c r="AU490" s="240" t="s">
        <v>85</v>
      </c>
      <c r="AV490" s="12" t="s">
        <v>87</v>
      </c>
      <c r="AW490" s="12" t="s">
        <v>34</v>
      </c>
      <c r="AX490" s="12" t="s">
        <v>78</v>
      </c>
      <c r="AY490" s="240" t="s">
        <v>179</v>
      </c>
    </row>
    <row r="491" s="12" customFormat="1">
      <c r="A491" s="12"/>
      <c r="B491" s="230"/>
      <c r="C491" s="231"/>
      <c r="D491" s="224" t="s">
        <v>185</v>
      </c>
      <c r="E491" s="232" t="s">
        <v>1</v>
      </c>
      <c r="F491" s="233" t="s">
        <v>461</v>
      </c>
      <c r="G491" s="231"/>
      <c r="H491" s="234">
        <v>2.0219999999999998</v>
      </c>
      <c r="I491" s="235"/>
      <c r="J491" s="231"/>
      <c r="K491" s="231"/>
      <c r="L491" s="236"/>
      <c r="M491" s="237"/>
      <c r="N491" s="238"/>
      <c r="O491" s="238"/>
      <c r="P491" s="238"/>
      <c r="Q491" s="238"/>
      <c r="R491" s="238"/>
      <c r="S491" s="238"/>
      <c r="T491" s="239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T491" s="240" t="s">
        <v>185</v>
      </c>
      <c r="AU491" s="240" t="s">
        <v>85</v>
      </c>
      <c r="AV491" s="12" t="s">
        <v>87</v>
      </c>
      <c r="AW491" s="12" t="s">
        <v>34</v>
      </c>
      <c r="AX491" s="12" t="s">
        <v>78</v>
      </c>
      <c r="AY491" s="240" t="s">
        <v>179</v>
      </c>
    </row>
    <row r="492" s="12" customFormat="1">
      <c r="A492" s="12"/>
      <c r="B492" s="230"/>
      <c r="C492" s="231"/>
      <c r="D492" s="224" t="s">
        <v>185</v>
      </c>
      <c r="E492" s="232" t="s">
        <v>1</v>
      </c>
      <c r="F492" s="233" t="s">
        <v>462</v>
      </c>
      <c r="G492" s="231"/>
      <c r="H492" s="234">
        <v>1.0529999999999999</v>
      </c>
      <c r="I492" s="235"/>
      <c r="J492" s="231"/>
      <c r="K492" s="231"/>
      <c r="L492" s="236"/>
      <c r="M492" s="237"/>
      <c r="N492" s="238"/>
      <c r="O492" s="238"/>
      <c r="P492" s="238"/>
      <c r="Q492" s="238"/>
      <c r="R492" s="238"/>
      <c r="S492" s="238"/>
      <c r="T492" s="239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T492" s="240" t="s">
        <v>185</v>
      </c>
      <c r="AU492" s="240" t="s">
        <v>85</v>
      </c>
      <c r="AV492" s="12" t="s">
        <v>87</v>
      </c>
      <c r="AW492" s="12" t="s">
        <v>34</v>
      </c>
      <c r="AX492" s="12" t="s">
        <v>78</v>
      </c>
      <c r="AY492" s="240" t="s">
        <v>179</v>
      </c>
    </row>
    <row r="493" s="14" customFormat="1">
      <c r="A493" s="14"/>
      <c r="B493" s="266"/>
      <c r="C493" s="267"/>
      <c r="D493" s="224" t="s">
        <v>185</v>
      </c>
      <c r="E493" s="268" t="s">
        <v>1</v>
      </c>
      <c r="F493" s="269" t="s">
        <v>291</v>
      </c>
      <c r="G493" s="267"/>
      <c r="H493" s="270">
        <v>177.809</v>
      </c>
      <c r="I493" s="271"/>
      <c r="J493" s="267"/>
      <c r="K493" s="267"/>
      <c r="L493" s="272"/>
      <c r="M493" s="273"/>
      <c r="N493" s="274"/>
      <c r="O493" s="274"/>
      <c r="P493" s="274"/>
      <c r="Q493" s="274"/>
      <c r="R493" s="274"/>
      <c r="S493" s="274"/>
      <c r="T493" s="27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76" t="s">
        <v>185</v>
      </c>
      <c r="AU493" s="276" t="s">
        <v>85</v>
      </c>
      <c r="AV493" s="14" t="s">
        <v>180</v>
      </c>
      <c r="AW493" s="14" t="s">
        <v>34</v>
      </c>
      <c r="AX493" s="14" t="s">
        <v>85</v>
      </c>
      <c r="AY493" s="276" t="s">
        <v>179</v>
      </c>
    </row>
    <row r="494" s="2" customFormat="1" ht="24.15" customHeight="1">
      <c r="A494" s="38"/>
      <c r="B494" s="39"/>
      <c r="C494" s="257" t="s">
        <v>631</v>
      </c>
      <c r="D494" s="257" t="s">
        <v>270</v>
      </c>
      <c r="E494" s="258" t="s">
        <v>613</v>
      </c>
      <c r="F494" s="259" t="s">
        <v>614</v>
      </c>
      <c r="G494" s="260" t="s">
        <v>176</v>
      </c>
      <c r="H494" s="261">
        <v>3.8300000000000001</v>
      </c>
      <c r="I494" s="262"/>
      <c r="J494" s="263">
        <f>ROUND(I494*H494,2)</f>
        <v>0</v>
      </c>
      <c r="K494" s="259" t="s">
        <v>177</v>
      </c>
      <c r="L494" s="44"/>
      <c r="M494" s="264" t="s">
        <v>1</v>
      </c>
      <c r="N494" s="265" t="s">
        <v>43</v>
      </c>
      <c r="O494" s="91"/>
      <c r="P494" s="220">
        <f>O494*H494</f>
        <v>0</v>
      </c>
      <c r="Q494" s="220">
        <v>0</v>
      </c>
      <c r="R494" s="220">
        <f>Q494*H494</f>
        <v>0</v>
      </c>
      <c r="S494" s="220">
        <v>0</v>
      </c>
      <c r="T494" s="221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2" t="s">
        <v>480</v>
      </c>
      <c r="AT494" s="222" t="s">
        <v>270</v>
      </c>
      <c r="AU494" s="222" t="s">
        <v>85</v>
      </c>
      <c r="AY494" s="17" t="s">
        <v>179</v>
      </c>
      <c r="BE494" s="223">
        <f>IF(N494="základní",J494,0)</f>
        <v>0</v>
      </c>
      <c r="BF494" s="223">
        <f>IF(N494="snížená",J494,0)</f>
        <v>0</v>
      </c>
      <c r="BG494" s="223">
        <f>IF(N494="zákl. přenesená",J494,0)</f>
        <v>0</v>
      </c>
      <c r="BH494" s="223">
        <f>IF(N494="sníž. přenesená",J494,0)</f>
        <v>0</v>
      </c>
      <c r="BI494" s="223">
        <f>IF(N494="nulová",J494,0)</f>
        <v>0</v>
      </c>
      <c r="BJ494" s="17" t="s">
        <v>85</v>
      </c>
      <c r="BK494" s="223">
        <f>ROUND(I494*H494,2)</f>
        <v>0</v>
      </c>
      <c r="BL494" s="17" t="s">
        <v>480</v>
      </c>
      <c r="BM494" s="222" t="s">
        <v>632</v>
      </c>
    </row>
    <row r="495" s="2" customFormat="1">
      <c r="A495" s="38"/>
      <c r="B495" s="39"/>
      <c r="C495" s="40"/>
      <c r="D495" s="224" t="s">
        <v>182</v>
      </c>
      <c r="E495" s="40"/>
      <c r="F495" s="225" t="s">
        <v>616</v>
      </c>
      <c r="G495" s="40"/>
      <c r="H495" s="40"/>
      <c r="I495" s="226"/>
      <c r="J495" s="40"/>
      <c r="K495" s="40"/>
      <c r="L495" s="44"/>
      <c r="M495" s="227"/>
      <c r="N495" s="228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182</v>
      </c>
      <c r="AU495" s="17" t="s">
        <v>85</v>
      </c>
    </row>
    <row r="496" s="2" customFormat="1">
      <c r="A496" s="38"/>
      <c r="B496" s="39"/>
      <c r="C496" s="40"/>
      <c r="D496" s="224" t="s">
        <v>183</v>
      </c>
      <c r="E496" s="40"/>
      <c r="F496" s="229" t="s">
        <v>633</v>
      </c>
      <c r="G496" s="40"/>
      <c r="H496" s="40"/>
      <c r="I496" s="226"/>
      <c r="J496" s="40"/>
      <c r="K496" s="40"/>
      <c r="L496" s="44"/>
      <c r="M496" s="227"/>
      <c r="N496" s="228"/>
      <c r="O496" s="91"/>
      <c r="P496" s="91"/>
      <c r="Q496" s="91"/>
      <c r="R496" s="91"/>
      <c r="S496" s="91"/>
      <c r="T496" s="92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183</v>
      </c>
      <c r="AU496" s="17" t="s">
        <v>85</v>
      </c>
    </row>
    <row r="497" s="12" customFormat="1">
      <c r="A497" s="12"/>
      <c r="B497" s="230"/>
      <c r="C497" s="231"/>
      <c r="D497" s="224" t="s">
        <v>185</v>
      </c>
      <c r="E497" s="232" t="s">
        <v>1</v>
      </c>
      <c r="F497" s="233" t="s">
        <v>561</v>
      </c>
      <c r="G497" s="231"/>
      <c r="H497" s="234">
        <v>3.8300000000000001</v>
      </c>
      <c r="I497" s="235"/>
      <c r="J497" s="231"/>
      <c r="K497" s="231"/>
      <c r="L497" s="236"/>
      <c r="M497" s="237"/>
      <c r="N497" s="238"/>
      <c r="O497" s="238"/>
      <c r="P497" s="238"/>
      <c r="Q497" s="238"/>
      <c r="R497" s="238"/>
      <c r="S497" s="238"/>
      <c r="T497" s="239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T497" s="240" t="s">
        <v>185</v>
      </c>
      <c r="AU497" s="240" t="s">
        <v>85</v>
      </c>
      <c r="AV497" s="12" t="s">
        <v>87</v>
      </c>
      <c r="AW497" s="12" t="s">
        <v>34</v>
      </c>
      <c r="AX497" s="12" t="s">
        <v>85</v>
      </c>
      <c r="AY497" s="240" t="s">
        <v>179</v>
      </c>
    </row>
    <row r="498" s="2" customFormat="1" ht="24.15" customHeight="1">
      <c r="A498" s="38"/>
      <c r="B498" s="39"/>
      <c r="C498" s="257" t="s">
        <v>634</v>
      </c>
      <c r="D498" s="257" t="s">
        <v>270</v>
      </c>
      <c r="E498" s="258" t="s">
        <v>613</v>
      </c>
      <c r="F498" s="259" t="s">
        <v>614</v>
      </c>
      <c r="G498" s="260" t="s">
        <v>176</v>
      </c>
      <c r="H498" s="261">
        <v>24.399999999999999</v>
      </c>
      <c r="I498" s="262"/>
      <c r="J498" s="263">
        <f>ROUND(I498*H498,2)</f>
        <v>0</v>
      </c>
      <c r="K498" s="259" t="s">
        <v>177</v>
      </c>
      <c r="L498" s="44"/>
      <c r="M498" s="264" t="s">
        <v>1</v>
      </c>
      <c r="N498" s="265" t="s">
        <v>43</v>
      </c>
      <c r="O498" s="91"/>
      <c r="P498" s="220">
        <f>O498*H498</f>
        <v>0</v>
      </c>
      <c r="Q498" s="220">
        <v>0</v>
      </c>
      <c r="R498" s="220">
        <f>Q498*H498</f>
        <v>0</v>
      </c>
      <c r="S498" s="220">
        <v>0</v>
      </c>
      <c r="T498" s="221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2" t="s">
        <v>480</v>
      </c>
      <c r="AT498" s="222" t="s">
        <v>270</v>
      </c>
      <c r="AU498" s="222" t="s">
        <v>85</v>
      </c>
      <c r="AY498" s="17" t="s">
        <v>179</v>
      </c>
      <c r="BE498" s="223">
        <f>IF(N498="základní",J498,0)</f>
        <v>0</v>
      </c>
      <c r="BF498" s="223">
        <f>IF(N498="snížená",J498,0)</f>
        <v>0</v>
      </c>
      <c r="BG498" s="223">
        <f>IF(N498="zákl. přenesená",J498,0)</f>
        <v>0</v>
      </c>
      <c r="BH498" s="223">
        <f>IF(N498="sníž. přenesená",J498,0)</f>
        <v>0</v>
      </c>
      <c r="BI498" s="223">
        <f>IF(N498="nulová",J498,0)</f>
        <v>0</v>
      </c>
      <c r="BJ498" s="17" t="s">
        <v>85</v>
      </c>
      <c r="BK498" s="223">
        <f>ROUND(I498*H498,2)</f>
        <v>0</v>
      </c>
      <c r="BL498" s="17" t="s">
        <v>480</v>
      </c>
      <c r="BM498" s="222" t="s">
        <v>635</v>
      </c>
    </row>
    <row r="499" s="2" customFormat="1">
      <c r="A499" s="38"/>
      <c r="B499" s="39"/>
      <c r="C499" s="40"/>
      <c r="D499" s="224" t="s">
        <v>182</v>
      </c>
      <c r="E499" s="40"/>
      <c r="F499" s="225" t="s">
        <v>616</v>
      </c>
      <c r="G499" s="40"/>
      <c r="H499" s="40"/>
      <c r="I499" s="226"/>
      <c r="J499" s="40"/>
      <c r="K499" s="40"/>
      <c r="L499" s="44"/>
      <c r="M499" s="227"/>
      <c r="N499" s="228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182</v>
      </c>
      <c r="AU499" s="17" t="s">
        <v>85</v>
      </c>
    </row>
    <row r="500" s="2" customFormat="1">
      <c r="A500" s="38"/>
      <c r="B500" s="39"/>
      <c r="C500" s="40"/>
      <c r="D500" s="224" t="s">
        <v>183</v>
      </c>
      <c r="E500" s="40"/>
      <c r="F500" s="229" t="s">
        <v>636</v>
      </c>
      <c r="G500" s="40"/>
      <c r="H500" s="40"/>
      <c r="I500" s="226"/>
      <c r="J500" s="40"/>
      <c r="K500" s="40"/>
      <c r="L500" s="44"/>
      <c r="M500" s="227"/>
      <c r="N500" s="228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183</v>
      </c>
      <c r="AU500" s="17" t="s">
        <v>85</v>
      </c>
    </row>
    <row r="501" s="12" customFormat="1">
      <c r="A501" s="12"/>
      <c r="B501" s="230"/>
      <c r="C501" s="231"/>
      <c r="D501" s="224" t="s">
        <v>185</v>
      </c>
      <c r="E501" s="232" t="s">
        <v>1</v>
      </c>
      <c r="F501" s="233" t="s">
        <v>570</v>
      </c>
      <c r="G501" s="231"/>
      <c r="H501" s="234">
        <v>24.399999999999999</v>
      </c>
      <c r="I501" s="235"/>
      <c r="J501" s="231"/>
      <c r="K501" s="231"/>
      <c r="L501" s="236"/>
      <c r="M501" s="237"/>
      <c r="N501" s="238"/>
      <c r="O501" s="238"/>
      <c r="P501" s="238"/>
      <c r="Q501" s="238"/>
      <c r="R501" s="238"/>
      <c r="S501" s="238"/>
      <c r="T501" s="239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T501" s="240" t="s">
        <v>185</v>
      </c>
      <c r="AU501" s="240" t="s">
        <v>85</v>
      </c>
      <c r="AV501" s="12" t="s">
        <v>87</v>
      </c>
      <c r="AW501" s="12" t="s">
        <v>34</v>
      </c>
      <c r="AX501" s="12" t="s">
        <v>85</v>
      </c>
      <c r="AY501" s="240" t="s">
        <v>179</v>
      </c>
    </row>
    <row r="502" s="2" customFormat="1" ht="24.15" customHeight="1">
      <c r="A502" s="38"/>
      <c r="B502" s="39"/>
      <c r="C502" s="257" t="s">
        <v>637</v>
      </c>
      <c r="D502" s="257" t="s">
        <v>270</v>
      </c>
      <c r="E502" s="258" t="s">
        <v>638</v>
      </c>
      <c r="F502" s="259" t="s">
        <v>639</v>
      </c>
      <c r="G502" s="260" t="s">
        <v>176</v>
      </c>
      <c r="H502" s="261">
        <v>2015.5160000000001</v>
      </c>
      <c r="I502" s="262"/>
      <c r="J502" s="263">
        <f>ROUND(I502*H502,2)</f>
        <v>0</v>
      </c>
      <c r="K502" s="259" t="s">
        <v>177</v>
      </c>
      <c r="L502" s="44"/>
      <c r="M502" s="264" t="s">
        <v>1</v>
      </c>
      <c r="N502" s="265" t="s">
        <v>43</v>
      </c>
      <c r="O502" s="91"/>
      <c r="P502" s="220">
        <f>O502*H502</f>
        <v>0</v>
      </c>
      <c r="Q502" s="220">
        <v>0</v>
      </c>
      <c r="R502" s="220">
        <f>Q502*H502</f>
        <v>0</v>
      </c>
      <c r="S502" s="220">
        <v>0</v>
      </c>
      <c r="T502" s="221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2" t="s">
        <v>480</v>
      </c>
      <c r="AT502" s="222" t="s">
        <v>270</v>
      </c>
      <c r="AU502" s="222" t="s">
        <v>85</v>
      </c>
      <c r="AY502" s="17" t="s">
        <v>179</v>
      </c>
      <c r="BE502" s="223">
        <f>IF(N502="základní",J502,0)</f>
        <v>0</v>
      </c>
      <c r="BF502" s="223">
        <f>IF(N502="snížená",J502,0)</f>
        <v>0</v>
      </c>
      <c r="BG502" s="223">
        <f>IF(N502="zákl. přenesená",J502,0)</f>
        <v>0</v>
      </c>
      <c r="BH502" s="223">
        <f>IF(N502="sníž. přenesená",J502,0)</f>
        <v>0</v>
      </c>
      <c r="BI502" s="223">
        <f>IF(N502="nulová",J502,0)</f>
        <v>0</v>
      </c>
      <c r="BJ502" s="17" t="s">
        <v>85</v>
      </c>
      <c r="BK502" s="223">
        <f>ROUND(I502*H502,2)</f>
        <v>0</v>
      </c>
      <c r="BL502" s="17" t="s">
        <v>480</v>
      </c>
      <c r="BM502" s="222" t="s">
        <v>640</v>
      </c>
    </row>
    <row r="503" s="2" customFormat="1">
      <c r="A503" s="38"/>
      <c r="B503" s="39"/>
      <c r="C503" s="40"/>
      <c r="D503" s="224" t="s">
        <v>182</v>
      </c>
      <c r="E503" s="40"/>
      <c r="F503" s="225" t="s">
        <v>641</v>
      </c>
      <c r="G503" s="40"/>
      <c r="H503" s="40"/>
      <c r="I503" s="226"/>
      <c r="J503" s="40"/>
      <c r="K503" s="40"/>
      <c r="L503" s="44"/>
      <c r="M503" s="227"/>
      <c r="N503" s="228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182</v>
      </c>
      <c r="AU503" s="17" t="s">
        <v>85</v>
      </c>
    </row>
    <row r="504" s="2" customFormat="1">
      <c r="A504" s="38"/>
      <c r="B504" s="39"/>
      <c r="C504" s="40"/>
      <c r="D504" s="224" t="s">
        <v>183</v>
      </c>
      <c r="E504" s="40"/>
      <c r="F504" s="229" t="s">
        <v>642</v>
      </c>
      <c r="G504" s="40"/>
      <c r="H504" s="40"/>
      <c r="I504" s="226"/>
      <c r="J504" s="40"/>
      <c r="K504" s="40"/>
      <c r="L504" s="44"/>
      <c r="M504" s="227"/>
      <c r="N504" s="228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183</v>
      </c>
      <c r="AU504" s="17" t="s">
        <v>85</v>
      </c>
    </row>
    <row r="505" s="12" customFormat="1">
      <c r="A505" s="12"/>
      <c r="B505" s="230"/>
      <c r="C505" s="231"/>
      <c r="D505" s="224" t="s">
        <v>185</v>
      </c>
      <c r="E505" s="232" t="s">
        <v>1</v>
      </c>
      <c r="F505" s="233" t="s">
        <v>565</v>
      </c>
      <c r="G505" s="231"/>
      <c r="H505" s="234">
        <v>1014.442</v>
      </c>
      <c r="I505" s="235"/>
      <c r="J505" s="231"/>
      <c r="K505" s="231"/>
      <c r="L505" s="236"/>
      <c r="M505" s="237"/>
      <c r="N505" s="238"/>
      <c r="O505" s="238"/>
      <c r="P505" s="238"/>
      <c r="Q505" s="238"/>
      <c r="R505" s="238"/>
      <c r="S505" s="238"/>
      <c r="T505" s="239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T505" s="240" t="s">
        <v>185</v>
      </c>
      <c r="AU505" s="240" t="s">
        <v>85</v>
      </c>
      <c r="AV505" s="12" t="s">
        <v>87</v>
      </c>
      <c r="AW505" s="12" t="s">
        <v>34</v>
      </c>
      <c r="AX505" s="12" t="s">
        <v>78</v>
      </c>
      <c r="AY505" s="240" t="s">
        <v>179</v>
      </c>
    </row>
    <row r="506" s="12" customFormat="1">
      <c r="A506" s="12"/>
      <c r="B506" s="230"/>
      <c r="C506" s="231"/>
      <c r="D506" s="224" t="s">
        <v>185</v>
      </c>
      <c r="E506" s="232" t="s">
        <v>1</v>
      </c>
      <c r="F506" s="233" t="s">
        <v>566</v>
      </c>
      <c r="G506" s="231"/>
      <c r="H506" s="234">
        <v>1001.074</v>
      </c>
      <c r="I506" s="235"/>
      <c r="J506" s="231"/>
      <c r="K506" s="231"/>
      <c r="L506" s="236"/>
      <c r="M506" s="237"/>
      <c r="N506" s="238"/>
      <c r="O506" s="238"/>
      <c r="P506" s="238"/>
      <c r="Q506" s="238"/>
      <c r="R506" s="238"/>
      <c r="S506" s="238"/>
      <c r="T506" s="239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T506" s="240" t="s">
        <v>185</v>
      </c>
      <c r="AU506" s="240" t="s">
        <v>85</v>
      </c>
      <c r="AV506" s="12" t="s">
        <v>87</v>
      </c>
      <c r="AW506" s="12" t="s">
        <v>34</v>
      </c>
      <c r="AX506" s="12" t="s">
        <v>78</v>
      </c>
      <c r="AY506" s="240" t="s">
        <v>179</v>
      </c>
    </row>
    <row r="507" s="14" customFormat="1">
      <c r="A507" s="14"/>
      <c r="B507" s="266"/>
      <c r="C507" s="267"/>
      <c r="D507" s="224" t="s">
        <v>185</v>
      </c>
      <c r="E507" s="268" t="s">
        <v>1</v>
      </c>
      <c r="F507" s="269" t="s">
        <v>291</v>
      </c>
      <c r="G507" s="267"/>
      <c r="H507" s="270">
        <v>2015.5160000000001</v>
      </c>
      <c r="I507" s="271"/>
      <c r="J507" s="267"/>
      <c r="K507" s="267"/>
      <c r="L507" s="272"/>
      <c r="M507" s="273"/>
      <c r="N507" s="274"/>
      <c r="O507" s="274"/>
      <c r="P507" s="274"/>
      <c r="Q507" s="274"/>
      <c r="R507" s="274"/>
      <c r="S507" s="274"/>
      <c r="T507" s="27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76" t="s">
        <v>185</v>
      </c>
      <c r="AU507" s="276" t="s">
        <v>85</v>
      </c>
      <c r="AV507" s="14" t="s">
        <v>180</v>
      </c>
      <c r="AW507" s="14" t="s">
        <v>34</v>
      </c>
      <c r="AX507" s="14" t="s">
        <v>85</v>
      </c>
      <c r="AY507" s="276" t="s">
        <v>179</v>
      </c>
    </row>
    <row r="508" s="2" customFormat="1" ht="24.15" customHeight="1">
      <c r="A508" s="38"/>
      <c r="B508" s="39"/>
      <c r="C508" s="257" t="s">
        <v>643</v>
      </c>
      <c r="D508" s="257" t="s">
        <v>270</v>
      </c>
      <c r="E508" s="258" t="s">
        <v>644</v>
      </c>
      <c r="F508" s="259" t="s">
        <v>645</v>
      </c>
      <c r="G508" s="260" t="s">
        <v>200</v>
      </c>
      <c r="H508" s="261">
        <v>2</v>
      </c>
      <c r="I508" s="262"/>
      <c r="J508" s="263">
        <f>ROUND(I508*H508,2)</f>
        <v>0</v>
      </c>
      <c r="K508" s="259" t="s">
        <v>177</v>
      </c>
      <c r="L508" s="44"/>
      <c r="M508" s="264" t="s">
        <v>1</v>
      </c>
      <c r="N508" s="265" t="s">
        <v>43</v>
      </c>
      <c r="O508" s="91"/>
      <c r="P508" s="220">
        <f>O508*H508</f>
        <v>0</v>
      </c>
      <c r="Q508" s="220">
        <v>0</v>
      </c>
      <c r="R508" s="220">
        <f>Q508*H508</f>
        <v>0</v>
      </c>
      <c r="S508" s="220">
        <v>0</v>
      </c>
      <c r="T508" s="221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2" t="s">
        <v>480</v>
      </c>
      <c r="AT508" s="222" t="s">
        <v>270</v>
      </c>
      <c r="AU508" s="222" t="s">
        <v>85</v>
      </c>
      <c r="AY508" s="17" t="s">
        <v>179</v>
      </c>
      <c r="BE508" s="223">
        <f>IF(N508="základní",J508,0)</f>
        <v>0</v>
      </c>
      <c r="BF508" s="223">
        <f>IF(N508="snížená",J508,0)</f>
        <v>0</v>
      </c>
      <c r="BG508" s="223">
        <f>IF(N508="zákl. přenesená",J508,0)</f>
        <v>0</v>
      </c>
      <c r="BH508" s="223">
        <f>IF(N508="sníž. přenesená",J508,0)</f>
        <v>0</v>
      </c>
      <c r="BI508" s="223">
        <f>IF(N508="nulová",J508,0)</f>
        <v>0</v>
      </c>
      <c r="BJ508" s="17" t="s">
        <v>85</v>
      </c>
      <c r="BK508" s="223">
        <f>ROUND(I508*H508,2)</f>
        <v>0</v>
      </c>
      <c r="BL508" s="17" t="s">
        <v>480</v>
      </c>
      <c r="BM508" s="222" t="s">
        <v>646</v>
      </c>
    </row>
    <row r="509" s="2" customFormat="1">
      <c r="A509" s="38"/>
      <c r="B509" s="39"/>
      <c r="C509" s="40"/>
      <c r="D509" s="224" t="s">
        <v>182</v>
      </c>
      <c r="E509" s="40"/>
      <c r="F509" s="225" t="s">
        <v>647</v>
      </c>
      <c r="G509" s="40"/>
      <c r="H509" s="40"/>
      <c r="I509" s="226"/>
      <c r="J509" s="40"/>
      <c r="K509" s="40"/>
      <c r="L509" s="44"/>
      <c r="M509" s="227"/>
      <c r="N509" s="228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182</v>
      </c>
      <c r="AU509" s="17" t="s">
        <v>85</v>
      </c>
    </row>
    <row r="510" s="12" customFormat="1">
      <c r="A510" s="12"/>
      <c r="B510" s="230"/>
      <c r="C510" s="231"/>
      <c r="D510" s="224" t="s">
        <v>185</v>
      </c>
      <c r="E510" s="232" t="s">
        <v>1</v>
      </c>
      <c r="F510" s="233" t="s">
        <v>216</v>
      </c>
      <c r="G510" s="231"/>
      <c r="H510" s="234">
        <v>2</v>
      </c>
      <c r="I510" s="235"/>
      <c r="J510" s="231"/>
      <c r="K510" s="231"/>
      <c r="L510" s="236"/>
      <c r="M510" s="237"/>
      <c r="N510" s="238"/>
      <c r="O510" s="238"/>
      <c r="P510" s="238"/>
      <c r="Q510" s="238"/>
      <c r="R510" s="238"/>
      <c r="S510" s="238"/>
      <c r="T510" s="239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T510" s="240" t="s">
        <v>185</v>
      </c>
      <c r="AU510" s="240" t="s">
        <v>85</v>
      </c>
      <c r="AV510" s="12" t="s">
        <v>87</v>
      </c>
      <c r="AW510" s="12" t="s">
        <v>34</v>
      </c>
      <c r="AX510" s="12" t="s">
        <v>85</v>
      </c>
      <c r="AY510" s="240" t="s">
        <v>179</v>
      </c>
    </row>
    <row r="511" s="2" customFormat="1" ht="24.15" customHeight="1">
      <c r="A511" s="38"/>
      <c r="B511" s="39"/>
      <c r="C511" s="257" t="s">
        <v>648</v>
      </c>
      <c r="D511" s="257" t="s">
        <v>270</v>
      </c>
      <c r="E511" s="258" t="s">
        <v>649</v>
      </c>
      <c r="F511" s="259" t="s">
        <v>650</v>
      </c>
      <c r="G511" s="260" t="s">
        <v>200</v>
      </c>
      <c r="H511" s="261">
        <v>4</v>
      </c>
      <c r="I511" s="262"/>
      <c r="J511" s="263">
        <f>ROUND(I511*H511,2)</f>
        <v>0</v>
      </c>
      <c r="K511" s="259" t="s">
        <v>177</v>
      </c>
      <c r="L511" s="44"/>
      <c r="M511" s="264" t="s">
        <v>1</v>
      </c>
      <c r="N511" s="265" t="s">
        <v>43</v>
      </c>
      <c r="O511" s="91"/>
      <c r="P511" s="220">
        <f>O511*H511</f>
        <v>0</v>
      </c>
      <c r="Q511" s="220">
        <v>0</v>
      </c>
      <c r="R511" s="220">
        <f>Q511*H511</f>
        <v>0</v>
      </c>
      <c r="S511" s="220">
        <v>0</v>
      </c>
      <c r="T511" s="221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2" t="s">
        <v>480</v>
      </c>
      <c r="AT511" s="222" t="s">
        <v>270</v>
      </c>
      <c r="AU511" s="222" t="s">
        <v>85</v>
      </c>
      <c r="AY511" s="17" t="s">
        <v>179</v>
      </c>
      <c r="BE511" s="223">
        <f>IF(N511="základní",J511,0)</f>
        <v>0</v>
      </c>
      <c r="BF511" s="223">
        <f>IF(N511="snížená",J511,0)</f>
        <v>0</v>
      </c>
      <c r="BG511" s="223">
        <f>IF(N511="zákl. přenesená",J511,0)</f>
        <v>0</v>
      </c>
      <c r="BH511" s="223">
        <f>IF(N511="sníž. přenesená",J511,0)</f>
        <v>0</v>
      </c>
      <c r="BI511" s="223">
        <f>IF(N511="nulová",J511,0)</f>
        <v>0</v>
      </c>
      <c r="BJ511" s="17" t="s">
        <v>85</v>
      </c>
      <c r="BK511" s="223">
        <f>ROUND(I511*H511,2)</f>
        <v>0</v>
      </c>
      <c r="BL511" s="17" t="s">
        <v>480</v>
      </c>
      <c r="BM511" s="222" t="s">
        <v>651</v>
      </c>
    </row>
    <row r="512" s="2" customFormat="1">
      <c r="A512" s="38"/>
      <c r="B512" s="39"/>
      <c r="C512" s="40"/>
      <c r="D512" s="224" t="s">
        <v>182</v>
      </c>
      <c r="E512" s="40"/>
      <c r="F512" s="225" t="s">
        <v>652</v>
      </c>
      <c r="G512" s="40"/>
      <c r="H512" s="40"/>
      <c r="I512" s="226"/>
      <c r="J512" s="40"/>
      <c r="K512" s="40"/>
      <c r="L512" s="44"/>
      <c r="M512" s="227"/>
      <c r="N512" s="228"/>
      <c r="O512" s="91"/>
      <c r="P512" s="91"/>
      <c r="Q512" s="91"/>
      <c r="R512" s="91"/>
      <c r="S512" s="91"/>
      <c r="T512" s="92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182</v>
      </c>
      <c r="AU512" s="17" t="s">
        <v>85</v>
      </c>
    </row>
    <row r="513" s="12" customFormat="1">
      <c r="A513" s="12"/>
      <c r="B513" s="230"/>
      <c r="C513" s="231"/>
      <c r="D513" s="224" t="s">
        <v>185</v>
      </c>
      <c r="E513" s="232" t="s">
        <v>1</v>
      </c>
      <c r="F513" s="233" t="s">
        <v>653</v>
      </c>
      <c r="G513" s="231"/>
      <c r="H513" s="234">
        <v>4</v>
      </c>
      <c r="I513" s="235"/>
      <c r="J513" s="231"/>
      <c r="K513" s="231"/>
      <c r="L513" s="236"/>
      <c r="M513" s="237"/>
      <c r="N513" s="238"/>
      <c r="O513" s="238"/>
      <c r="P513" s="238"/>
      <c r="Q513" s="238"/>
      <c r="R513" s="238"/>
      <c r="S513" s="238"/>
      <c r="T513" s="239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T513" s="240" t="s">
        <v>185</v>
      </c>
      <c r="AU513" s="240" t="s">
        <v>85</v>
      </c>
      <c r="AV513" s="12" t="s">
        <v>87</v>
      </c>
      <c r="AW513" s="12" t="s">
        <v>34</v>
      </c>
      <c r="AX513" s="12" t="s">
        <v>85</v>
      </c>
      <c r="AY513" s="240" t="s">
        <v>179</v>
      </c>
    </row>
    <row r="514" s="2" customFormat="1" ht="24.15" customHeight="1">
      <c r="A514" s="38"/>
      <c r="B514" s="39"/>
      <c r="C514" s="257" t="s">
        <v>654</v>
      </c>
      <c r="D514" s="257" t="s">
        <v>270</v>
      </c>
      <c r="E514" s="258" t="s">
        <v>655</v>
      </c>
      <c r="F514" s="259" t="s">
        <v>656</v>
      </c>
      <c r="G514" s="260" t="s">
        <v>200</v>
      </c>
      <c r="H514" s="261">
        <v>4</v>
      </c>
      <c r="I514" s="262"/>
      <c r="J514" s="263">
        <f>ROUND(I514*H514,2)</f>
        <v>0</v>
      </c>
      <c r="K514" s="259" t="s">
        <v>177</v>
      </c>
      <c r="L514" s="44"/>
      <c r="M514" s="264" t="s">
        <v>1</v>
      </c>
      <c r="N514" s="265" t="s">
        <v>43</v>
      </c>
      <c r="O514" s="91"/>
      <c r="P514" s="220">
        <f>O514*H514</f>
        <v>0</v>
      </c>
      <c r="Q514" s="220">
        <v>0</v>
      </c>
      <c r="R514" s="220">
        <f>Q514*H514</f>
        <v>0</v>
      </c>
      <c r="S514" s="220">
        <v>0</v>
      </c>
      <c r="T514" s="221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2" t="s">
        <v>480</v>
      </c>
      <c r="AT514" s="222" t="s">
        <v>270</v>
      </c>
      <c r="AU514" s="222" t="s">
        <v>85</v>
      </c>
      <c r="AY514" s="17" t="s">
        <v>179</v>
      </c>
      <c r="BE514" s="223">
        <f>IF(N514="základní",J514,0)</f>
        <v>0</v>
      </c>
      <c r="BF514" s="223">
        <f>IF(N514="snížená",J514,0)</f>
        <v>0</v>
      </c>
      <c r="BG514" s="223">
        <f>IF(N514="zákl. přenesená",J514,0)</f>
        <v>0</v>
      </c>
      <c r="BH514" s="223">
        <f>IF(N514="sníž. přenesená",J514,0)</f>
        <v>0</v>
      </c>
      <c r="BI514" s="223">
        <f>IF(N514="nulová",J514,0)</f>
        <v>0</v>
      </c>
      <c r="BJ514" s="17" t="s">
        <v>85</v>
      </c>
      <c r="BK514" s="223">
        <f>ROUND(I514*H514,2)</f>
        <v>0</v>
      </c>
      <c r="BL514" s="17" t="s">
        <v>480</v>
      </c>
      <c r="BM514" s="222" t="s">
        <v>657</v>
      </c>
    </row>
    <row r="515" s="2" customFormat="1">
      <c r="A515" s="38"/>
      <c r="B515" s="39"/>
      <c r="C515" s="40"/>
      <c r="D515" s="224" t="s">
        <v>182</v>
      </c>
      <c r="E515" s="40"/>
      <c r="F515" s="225" t="s">
        <v>658</v>
      </c>
      <c r="G515" s="40"/>
      <c r="H515" s="40"/>
      <c r="I515" s="226"/>
      <c r="J515" s="40"/>
      <c r="K515" s="40"/>
      <c r="L515" s="44"/>
      <c r="M515" s="227"/>
      <c r="N515" s="228"/>
      <c r="O515" s="91"/>
      <c r="P515" s="91"/>
      <c r="Q515" s="91"/>
      <c r="R515" s="91"/>
      <c r="S515" s="91"/>
      <c r="T515" s="92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182</v>
      </c>
      <c r="AU515" s="17" t="s">
        <v>85</v>
      </c>
    </row>
    <row r="516" s="12" customFormat="1">
      <c r="A516" s="12"/>
      <c r="B516" s="230"/>
      <c r="C516" s="231"/>
      <c r="D516" s="224" t="s">
        <v>185</v>
      </c>
      <c r="E516" s="232" t="s">
        <v>1</v>
      </c>
      <c r="F516" s="233" t="s">
        <v>653</v>
      </c>
      <c r="G516" s="231"/>
      <c r="H516" s="234">
        <v>4</v>
      </c>
      <c r="I516" s="235"/>
      <c r="J516" s="231"/>
      <c r="K516" s="231"/>
      <c r="L516" s="236"/>
      <c r="M516" s="237"/>
      <c r="N516" s="238"/>
      <c r="O516" s="238"/>
      <c r="P516" s="238"/>
      <c r="Q516" s="238"/>
      <c r="R516" s="238"/>
      <c r="S516" s="238"/>
      <c r="T516" s="239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T516" s="240" t="s">
        <v>185</v>
      </c>
      <c r="AU516" s="240" t="s">
        <v>85</v>
      </c>
      <c r="AV516" s="12" t="s">
        <v>87</v>
      </c>
      <c r="AW516" s="12" t="s">
        <v>34</v>
      </c>
      <c r="AX516" s="12" t="s">
        <v>85</v>
      </c>
      <c r="AY516" s="240" t="s">
        <v>179</v>
      </c>
    </row>
    <row r="517" s="2" customFormat="1" ht="16.5" customHeight="1">
      <c r="A517" s="38"/>
      <c r="B517" s="39"/>
      <c r="C517" s="257" t="s">
        <v>659</v>
      </c>
      <c r="D517" s="257" t="s">
        <v>270</v>
      </c>
      <c r="E517" s="258" t="s">
        <v>660</v>
      </c>
      <c r="F517" s="259" t="s">
        <v>661</v>
      </c>
      <c r="G517" s="260" t="s">
        <v>176</v>
      </c>
      <c r="H517" s="261">
        <v>2.5059999999999998</v>
      </c>
      <c r="I517" s="262"/>
      <c r="J517" s="263">
        <f>ROUND(I517*H517,2)</f>
        <v>0</v>
      </c>
      <c r="K517" s="259" t="s">
        <v>177</v>
      </c>
      <c r="L517" s="44"/>
      <c r="M517" s="264" t="s">
        <v>1</v>
      </c>
      <c r="N517" s="265" t="s">
        <v>43</v>
      </c>
      <c r="O517" s="91"/>
      <c r="P517" s="220">
        <f>O517*H517</f>
        <v>0</v>
      </c>
      <c r="Q517" s="220">
        <v>0</v>
      </c>
      <c r="R517" s="220">
        <f>Q517*H517</f>
        <v>0</v>
      </c>
      <c r="S517" s="220">
        <v>0</v>
      </c>
      <c r="T517" s="221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2" t="s">
        <v>480</v>
      </c>
      <c r="AT517" s="222" t="s">
        <v>270</v>
      </c>
      <c r="AU517" s="222" t="s">
        <v>85</v>
      </c>
      <c r="AY517" s="17" t="s">
        <v>179</v>
      </c>
      <c r="BE517" s="223">
        <f>IF(N517="základní",J517,0)</f>
        <v>0</v>
      </c>
      <c r="BF517" s="223">
        <f>IF(N517="snížená",J517,0)</f>
        <v>0</v>
      </c>
      <c r="BG517" s="223">
        <f>IF(N517="zákl. přenesená",J517,0)</f>
        <v>0</v>
      </c>
      <c r="BH517" s="223">
        <f>IF(N517="sníž. přenesená",J517,0)</f>
        <v>0</v>
      </c>
      <c r="BI517" s="223">
        <f>IF(N517="nulová",J517,0)</f>
        <v>0</v>
      </c>
      <c r="BJ517" s="17" t="s">
        <v>85</v>
      </c>
      <c r="BK517" s="223">
        <f>ROUND(I517*H517,2)</f>
        <v>0</v>
      </c>
      <c r="BL517" s="17" t="s">
        <v>480</v>
      </c>
      <c r="BM517" s="222" t="s">
        <v>662</v>
      </c>
    </row>
    <row r="518" s="2" customFormat="1">
      <c r="A518" s="38"/>
      <c r="B518" s="39"/>
      <c r="C518" s="40"/>
      <c r="D518" s="224" t="s">
        <v>182</v>
      </c>
      <c r="E518" s="40"/>
      <c r="F518" s="225" t="s">
        <v>663</v>
      </c>
      <c r="G518" s="40"/>
      <c r="H518" s="40"/>
      <c r="I518" s="226"/>
      <c r="J518" s="40"/>
      <c r="K518" s="40"/>
      <c r="L518" s="44"/>
      <c r="M518" s="227"/>
      <c r="N518" s="228"/>
      <c r="O518" s="91"/>
      <c r="P518" s="91"/>
      <c r="Q518" s="91"/>
      <c r="R518" s="91"/>
      <c r="S518" s="91"/>
      <c r="T518" s="92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182</v>
      </c>
      <c r="AU518" s="17" t="s">
        <v>85</v>
      </c>
    </row>
    <row r="519" s="12" customFormat="1">
      <c r="A519" s="12"/>
      <c r="B519" s="230"/>
      <c r="C519" s="231"/>
      <c r="D519" s="224" t="s">
        <v>185</v>
      </c>
      <c r="E519" s="232" t="s">
        <v>1</v>
      </c>
      <c r="F519" s="233" t="s">
        <v>552</v>
      </c>
      <c r="G519" s="231"/>
      <c r="H519" s="234">
        <v>0.27600000000000002</v>
      </c>
      <c r="I519" s="235"/>
      <c r="J519" s="231"/>
      <c r="K519" s="231"/>
      <c r="L519" s="236"/>
      <c r="M519" s="237"/>
      <c r="N519" s="238"/>
      <c r="O519" s="238"/>
      <c r="P519" s="238"/>
      <c r="Q519" s="238"/>
      <c r="R519" s="238"/>
      <c r="S519" s="238"/>
      <c r="T519" s="239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T519" s="240" t="s">
        <v>185</v>
      </c>
      <c r="AU519" s="240" t="s">
        <v>85</v>
      </c>
      <c r="AV519" s="12" t="s">
        <v>87</v>
      </c>
      <c r="AW519" s="12" t="s">
        <v>34</v>
      </c>
      <c r="AX519" s="12" t="s">
        <v>78</v>
      </c>
      <c r="AY519" s="240" t="s">
        <v>179</v>
      </c>
    </row>
    <row r="520" s="12" customFormat="1">
      <c r="A520" s="12"/>
      <c r="B520" s="230"/>
      <c r="C520" s="231"/>
      <c r="D520" s="224" t="s">
        <v>185</v>
      </c>
      <c r="E520" s="232" t="s">
        <v>1</v>
      </c>
      <c r="F520" s="233" t="s">
        <v>553</v>
      </c>
      <c r="G520" s="231"/>
      <c r="H520" s="234">
        <v>1.3180000000000001</v>
      </c>
      <c r="I520" s="235"/>
      <c r="J520" s="231"/>
      <c r="K520" s="231"/>
      <c r="L520" s="236"/>
      <c r="M520" s="237"/>
      <c r="N520" s="238"/>
      <c r="O520" s="238"/>
      <c r="P520" s="238"/>
      <c r="Q520" s="238"/>
      <c r="R520" s="238"/>
      <c r="S520" s="238"/>
      <c r="T520" s="239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T520" s="240" t="s">
        <v>185</v>
      </c>
      <c r="AU520" s="240" t="s">
        <v>85</v>
      </c>
      <c r="AV520" s="12" t="s">
        <v>87</v>
      </c>
      <c r="AW520" s="12" t="s">
        <v>34</v>
      </c>
      <c r="AX520" s="12" t="s">
        <v>78</v>
      </c>
      <c r="AY520" s="240" t="s">
        <v>179</v>
      </c>
    </row>
    <row r="521" s="12" customFormat="1">
      <c r="A521" s="12"/>
      <c r="B521" s="230"/>
      <c r="C521" s="231"/>
      <c r="D521" s="224" t="s">
        <v>185</v>
      </c>
      <c r="E521" s="232" t="s">
        <v>1</v>
      </c>
      <c r="F521" s="233" t="s">
        <v>554</v>
      </c>
      <c r="G521" s="231"/>
      <c r="H521" s="234">
        <v>0.91200000000000003</v>
      </c>
      <c r="I521" s="235"/>
      <c r="J521" s="231"/>
      <c r="K521" s="231"/>
      <c r="L521" s="236"/>
      <c r="M521" s="237"/>
      <c r="N521" s="238"/>
      <c r="O521" s="238"/>
      <c r="P521" s="238"/>
      <c r="Q521" s="238"/>
      <c r="R521" s="238"/>
      <c r="S521" s="238"/>
      <c r="T521" s="239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T521" s="240" t="s">
        <v>185</v>
      </c>
      <c r="AU521" s="240" t="s">
        <v>85</v>
      </c>
      <c r="AV521" s="12" t="s">
        <v>87</v>
      </c>
      <c r="AW521" s="12" t="s">
        <v>34</v>
      </c>
      <c r="AX521" s="12" t="s">
        <v>78</v>
      </c>
      <c r="AY521" s="240" t="s">
        <v>179</v>
      </c>
    </row>
    <row r="522" s="14" customFormat="1">
      <c r="A522" s="14"/>
      <c r="B522" s="266"/>
      <c r="C522" s="267"/>
      <c r="D522" s="224" t="s">
        <v>185</v>
      </c>
      <c r="E522" s="268" t="s">
        <v>1</v>
      </c>
      <c r="F522" s="269" t="s">
        <v>291</v>
      </c>
      <c r="G522" s="267"/>
      <c r="H522" s="270">
        <v>2.5060000000000002</v>
      </c>
      <c r="I522" s="271"/>
      <c r="J522" s="267"/>
      <c r="K522" s="267"/>
      <c r="L522" s="272"/>
      <c r="M522" s="273"/>
      <c r="N522" s="274"/>
      <c r="O522" s="274"/>
      <c r="P522" s="274"/>
      <c r="Q522" s="274"/>
      <c r="R522" s="274"/>
      <c r="S522" s="274"/>
      <c r="T522" s="275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76" t="s">
        <v>185</v>
      </c>
      <c r="AU522" s="276" t="s">
        <v>85</v>
      </c>
      <c r="AV522" s="14" t="s">
        <v>180</v>
      </c>
      <c r="AW522" s="14" t="s">
        <v>34</v>
      </c>
      <c r="AX522" s="14" t="s">
        <v>85</v>
      </c>
      <c r="AY522" s="276" t="s">
        <v>179</v>
      </c>
    </row>
    <row r="523" s="2" customFormat="1" ht="16.5" customHeight="1">
      <c r="A523" s="38"/>
      <c r="B523" s="39"/>
      <c r="C523" s="257" t="s">
        <v>664</v>
      </c>
      <c r="D523" s="257" t="s">
        <v>270</v>
      </c>
      <c r="E523" s="258" t="s">
        <v>665</v>
      </c>
      <c r="F523" s="259" t="s">
        <v>666</v>
      </c>
      <c r="G523" s="260" t="s">
        <v>176</v>
      </c>
      <c r="H523" s="261">
        <v>24.399999999999999</v>
      </c>
      <c r="I523" s="262"/>
      <c r="J523" s="263">
        <f>ROUND(I523*H523,2)</f>
        <v>0</v>
      </c>
      <c r="K523" s="259" t="s">
        <v>177</v>
      </c>
      <c r="L523" s="44"/>
      <c r="M523" s="264" t="s">
        <v>1</v>
      </c>
      <c r="N523" s="265" t="s">
        <v>43</v>
      </c>
      <c r="O523" s="91"/>
      <c r="P523" s="220">
        <f>O523*H523</f>
        <v>0</v>
      </c>
      <c r="Q523" s="220">
        <v>0</v>
      </c>
      <c r="R523" s="220">
        <f>Q523*H523</f>
        <v>0</v>
      </c>
      <c r="S523" s="220">
        <v>0</v>
      </c>
      <c r="T523" s="221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2" t="s">
        <v>480</v>
      </c>
      <c r="AT523" s="222" t="s">
        <v>270</v>
      </c>
      <c r="AU523" s="222" t="s">
        <v>85</v>
      </c>
      <c r="AY523" s="17" t="s">
        <v>179</v>
      </c>
      <c r="BE523" s="223">
        <f>IF(N523="základní",J523,0)</f>
        <v>0</v>
      </c>
      <c r="BF523" s="223">
        <f>IF(N523="snížená",J523,0)</f>
        <v>0</v>
      </c>
      <c r="BG523" s="223">
        <f>IF(N523="zákl. přenesená",J523,0)</f>
        <v>0</v>
      </c>
      <c r="BH523" s="223">
        <f>IF(N523="sníž. přenesená",J523,0)</f>
        <v>0</v>
      </c>
      <c r="BI523" s="223">
        <f>IF(N523="nulová",J523,0)</f>
        <v>0</v>
      </c>
      <c r="BJ523" s="17" t="s">
        <v>85</v>
      </c>
      <c r="BK523" s="223">
        <f>ROUND(I523*H523,2)</f>
        <v>0</v>
      </c>
      <c r="BL523" s="17" t="s">
        <v>480</v>
      </c>
      <c r="BM523" s="222" t="s">
        <v>667</v>
      </c>
    </row>
    <row r="524" s="2" customFormat="1">
      <c r="A524" s="38"/>
      <c r="B524" s="39"/>
      <c r="C524" s="40"/>
      <c r="D524" s="224" t="s">
        <v>182</v>
      </c>
      <c r="E524" s="40"/>
      <c r="F524" s="225" t="s">
        <v>668</v>
      </c>
      <c r="G524" s="40"/>
      <c r="H524" s="40"/>
      <c r="I524" s="226"/>
      <c r="J524" s="40"/>
      <c r="K524" s="40"/>
      <c r="L524" s="44"/>
      <c r="M524" s="227"/>
      <c r="N524" s="228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182</v>
      </c>
      <c r="AU524" s="17" t="s">
        <v>85</v>
      </c>
    </row>
    <row r="525" s="2" customFormat="1">
      <c r="A525" s="38"/>
      <c r="B525" s="39"/>
      <c r="C525" s="40"/>
      <c r="D525" s="224" t="s">
        <v>183</v>
      </c>
      <c r="E525" s="40"/>
      <c r="F525" s="229" t="s">
        <v>636</v>
      </c>
      <c r="G525" s="40"/>
      <c r="H525" s="40"/>
      <c r="I525" s="226"/>
      <c r="J525" s="40"/>
      <c r="K525" s="40"/>
      <c r="L525" s="44"/>
      <c r="M525" s="227"/>
      <c r="N525" s="228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183</v>
      </c>
      <c r="AU525" s="17" t="s">
        <v>85</v>
      </c>
    </row>
    <row r="526" s="12" customFormat="1">
      <c r="A526" s="12"/>
      <c r="B526" s="230"/>
      <c r="C526" s="231"/>
      <c r="D526" s="224" t="s">
        <v>185</v>
      </c>
      <c r="E526" s="232" t="s">
        <v>1</v>
      </c>
      <c r="F526" s="233" t="s">
        <v>570</v>
      </c>
      <c r="G526" s="231"/>
      <c r="H526" s="234">
        <v>24.399999999999999</v>
      </c>
      <c r="I526" s="235"/>
      <c r="J526" s="231"/>
      <c r="K526" s="231"/>
      <c r="L526" s="236"/>
      <c r="M526" s="237"/>
      <c r="N526" s="238"/>
      <c r="O526" s="238"/>
      <c r="P526" s="238"/>
      <c r="Q526" s="238"/>
      <c r="R526" s="238"/>
      <c r="S526" s="238"/>
      <c r="T526" s="239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T526" s="240" t="s">
        <v>185</v>
      </c>
      <c r="AU526" s="240" t="s">
        <v>85</v>
      </c>
      <c r="AV526" s="12" t="s">
        <v>87</v>
      </c>
      <c r="AW526" s="12" t="s">
        <v>34</v>
      </c>
      <c r="AX526" s="12" t="s">
        <v>85</v>
      </c>
      <c r="AY526" s="240" t="s">
        <v>179</v>
      </c>
    </row>
    <row r="527" s="2" customFormat="1" ht="16.5" customHeight="1">
      <c r="A527" s="38"/>
      <c r="B527" s="39"/>
      <c r="C527" s="257" t="s">
        <v>669</v>
      </c>
      <c r="D527" s="257" t="s">
        <v>270</v>
      </c>
      <c r="E527" s="258" t="s">
        <v>670</v>
      </c>
      <c r="F527" s="259" t="s">
        <v>671</v>
      </c>
      <c r="G527" s="260" t="s">
        <v>176</v>
      </c>
      <c r="H527" s="261">
        <v>2371.6799999999998</v>
      </c>
      <c r="I527" s="262"/>
      <c r="J527" s="263">
        <f>ROUND(I527*H527,2)</f>
        <v>0</v>
      </c>
      <c r="K527" s="259" t="s">
        <v>177</v>
      </c>
      <c r="L527" s="44"/>
      <c r="M527" s="264" t="s">
        <v>1</v>
      </c>
      <c r="N527" s="265" t="s">
        <v>43</v>
      </c>
      <c r="O527" s="91"/>
      <c r="P527" s="220">
        <f>O527*H527</f>
        <v>0</v>
      </c>
      <c r="Q527" s="220">
        <v>0</v>
      </c>
      <c r="R527" s="220">
        <f>Q527*H527</f>
        <v>0</v>
      </c>
      <c r="S527" s="220">
        <v>0</v>
      </c>
      <c r="T527" s="221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2" t="s">
        <v>480</v>
      </c>
      <c r="AT527" s="222" t="s">
        <v>270</v>
      </c>
      <c r="AU527" s="222" t="s">
        <v>85</v>
      </c>
      <c r="AY527" s="17" t="s">
        <v>179</v>
      </c>
      <c r="BE527" s="223">
        <f>IF(N527="základní",J527,0)</f>
        <v>0</v>
      </c>
      <c r="BF527" s="223">
        <f>IF(N527="snížená",J527,0)</f>
        <v>0</v>
      </c>
      <c r="BG527" s="223">
        <f>IF(N527="zákl. přenesená",J527,0)</f>
        <v>0</v>
      </c>
      <c r="BH527" s="223">
        <f>IF(N527="sníž. přenesená",J527,0)</f>
        <v>0</v>
      </c>
      <c r="BI527" s="223">
        <f>IF(N527="nulová",J527,0)</f>
        <v>0</v>
      </c>
      <c r="BJ527" s="17" t="s">
        <v>85</v>
      </c>
      <c r="BK527" s="223">
        <f>ROUND(I527*H527,2)</f>
        <v>0</v>
      </c>
      <c r="BL527" s="17" t="s">
        <v>480</v>
      </c>
      <c r="BM527" s="222" t="s">
        <v>672</v>
      </c>
    </row>
    <row r="528" s="2" customFormat="1">
      <c r="A528" s="38"/>
      <c r="B528" s="39"/>
      <c r="C528" s="40"/>
      <c r="D528" s="224" t="s">
        <v>182</v>
      </c>
      <c r="E528" s="40"/>
      <c r="F528" s="225" t="s">
        <v>673</v>
      </c>
      <c r="G528" s="40"/>
      <c r="H528" s="40"/>
      <c r="I528" s="226"/>
      <c r="J528" s="40"/>
      <c r="K528" s="40"/>
      <c r="L528" s="44"/>
      <c r="M528" s="227"/>
      <c r="N528" s="228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182</v>
      </c>
      <c r="AU528" s="17" t="s">
        <v>85</v>
      </c>
    </row>
    <row r="529" s="2" customFormat="1">
      <c r="A529" s="38"/>
      <c r="B529" s="39"/>
      <c r="C529" s="40"/>
      <c r="D529" s="224" t="s">
        <v>183</v>
      </c>
      <c r="E529" s="40"/>
      <c r="F529" s="229" t="s">
        <v>674</v>
      </c>
      <c r="G529" s="40"/>
      <c r="H529" s="40"/>
      <c r="I529" s="226"/>
      <c r="J529" s="40"/>
      <c r="K529" s="40"/>
      <c r="L529" s="44"/>
      <c r="M529" s="227"/>
      <c r="N529" s="228"/>
      <c r="O529" s="91"/>
      <c r="P529" s="91"/>
      <c r="Q529" s="91"/>
      <c r="R529" s="91"/>
      <c r="S529" s="91"/>
      <c r="T529" s="92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183</v>
      </c>
      <c r="AU529" s="17" t="s">
        <v>85</v>
      </c>
    </row>
    <row r="530" s="12" customFormat="1">
      <c r="A530" s="12"/>
      <c r="B530" s="230"/>
      <c r="C530" s="231"/>
      <c r="D530" s="224" t="s">
        <v>185</v>
      </c>
      <c r="E530" s="232" t="s">
        <v>1</v>
      </c>
      <c r="F530" s="233" t="s">
        <v>511</v>
      </c>
      <c r="G530" s="231"/>
      <c r="H530" s="234">
        <v>2371.6799999999998</v>
      </c>
      <c r="I530" s="235"/>
      <c r="J530" s="231"/>
      <c r="K530" s="231"/>
      <c r="L530" s="236"/>
      <c r="M530" s="277"/>
      <c r="N530" s="278"/>
      <c r="O530" s="278"/>
      <c r="P530" s="278"/>
      <c r="Q530" s="278"/>
      <c r="R530" s="278"/>
      <c r="S530" s="278"/>
      <c r="T530" s="279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T530" s="240" t="s">
        <v>185</v>
      </c>
      <c r="AU530" s="240" t="s">
        <v>85</v>
      </c>
      <c r="AV530" s="12" t="s">
        <v>87</v>
      </c>
      <c r="AW530" s="12" t="s">
        <v>34</v>
      </c>
      <c r="AX530" s="12" t="s">
        <v>85</v>
      </c>
      <c r="AY530" s="240" t="s">
        <v>179</v>
      </c>
    </row>
    <row r="531" s="2" customFormat="1" ht="6.96" customHeight="1">
      <c r="A531" s="38"/>
      <c r="B531" s="66"/>
      <c r="C531" s="67"/>
      <c r="D531" s="67"/>
      <c r="E531" s="67"/>
      <c r="F531" s="67"/>
      <c r="G531" s="67"/>
      <c r="H531" s="67"/>
      <c r="I531" s="67"/>
      <c r="J531" s="67"/>
      <c r="K531" s="67"/>
      <c r="L531" s="44"/>
      <c r="M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</row>
  </sheetData>
  <sheetProtection sheet="1" autoFilter="0" formatColumns="0" formatRows="0" objects="1" scenarios="1" spinCount="100000" saltValue="SdyFFaaTwwmoT2ZL7W52aVP+VVddJmkdWVUxsVBfLUnP/+hSdiBmDKoOw6+N5CURL3o/IhJHDDhlxiia00G+4w==" hashValue="GhTDutNytTQylTh6EDdrj3OaIpThnj0xBej0NLYesmSA/n0indCdCBOH7aH+rDRNRHqAdJc/qv5L8Esigzty9g==" algorithmName="SHA-512" password="CC35"/>
  <autoFilter ref="C122:K5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149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675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ROUND((SUM(BE120:BE132)),  2)</f>
        <v>0</v>
      </c>
      <c r="G35" s="38"/>
      <c r="H35" s="38"/>
      <c r="I35" s="164">
        <v>0.20999999999999999</v>
      </c>
      <c r="J35" s="163">
        <f>ROUND(((SUM(BE120:BE132))*I35),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ROUND((SUM(BF120:BF132)),  2)</f>
        <v>0</v>
      </c>
      <c r="G36" s="38"/>
      <c r="H36" s="38"/>
      <c r="I36" s="164">
        <v>0.12</v>
      </c>
      <c r="J36" s="163">
        <f>ROUND(((SUM(BF120:BF132))*I36),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ROUND((SUM(BG120:BG132)),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ROUND((SUM(BH120:BH132)),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ROUND((SUM(BI120:BI132)),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149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1.2 - materiál zadavatele - NEOCEŇOVAT!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 úseku Jílovice - Borovany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160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83" t="str">
        <f>E7</f>
        <v>Cyklická obnova trati v úseku Jílovice - Borovany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21"/>
      <c r="C109" s="32" t="s">
        <v>148</v>
      </c>
      <c r="D109" s="22"/>
      <c r="E109" s="22"/>
      <c r="F109" s="22"/>
      <c r="G109" s="22"/>
      <c r="H109" s="22"/>
      <c r="I109" s="22"/>
      <c r="J109" s="22"/>
      <c r="K109" s="22"/>
      <c r="L109" s="20"/>
    </row>
    <row r="110" s="2" customFormat="1" ht="16.5" customHeight="1">
      <c r="A110" s="38"/>
      <c r="B110" s="39"/>
      <c r="C110" s="40"/>
      <c r="D110" s="40"/>
      <c r="E110" s="183" t="s">
        <v>149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150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>SO 1.2 - materiál zadavatele - NEOCEŇOVAT!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F14</f>
        <v>trať dle JŘ č.199 v úseku Jílovice - Borovany</v>
      </c>
      <c r="G114" s="40"/>
      <c r="H114" s="40"/>
      <c r="I114" s="32" t="s">
        <v>22</v>
      </c>
      <c r="J114" s="79" t="str">
        <f>IF(J14="","",J14)</f>
        <v>22. 7. 2024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E17</f>
        <v>Správa železnic s.o.,OŘ Plzeň, ST České Budějovice</v>
      </c>
      <c r="G116" s="40"/>
      <c r="H116" s="40"/>
      <c r="I116" s="32" t="s">
        <v>32</v>
      </c>
      <c r="J116" s="36" t="str">
        <f>E23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30</v>
      </c>
      <c r="D117" s="40"/>
      <c r="E117" s="40"/>
      <c r="F117" s="27" t="str">
        <f>IF(E20="","",E20)</f>
        <v>Vyplň údaj</v>
      </c>
      <c r="G117" s="40"/>
      <c r="H117" s="40"/>
      <c r="I117" s="32" t="s">
        <v>35</v>
      </c>
      <c r="J117" s="36" t="str">
        <f>E26</f>
        <v>Ing. Zdeněk Znamenaný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9"/>
      <c r="B119" s="200"/>
      <c r="C119" s="201" t="s">
        <v>161</v>
      </c>
      <c r="D119" s="202" t="s">
        <v>63</v>
      </c>
      <c r="E119" s="202" t="s">
        <v>59</v>
      </c>
      <c r="F119" s="202" t="s">
        <v>60</v>
      </c>
      <c r="G119" s="202" t="s">
        <v>162</v>
      </c>
      <c r="H119" s="202" t="s">
        <v>163</v>
      </c>
      <c r="I119" s="202" t="s">
        <v>164</v>
      </c>
      <c r="J119" s="202" t="s">
        <v>154</v>
      </c>
      <c r="K119" s="203" t="s">
        <v>165</v>
      </c>
      <c r="L119" s="204"/>
      <c r="M119" s="100" t="s">
        <v>1</v>
      </c>
      <c r="N119" s="101" t="s">
        <v>42</v>
      </c>
      <c r="O119" s="101" t="s">
        <v>166</v>
      </c>
      <c r="P119" s="101" t="s">
        <v>167</v>
      </c>
      <c r="Q119" s="101" t="s">
        <v>168</v>
      </c>
      <c r="R119" s="101" t="s">
        <v>169</v>
      </c>
      <c r="S119" s="101" t="s">
        <v>170</v>
      </c>
      <c r="T119" s="102" t="s">
        <v>171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172</v>
      </c>
      <c r="D120" s="40"/>
      <c r="E120" s="40"/>
      <c r="F120" s="40"/>
      <c r="G120" s="40"/>
      <c r="H120" s="40"/>
      <c r="I120" s="40"/>
      <c r="J120" s="205">
        <f>BK120</f>
        <v>0</v>
      </c>
      <c r="K120" s="40"/>
      <c r="L120" s="44"/>
      <c r="M120" s="103"/>
      <c r="N120" s="206"/>
      <c r="O120" s="104"/>
      <c r="P120" s="207">
        <f>SUM(P121:P132)</f>
        <v>0</v>
      </c>
      <c r="Q120" s="104"/>
      <c r="R120" s="207">
        <f>SUM(R121:R132)</f>
        <v>3608.8229000000001</v>
      </c>
      <c r="S120" s="104"/>
      <c r="T120" s="208">
        <f>SUM(T121:T132)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156</v>
      </c>
      <c r="BK120" s="209">
        <f>SUM(BK121:BK132)</f>
        <v>0</v>
      </c>
    </row>
    <row r="121" s="2" customFormat="1" ht="44.25" customHeight="1">
      <c r="A121" s="38"/>
      <c r="B121" s="39"/>
      <c r="C121" s="210" t="s">
        <v>85</v>
      </c>
      <c r="D121" s="210" t="s">
        <v>173</v>
      </c>
      <c r="E121" s="211" t="s">
        <v>676</v>
      </c>
      <c r="F121" s="212" t="s">
        <v>677</v>
      </c>
      <c r="G121" s="213" t="s">
        <v>200</v>
      </c>
      <c r="H121" s="214">
        <v>9297</v>
      </c>
      <c r="I121" s="215"/>
      <c r="J121" s="216">
        <f>ROUND(I121*H121,2)</f>
        <v>0</v>
      </c>
      <c r="K121" s="212" t="s">
        <v>177</v>
      </c>
      <c r="L121" s="217"/>
      <c r="M121" s="218" t="s">
        <v>1</v>
      </c>
      <c r="N121" s="219" t="s">
        <v>43</v>
      </c>
      <c r="O121" s="91"/>
      <c r="P121" s="220">
        <f>O121*H121</f>
        <v>0</v>
      </c>
      <c r="Q121" s="220">
        <v>0.32700000000000001</v>
      </c>
      <c r="R121" s="220">
        <f>Q121*H121</f>
        <v>3040.1190000000001</v>
      </c>
      <c r="S121" s="220">
        <v>0</v>
      </c>
      <c r="T121" s="22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2" t="s">
        <v>178</v>
      </c>
      <c r="AT121" s="222" t="s">
        <v>173</v>
      </c>
      <c r="AU121" s="222" t="s">
        <v>78</v>
      </c>
      <c r="AY121" s="17" t="s">
        <v>179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85</v>
      </c>
      <c r="BK121" s="223">
        <f>ROUND(I121*H121,2)</f>
        <v>0</v>
      </c>
      <c r="BL121" s="17" t="s">
        <v>180</v>
      </c>
      <c r="BM121" s="222" t="s">
        <v>678</v>
      </c>
    </row>
    <row r="122" s="2" customFormat="1">
      <c r="A122" s="38"/>
      <c r="B122" s="39"/>
      <c r="C122" s="40"/>
      <c r="D122" s="224" t="s">
        <v>182</v>
      </c>
      <c r="E122" s="40"/>
      <c r="F122" s="225" t="s">
        <v>677</v>
      </c>
      <c r="G122" s="40"/>
      <c r="H122" s="40"/>
      <c r="I122" s="226"/>
      <c r="J122" s="40"/>
      <c r="K122" s="40"/>
      <c r="L122" s="44"/>
      <c r="M122" s="227"/>
      <c r="N122" s="228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182</v>
      </c>
      <c r="AU122" s="17" t="s">
        <v>78</v>
      </c>
    </row>
    <row r="123" s="2" customFormat="1">
      <c r="A123" s="38"/>
      <c r="B123" s="39"/>
      <c r="C123" s="40"/>
      <c r="D123" s="224" t="s">
        <v>183</v>
      </c>
      <c r="E123" s="40"/>
      <c r="F123" s="229" t="s">
        <v>679</v>
      </c>
      <c r="G123" s="40"/>
      <c r="H123" s="40"/>
      <c r="I123" s="226"/>
      <c r="J123" s="40"/>
      <c r="K123" s="40"/>
      <c r="L123" s="44"/>
      <c r="M123" s="227"/>
      <c r="N123" s="228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183</v>
      </c>
      <c r="AU123" s="17" t="s">
        <v>78</v>
      </c>
    </row>
    <row r="124" s="12" customFormat="1">
      <c r="A124" s="12"/>
      <c r="B124" s="230"/>
      <c r="C124" s="231"/>
      <c r="D124" s="224" t="s">
        <v>185</v>
      </c>
      <c r="E124" s="232" t="s">
        <v>1</v>
      </c>
      <c r="F124" s="233" t="s">
        <v>680</v>
      </c>
      <c r="G124" s="231"/>
      <c r="H124" s="234">
        <v>9297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0" t="s">
        <v>185</v>
      </c>
      <c r="AU124" s="240" t="s">
        <v>78</v>
      </c>
      <c r="AV124" s="12" t="s">
        <v>87</v>
      </c>
      <c r="AW124" s="12" t="s">
        <v>34</v>
      </c>
      <c r="AX124" s="12" t="s">
        <v>85</v>
      </c>
      <c r="AY124" s="240" t="s">
        <v>179</v>
      </c>
    </row>
    <row r="125" s="2" customFormat="1" ht="44.25" customHeight="1">
      <c r="A125" s="38"/>
      <c r="B125" s="39"/>
      <c r="C125" s="210" t="s">
        <v>192</v>
      </c>
      <c r="D125" s="210" t="s">
        <v>173</v>
      </c>
      <c r="E125" s="211" t="s">
        <v>676</v>
      </c>
      <c r="F125" s="212" t="s">
        <v>677</v>
      </c>
      <c r="G125" s="213" t="s">
        <v>200</v>
      </c>
      <c r="H125" s="214">
        <v>46</v>
      </c>
      <c r="I125" s="215"/>
      <c r="J125" s="216">
        <f>ROUND(I125*H125,2)</f>
        <v>0</v>
      </c>
      <c r="K125" s="212" t="s">
        <v>177</v>
      </c>
      <c r="L125" s="217"/>
      <c r="M125" s="218" t="s">
        <v>1</v>
      </c>
      <c r="N125" s="219" t="s">
        <v>43</v>
      </c>
      <c r="O125" s="91"/>
      <c r="P125" s="220">
        <f>O125*H125</f>
        <v>0</v>
      </c>
      <c r="Q125" s="220">
        <v>0.32700000000000001</v>
      </c>
      <c r="R125" s="220">
        <f>Q125*H125</f>
        <v>15.042</v>
      </c>
      <c r="S125" s="220">
        <v>0</v>
      </c>
      <c r="T125" s="22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2" t="s">
        <v>178</v>
      </c>
      <c r="AT125" s="222" t="s">
        <v>173</v>
      </c>
      <c r="AU125" s="222" t="s">
        <v>78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85</v>
      </c>
      <c r="BK125" s="223">
        <f>ROUND(I125*H125,2)</f>
        <v>0</v>
      </c>
      <c r="BL125" s="17" t="s">
        <v>180</v>
      </c>
      <c r="BM125" s="222" t="s">
        <v>681</v>
      </c>
    </row>
    <row r="126" s="2" customFormat="1">
      <c r="A126" s="38"/>
      <c r="B126" s="39"/>
      <c r="C126" s="40"/>
      <c r="D126" s="224" t="s">
        <v>182</v>
      </c>
      <c r="E126" s="40"/>
      <c r="F126" s="225" t="s">
        <v>677</v>
      </c>
      <c r="G126" s="40"/>
      <c r="H126" s="40"/>
      <c r="I126" s="226"/>
      <c r="J126" s="40"/>
      <c r="K126" s="40"/>
      <c r="L126" s="44"/>
      <c r="M126" s="227"/>
      <c r="N126" s="22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182</v>
      </c>
      <c r="AU126" s="17" t="s">
        <v>78</v>
      </c>
    </row>
    <row r="127" s="2" customFormat="1">
      <c r="A127" s="38"/>
      <c r="B127" s="39"/>
      <c r="C127" s="40"/>
      <c r="D127" s="224" t="s">
        <v>183</v>
      </c>
      <c r="E127" s="40"/>
      <c r="F127" s="229" t="s">
        <v>682</v>
      </c>
      <c r="G127" s="40"/>
      <c r="H127" s="40"/>
      <c r="I127" s="226"/>
      <c r="J127" s="40"/>
      <c r="K127" s="40"/>
      <c r="L127" s="44"/>
      <c r="M127" s="227"/>
      <c r="N127" s="228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183</v>
      </c>
      <c r="AU127" s="17" t="s">
        <v>78</v>
      </c>
    </row>
    <row r="128" s="12" customFormat="1">
      <c r="A128" s="12"/>
      <c r="B128" s="230"/>
      <c r="C128" s="231"/>
      <c r="D128" s="224" t="s">
        <v>185</v>
      </c>
      <c r="E128" s="232" t="s">
        <v>1</v>
      </c>
      <c r="F128" s="233" t="s">
        <v>683</v>
      </c>
      <c r="G128" s="231"/>
      <c r="H128" s="234">
        <v>46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0" t="s">
        <v>185</v>
      </c>
      <c r="AU128" s="240" t="s">
        <v>78</v>
      </c>
      <c r="AV128" s="12" t="s">
        <v>87</v>
      </c>
      <c r="AW128" s="12" t="s">
        <v>34</v>
      </c>
      <c r="AX128" s="12" t="s">
        <v>85</v>
      </c>
      <c r="AY128" s="240" t="s">
        <v>179</v>
      </c>
    </row>
    <row r="129" s="2" customFormat="1" ht="16.5" customHeight="1">
      <c r="A129" s="38"/>
      <c r="B129" s="39"/>
      <c r="C129" s="210" t="s">
        <v>87</v>
      </c>
      <c r="D129" s="210" t="s">
        <v>173</v>
      </c>
      <c r="E129" s="211" t="s">
        <v>684</v>
      </c>
      <c r="F129" s="212" t="s">
        <v>685</v>
      </c>
      <c r="G129" s="213" t="s">
        <v>195</v>
      </c>
      <c r="H129" s="214">
        <v>11210</v>
      </c>
      <c r="I129" s="215"/>
      <c r="J129" s="216">
        <f>ROUND(I129*H129,2)</f>
        <v>0</v>
      </c>
      <c r="K129" s="212" t="s">
        <v>177</v>
      </c>
      <c r="L129" s="217"/>
      <c r="M129" s="218" t="s">
        <v>1</v>
      </c>
      <c r="N129" s="219" t="s">
        <v>43</v>
      </c>
      <c r="O129" s="91"/>
      <c r="P129" s="220">
        <f>O129*H129</f>
        <v>0</v>
      </c>
      <c r="Q129" s="220">
        <v>0.049390000000000003</v>
      </c>
      <c r="R129" s="220">
        <f>Q129*H129</f>
        <v>553.66190000000006</v>
      </c>
      <c r="S129" s="220">
        <v>0</v>
      </c>
      <c r="T129" s="22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2" t="s">
        <v>178</v>
      </c>
      <c r="AT129" s="222" t="s">
        <v>173</v>
      </c>
      <c r="AU129" s="222" t="s">
        <v>78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85</v>
      </c>
      <c r="BK129" s="223">
        <f>ROUND(I129*H129,2)</f>
        <v>0</v>
      </c>
      <c r="BL129" s="17" t="s">
        <v>180</v>
      </c>
      <c r="BM129" s="222" t="s">
        <v>686</v>
      </c>
    </row>
    <row r="130" s="2" customFormat="1">
      <c r="A130" s="38"/>
      <c r="B130" s="39"/>
      <c r="C130" s="40"/>
      <c r="D130" s="224" t="s">
        <v>182</v>
      </c>
      <c r="E130" s="40"/>
      <c r="F130" s="225" t="s">
        <v>685</v>
      </c>
      <c r="G130" s="40"/>
      <c r="H130" s="40"/>
      <c r="I130" s="226"/>
      <c r="J130" s="40"/>
      <c r="K130" s="40"/>
      <c r="L130" s="44"/>
      <c r="M130" s="227"/>
      <c r="N130" s="22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182</v>
      </c>
      <c r="AU130" s="17" t="s">
        <v>78</v>
      </c>
    </row>
    <row r="131" s="2" customFormat="1">
      <c r="A131" s="38"/>
      <c r="B131" s="39"/>
      <c r="C131" s="40"/>
      <c r="D131" s="224" t="s">
        <v>183</v>
      </c>
      <c r="E131" s="40"/>
      <c r="F131" s="229" t="s">
        <v>687</v>
      </c>
      <c r="G131" s="40"/>
      <c r="H131" s="40"/>
      <c r="I131" s="226"/>
      <c r="J131" s="40"/>
      <c r="K131" s="40"/>
      <c r="L131" s="44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183</v>
      </c>
      <c r="AU131" s="17" t="s">
        <v>78</v>
      </c>
    </row>
    <row r="132" s="12" customFormat="1">
      <c r="A132" s="12"/>
      <c r="B132" s="230"/>
      <c r="C132" s="231"/>
      <c r="D132" s="224" t="s">
        <v>185</v>
      </c>
      <c r="E132" s="232" t="s">
        <v>1</v>
      </c>
      <c r="F132" s="233" t="s">
        <v>312</v>
      </c>
      <c r="G132" s="231"/>
      <c r="H132" s="234">
        <v>11210</v>
      </c>
      <c r="I132" s="235"/>
      <c r="J132" s="231"/>
      <c r="K132" s="231"/>
      <c r="L132" s="236"/>
      <c r="M132" s="277"/>
      <c r="N132" s="278"/>
      <c r="O132" s="278"/>
      <c r="P132" s="278"/>
      <c r="Q132" s="278"/>
      <c r="R132" s="278"/>
      <c r="S132" s="278"/>
      <c r="T132" s="27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185</v>
      </c>
      <c r="AU132" s="240" t="s">
        <v>78</v>
      </c>
      <c r="AV132" s="12" t="s">
        <v>87</v>
      </c>
      <c r="AW132" s="12" t="s">
        <v>34</v>
      </c>
      <c r="AX132" s="12" t="s">
        <v>85</v>
      </c>
      <c r="AY132" s="240" t="s">
        <v>179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QpE0/vQIu+7O8HwuDmQGMLsFkApf7/t/vQvs9j2zcj/f2hctoMBhMUiX7AigGw7fqlTR9Vs58ygrNYoXE2vSzA==" hashValue="5Yk/d+7EckDDL2Sn5TmS9SxnBPy2yvr4ke3Z675UTjFqO/GJZ1d/pDpYtDSE3St3Xo0bWL54a2DEnynyTElH7w==" algorithmName="SHA-512" password="CC35"/>
  <autoFilter ref="C119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688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689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690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ROUND((SUM(BE123:BE219)),  2)</f>
        <v>0</v>
      </c>
      <c r="G35" s="38"/>
      <c r="H35" s="38"/>
      <c r="I35" s="164">
        <v>0.20999999999999999</v>
      </c>
      <c r="J35" s="163">
        <f>ROUND(((SUM(BE123:BE219))*I35),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ROUND((SUM(BF123:BF219)),  2)</f>
        <v>0</v>
      </c>
      <c r="G36" s="38"/>
      <c r="H36" s="38"/>
      <c r="I36" s="164">
        <v>0.12</v>
      </c>
      <c r="J36" s="163">
        <f>ROUND(((SUM(BF123:BF219))*I36),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ROUND((SUM(BG123:BG219)),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ROUND((SUM(BH123:BH219)),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ROUND((SUM(BI123:BI219)),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688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2.1 - železniční svršek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 ŽST Jílovice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9" customFormat="1" ht="24.96" customHeight="1">
      <c r="A99" s="9"/>
      <c r="B99" s="188"/>
      <c r="C99" s="189"/>
      <c r="D99" s="190" t="s">
        <v>157</v>
      </c>
      <c r="E99" s="191"/>
      <c r="F99" s="191"/>
      <c r="G99" s="191"/>
      <c r="H99" s="191"/>
      <c r="I99" s="191"/>
      <c r="J99" s="192">
        <f>J149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158</v>
      </c>
      <c r="E100" s="196"/>
      <c r="F100" s="196"/>
      <c r="G100" s="196"/>
      <c r="H100" s="196"/>
      <c r="I100" s="196"/>
      <c r="J100" s="197">
        <f>J150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159</v>
      </c>
      <c r="E101" s="191"/>
      <c r="F101" s="191"/>
      <c r="G101" s="191"/>
      <c r="H101" s="191"/>
      <c r="I101" s="191"/>
      <c r="J101" s="192">
        <f>J170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160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Cyklická obnova trati v úseku Jílovice - Borovany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148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688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150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 2.1 - železniční svršek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trať dle JŘ č.199 v ŽST Jílovice</v>
      </c>
      <c r="G117" s="40"/>
      <c r="H117" s="40"/>
      <c r="I117" s="32" t="s">
        <v>22</v>
      </c>
      <c r="J117" s="79" t="str">
        <f>IF(J14="","",J14)</f>
        <v>22. 7. 2024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 s.o.,OŘ Plzeň, ST České Budějovice</v>
      </c>
      <c r="G119" s="40"/>
      <c r="H119" s="40"/>
      <c r="I119" s="32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32" t="s">
        <v>35</v>
      </c>
      <c r="J120" s="36" t="str">
        <f>E26</f>
        <v>Ing. Zdeněk Znamenaný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161</v>
      </c>
      <c r="D122" s="202" t="s">
        <v>63</v>
      </c>
      <c r="E122" s="202" t="s">
        <v>59</v>
      </c>
      <c r="F122" s="202" t="s">
        <v>60</v>
      </c>
      <c r="G122" s="202" t="s">
        <v>162</v>
      </c>
      <c r="H122" s="202" t="s">
        <v>163</v>
      </c>
      <c r="I122" s="202" t="s">
        <v>164</v>
      </c>
      <c r="J122" s="202" t="s">
        <v>154</v>
      </c>
      <c r="K122" s="203" t="s">
        <v>165</v>
      </c>
      <c r="L122" s="204"/>
      <c r="M122" s="100" t="s">
        <v>1</v>
      </c>
      <c r="N122" s="101" t="s">
        <v>42</v>
      </c>
      <c r="O122" s="101" t="s">
        <v>166</v>
      </c>
      <c r="P122" s="101" t="s">
        <v>167</v>
      </c>
      <c r="Q122" s="101" t="s">
        <v>168</v>
      </c>
      <c r="R122" s="101" t="s">
        <v>169</v>
      </c>
      <c r="S122" s="101" t="s">
        <v>170</v>
      </c>
      <c r="T122" s="102" t="s">
        <v>171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172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P124+SUM(P125:P149)+P170</f>
        <v>0</v>
      </c>
      <c r="Q123" s="104"/>
      <c r="R123" s="207">
        <f>R124+SUM(R125:R149)+R170</f>
        <v>5.0377459999999994</v>
      </c>
      <c r="S123" s="104"/>
      <c r="T123" s="208">
        <f>T124+SUM(T125:T149)+T170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156</v>
      </c>
      <c r="BK123" s="209">
        <f>BK124+SUM(BK125:BK149)+BK170</f>
        <v>0</v>
      </c>
    </row>
    <row r="124" s="2" customFormat="1" ht="24.15" customHeight="1">
      <c r="A124" s="38"/>
      <c r="B124" s="39"/>
      <c r="C124" s="210" t="s">
        <v>85</v>
      </c>
      <c r="D124" s="210" t="s">
        <v>173</v>
      </c>
      <c r="E124" s="211" t="s">
        <v>691</v>
      </c>
      <c r="F124" s="212" t="s">
        <v>692</v>
      </c>
      <c r="G124" s="213" t="s">
        <v>176</v>
      </c>
      <c r="H124" s="214">
        <v>4.7060000000000004</v>
      </c>
      <c r="I124" s="215"/>
      <c r="J124" s="216">
        <f>ROUND(I124*H124,2)</f>
        <v>0</v>
      </c>
      <c r="K124" s="212" t="s">
        <v>177</v>
      </c>
      <c r="L124" s="217"/>
      <c r="M124" s="218" t="s">
        <v>1</v>
      </c>
      <c r="N124" s="219" t="s">
        <v>43</v>
      </c>
      <c r="O124" s="91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2" t="s">
        <v>178</v>
      </c>
      <c r="AT124" s="222" t="s">
        <v>173</v>
      </c>
      <c r="AU124" s="222" t="s">
        <v>78</v>
      </c>
      <c r="AY124" s="17" t="s">
        <v>179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7" t="s">
        <v>85</v>
      </c>
      <c r="BK124" s="223">
        <f>ROUND(I124*H124,2)</f>
        <v>0</v>
      </c>
      <c r="BL124" s="17" t="s">
        <v>180</v>
      </c>
      <c r="BM124" s="222" t="s">
        <v>693</v>
      </c>
    </row>
    <row r="125" s="2" customFormat="1">
      <c r="A125" s="38"/>
      <c r="B125" s="39"/>
      <c r="C125" s="40"/>
      <c r="D125" s="224" t="s">
        <v>182</v>
      </c>
      <c r="E125" s="40"/>
      <c r="F125" s="225" t="s">
        <v>692</v>
      </c>
      <c r="G125" s="40"/>
      <c r="H125" s="40"/>
      <c r="I125" s="226"/>
      <c r="J125" s="40"/>
      <c r="K125" s="40"/>
      <c r="L125" s="44"/>
      <c r="M125" s="227"/>
      <c r="N125" s="22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182</v>
      </c>
      <c r="AU125" s="17" t="s">
        <v>78</v>
      </c>
    </row>
    <row r="126" s="12" customFormat="1">
      <c r="A126" s="12"/>
      <c r="B126" s="230"/>
      <c r="C126" s="231"/>
      <c r="D126" s="224" t="s">
        <v>185</v>
      </c>
      <c r="E126" s="232" t="s">
        <v>1</v>
      </c>
      <c r="F126" s="233" t="s">
        <v>694</v>
      </c>
      <c r="G126" s="231"/>
      <c r="H126" s="234">
        <v>4.7060000000000004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40" t="s">
        <v>185</v>
      </c>
      <c r="AU126" s="240" t="s">
        <v>78</v>
      </c>
      <c r="AV126" s="12" t="s">
        <v>87</v>
      </c>
      <c r="AW126" s="12" t="s">
        <v>34</v>
      </c>
      <c r="AX126" s="12" t="s">
        <v>85</v>
      </c>
      <c r="AY126" s="240" t="s">
        <v>179</v>
      </c>
    </row>
    <row r="127" s="2" customFormat="1" ht="24.15" customHeight="1">
      <c r="A127" s="38"/>
      <c r="B127" s="39"/>
      <c r="C127" s="210" t="s">
        <v>87</v>
      </c>
      <c r="D127" s="210" t="s">
        <v>173</v>
      </c>
      <c r="E127" s="211" t="s">
        <v>695</v>
      </c>
      <c r="F127" s="212" t="s">
        <v>696</v>
      </c>
      <c r="G127" s="213" t="s">
        <v>176</v>
      </c>
      <c r="H127" s="214">
        <v>4.7060000000000004</v>
      </c>
      <c r="I127" s="215"/>
      <c r="J127" s="216">
        <f>ROUND(I127*H127,2)</f>
        <v>0</v>
      </c>
      <c r="K127" s="212" t="s">
        <v>177</v>
      </c>
      <c r="L127" s="217"/>
      <c r="M127" s="218" t="s">
        <v>1</v>
      </c>
      <c r="N127" s="219" t="s">
        <v>43</v>
      </c>
      <c r="O127" s="91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2" t="s">
        <v>178</v>
      </c>
      <c r="AT127" s="222" t="s">
        <v>173</v>
      </c>
      <c r="AU127" s="222" t="s">
        <v>78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85</v>
      </c>
      <c r="BK127" s="223">
        <f>ROUND(I127*H127,2)</f>
        <v>0</v>
      </c>
      <c r="BL127" s="17" t="s">
        <v>180</v>
      </c>
      <c r="BM127" s="222" t="s">
        <v>697</v>
      </c>
    </row>
    <row r="128" s="2" customFormat="1">
      <c r="A128" s="38"/>
      <c r="B128" s="39"/>
      <c r="C128" s="40"/>
      <c r="D128" s="224" t="s">
        <v>182</v>
      </c>
      <c r="E128" s="40"/>
      <c r="F128" s="225" t="s">
        <v>696</v>
      </c>
      <c r="G128" s="40"/>
      <c r="H128" s="40"/>
      <c r="I128" s="226"/>
      <c r="J128" s="40"/>
      <c r="K128" s="40"/>
      <c r="L128" s="44"/>
      <c r="M128" s="227"/>
      <c r="N128" s="22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182</v>
      </c>
      <c r="AU128" s="17" t="s">
        <v>78</v>
      </c>
    </row>
    <row r="129" s="12" customFormat="1">
      <c r="A129" s="12"/>
      <c r="B129" s="230"/>
      <c r="C129" s="231"/>
      <c r="D129" s="224" t="s">
        <v>185</v>
      </c>
      <c r="E129" s="232" t="s">
        <v>1</v>
      </c>
      <c r="F129" s="233" t="s">
        <v>694</v>
      </c>
      <c r="G129" s="231"/>
      <c r="H129" s="234">
        <v>4.7060000000000004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0" t="s">
        <v>185</v>
      </c>
      <c r="AU129" s="240" t="s">
        <v>78</v>
      </c>
      <c r="AV129" s="12" t="s">
        <v>87</v>
      </c>
      <c r="AW129" s="12" t="s">
        <v>34</v>
      </c>
      <c r="AX129" s="12" t="s">
        <v>85</v>
      </c>
      <c r="AY129" s="240" t="s">
        <v>179</v>
      </c>
    </row>
    <row r="130" s="2" customFormat="1" ht="16.5" customHeight="1">
      <c r="A130" s="38"/>
      <c r="B130" s="39"/>
      <c r="C130" s="210" t="s">
        <v>192</v>
      </c>
      <c r="D130" s="210" t="s">
        <v>173</v>
      </c>
      <c r="E130" s="211" t="s">
        <v>698</v>
      </c>
      <c r="F130" s="212" t="s">
        <v>699</v>
      </c>
      <c r="G130" s="213" t="s">
        <v>700</v>
      </c>
      <c r="H130" s="214">
        <v>12</v>
      </c>
      <c r="I130" s="215"/>
      <c r="J130" s="216">
        <f>ROUND(I130*H130,2)</f>
        <v>0</v>
      </c>
      <c r="K130" s="212" t="s">
        <v>177</v>
      </c>
      <c r="L130" s="217"/>
      <c r="M130" s="218" t="s">
        <v>1</v>
      </c>
      <c r="N130" s="219" t="s">
        <v>43</v>
      </c>
      <c r="O130" s="91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2" t="s">
        <v>178</v>
      </c>
      <c r="AT130" s="222" t="s">
        <v>173</v>
      </c>
      <c r="AU130" s="222" t="s">
        <v>78</v>
      </c>
      <c r="AY130" s="17" t="s">
        <v>179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7" t="s">
        <v>85</v>
      </c>
      <c r="BK130" s="223">
        <f>ROUND(I130*H130,2)</f>
        <v>0</v>
      </c>
      <c r="BL130" s="17" t="s">
        <v>180</v>
      </c>
      <c r="BM130" s="222" t="s">
        <v>701</v>
      </c>
    </row>
    <row r="131" s="2" customFormat="1">
      <c r="A131" s="38"/>
      <c r="B131" s="39"/>
      <c r="C131" s="40"/>
      <c r="D131" s="224" t="s">
        <v>182</v>
      </c>
      <c r="E131" s="40"/>
      <c r="F131" s="225" t="s">
        <v>699</v>
      </c>
      <c r="G131" s="40"/>
      <c r="H131" s="40"/>
      <c r="I131" s="226"/>
      <c r="J131" s="40"/>
      <c r="K131" s="40"/>
      <c r="L131" s="44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182</v>
      </c>
      <c r="AU131" s="17" t="s">
        <v>78</v>
      </c>
    </row>
    <row r="132" s="12" customFormat="1">
      <c r="A132" s="12"/>
      <c r="B132" s="230"/>
      <c r="C132" s="231"/>
      <c r="D132" s="224" t="s">
        <v>185</v>
      </c>
      <c r="E132" s="232" t="s">
        <v>1</v>
      </c>
      <c r="F132" s="233" t="s">
        <v>702</v>
      </c>
      <c r="G132" s="231"/>
      <c r="H132" s="234">
        <v>12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185</v>
      </c>
      <c r="AU132" s="240" t="s">
        <v>78</v>
      </c>
      <c r="AV132" s="12" t="s">
        <v>87</v>
      </c>
      <c r="AW132" s="12" t="s">
        <v>34</v>
      </c>
      <c r="AX132" s="12" t="s">
        <v>85</v>
      </c>
      <c r="AY132" s="240" t="s">
        <v>179</v>
      </c>
    </row>
    <row r="133" s="2" customFormat="1" ht="24.15" customHeight="1">
      <c r="A133" s="38"/>
      <c r="B133" s="39"/>
      <c r="C133" s="210" t="s">
        <v>180</v>
      </c>
      <c r="D133" s="210" t="s">
        <v>173</v>
      </c>
      <c r="E133" s="211" t="s">
        <v>250</v>
      </c>
      <c r="F133" s="212" t="s">
        <v>251</v>
      </c>
      <c r="G133" s="213" t="s">
        <v>252</v>
      </c>
      <c r="H133" s="214">
        <v>2.0739999999999998</v>
      </c>
      <c r="I133" s="215"/>
      <c r="J133" s="216">
        <f>ROUND(I133*H133,2)</f>
        <v>0</v>
      </c>
      <c r="K133" s="212" t="s">
        <v>177</v>
      </c>
      <c r="L133" s="217"/>
      <c r="M133" s="218" t="s">
        <v>1</v>
      </c>
      <c r="N133" s="219" t="s">
        <v>43</v>
      </c>
      <c r="O133" s="91"/>
      <c r="P133" s="220">
        <f>O133*H133</f>
        <v>0</v>
      </c>
      <c r="Q133" s="220">
        <v>2.4289999999999998</v>
      </c>
      <c r="R133" s="220">
        <f>Q133*H133</f>
        <v>5.0377459999999994</v>
      </c>
      <c r="S133" s="220">
        <v>0</v>
      </c>
      <c r="T133" s="22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2" t="s">
        <v>178</v>
      </c>
      <c r="AT133" s="222" t="s">
        <v>173</v>
      </c>
      <c r="AU133" s="222" t="s">
        <v>78</v>
      </c>
      <c r="AY133" s="17" t="s">
        <v>179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85</v>
      </c>
      <c r="BK133" s="223">
        <f>ROUND(I133*H133,2)</f>
        <v>0</v>
      </c>
      <c r="BL133" s="17" t="s">
        <v>180</v>
      </c>
      <c r="BM133" s="222" t="s">
        <v>703</v>
      </c>
    </row>
    <row r="134" s="2" customFormat="1">
      <c r="A134" s="38"/>
      <c r="B134" s="39"/>
      <c r="C134" s="40"/>
      <c r="D134" s="224" t="s">
        <v>182</v>
      </c>
      <c r="E134" s="40"/>
      <c r="F134" s="225" t="s">
        <v>251</v>
      </c>
      <c r="G134" s="40"/>
      <c r="H134" s="40"/>
      <c r="I134" s="226"/>
      <c r="J134" s="40"/>
      <c r="K134" s="40"/>
      <c r="L134" s="44"/>
      <c r="M134" s="227"/>
      <c r="N134" s="22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182</v>
      </c>
      <c r="AU134" s="17" t="s">
        <v>78</v>
      </c>
    </row>
    <row r="135" s="2" customFormat="1">
      <c r="A135" s="38"/>
      <c r="B135" s="39"/>
      <c r="C135" s="40"/>
      <c r="D135" s="224" t="s">
        <v>183</v>
      </c>
      <c r="E135" s="40"/>
      <c r="F135" s="229" t="s">
        <v>704</v>
      </c>
      <c r="G135" s="40"/>
      <c r="H135" s="40"/>
      <c r="I135" s="226"/>
      <c r="J135" s="40"/>
      <c r="K135" s="40"/>
      <c r="L135" s="44"/>
      <c r="M135" s="227"/>
      <c r="N135" s="22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183</v>
      </c>
      <c r="AU135" s="17" t="s">
        <v>78</v>
      </c>
    </row>
    <row r="136" s="12" customFormat="1">
      <c r="A136" s="12"/>
      <c r="B136" s="230"/>
      <c r="C136" s="231"/>
      <c r="D136" s="224" t="s">
        <v>185</v>
      </c>
      <c r="E136" s="232" t="s">
        <v>1</v>
      </c>
      <c r="F136" s="233" t="s">
        <v>705</v>
      </c>
      <c r="G136" s="231"/>
      <c r="H136" s="234">
        <v>2.0739999999999998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0" t="s">
        <v>185</v>
      </c>
      <c r="AU136" s="240" t="s">
        <v>78</v>
      </c>
      <c r="AV136" s="12" t="s">
        <v>87</v>
      </c>
      <c r="AW136" s="12" t="s">
        <v>34</v>
      </c>
      <c r="AX136" s="12" t="s">
        <v>85</v>
      </c>
      <c r="AY136" s="240" t="s">
        <v>179</v>
      </c>
    </row>
    <row r="137" s="2" customFormat="1" ht="24.15" customHeight="1">
      <c r="A137" s="38"/>
      <c r="B137" s="39"/>
      <c r="C137" s="210" t="s">
        <v>325</v>
      </c>
      <c r="D137" s="210" t="s">
        <v>173</v>
      </c>
      <c r="E137" s="211" t="s">
        <v>706</v>
      </c>
      <c r="F137" s="212" t="s">
        <v>707</v>
      </c>
      <c r="G137" s="213" t="s">
        <v>200</v>
      </c>
      <c r="H137" s="214">
        <v>4</v>
      </c>
      <c r="I137" s="215"/>
      <c r="J137" s="216">
        <f>ROUND(I137*H137,2)</f>
        <v>0</v>
      </c>
      <c r="K137" s="212" t="s">
        <v>177</v>
      </c>
      <c r="L137" s="217"/>
      <c r="M137" s="218" t="s">
        <v>1</v>
      </c>
      <c r="N137" s="219" t="s">
        <v>43</v>
      </c>
      <c r="O137" s="91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2" t="s">
        <v>178</v>
      </c>
      <c r="AT137" s="222" t="s">
        <v>173</v>
      </c>
      <c r="AU137" s="222" t="s">
        <v>78</v>
      </c>
      <c r="AY137" s="17" t="s">
        <v>179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85</v>
      </c>
      <c r="BK137" s="223">
        <f>ROUND(I137*H137,2)</f>
        <v>0</v>
      </c>
      <c r="BL137" s="17" t="s">
        <v>180</v>
      </c>
      <c r="BM137" s="222" t="s">
        <v>708</v>
      </c>
    </row>
    <row r="138" s="2" customFormat="1">
      <c r="A138" s="38"/>
      <c r="B138" s="39"/>
      <c r="C138" s="40"/>
      <c r="D138" s="224" t="s">
        <v>182</v>
      </c>
      <c r="E138" s="40"/>
      <c r="F138" s="225" t="s">
        <v>707</v>
      </c>
      <c r="G138" s="40"/>
      <c r="H138" s="40"/>
      <c r="I138" s="226"/>
      <c r="J138" s="40"/>
      <c r="K138" s="40"/>
      <c r="L138" s="44"/>
      <c r="M138" s="227"/>
      <c r="N138" s="22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182</v>
      </c>
      <c r="AU138" s="17" t="s">
        <v>78</v>
      </c>
    </row>
    <row r="139" s="12" customFormat="1">
      <c r="A139" s="12"/>
      <c r="B139" s="230"/>
      <c r="C139" s="231"/>
      <c r="D139" s="224" t="s">
        <v>185</v>
      </c>
      <c r="E139" s="232" t="s">
        <v>1</v>
      </c>
      <c r="F139" s="233" t="s">
        <v>653</v>
      </c>
      <c r="G139" s="231"/>
      <c r="H139" s="234">
        <v>4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0" t="s">
        <v>185</v>
      </c>
      <c r="AU139" s="240" t="s">
        <v>78</v>
      </c>
      <c r="AV139" s="12" t="s">
        <v>87</v>
      </c>
      <c r="AW139" s="12" t="s">
        <v>34</v>
      </c>
      <c r="AX139" s="12" t="s">
        <v>85</v>
      </c>
      <c r="AY139" s="240" t="s">
        <v>179</v>
      </c>
    </row>
    <row r="140" s="2" customFormat="1" ht="24.15" customHeight="1">
      <c r="A140" s="38"/>
      <c r="B140" s="39"/>
      <c r="C140" s="210" t="s">
        <v>404</v>
      </c>
      <c r="D140" s="210" t="s">
        <v>173</v>
      </c>
      <c r="E140" s="211" t="s">
        <v>709</v>
      </c>
      <c r="F140" s="212" t="s">
        <v>710</v>
      </c>
      <c r="G140" s="213" t="s">
        <v>200</v>
      </c>
      <c r="H140" s="214">
        <v>8</v>
      </c>
      <c r="I140" s="215"/>
      <c r="J140" s="216">
        <f>ROUND(I140*H140,2)</f>
        <v>0</v>
      </c>
      <c r="K140" s="212" t="s">
        <v>177</v>
      </c>
      <c r="L140" s="217"/>
      <c r="M140" s="218" t="s">
        <v>1</v>
      </c>
      <c r="N140" s="219" t="s">
        <v>43</v>
      </c>
      <c r="O140" s="91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2" t="s">
        <v>178</v>
      </c>
      <c r="AT140" s="222" t="s">
        <v>173</v>
      </c>
      <c r="AU140" s="222" t="s">
        <v>78</v>
      </c>
      <c r="AY140" s="17" t="s">
        <v>179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7" t="s">
        <v>85</v>
      </c>
      <c r="BK140" s="223">
        <f>ROUND(I140*H140,2)</f>
        <v>0</v>
      </c>
      <c r="BL140" s="17" t="s">
        <v>180</v>
      </c>
      <c r="BM140" s="222" t="s">
        <v>711</v>
      </c>
    </row>
    <row r="141" s="2" customFormat="1">
      <c r="A141" s="38"/>
      <c r="B141" s="39"/>
      <c r="C141" s="40"/>
      <c r="D141" s="224" t="s">
        <v>182</v>
      </c>
      <c r="E141" s="40"/>
      <c r="F141" s="225" t="s">
        <v>710</v>
      </c>
      <c r="G141" s="40"/>
      <c r="H141" s="40"/>
      <c r="I141" s="226"/>
      <c r="J141" s="40"/>
      <c r="K141" s="40"/>
      <c r="L141" s="44"/>
      <c r="M141" s="227"/>
      <c r="N141" s="22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182</v>
      </c>
      <c r="AU141" s="17" t="s">
        <v>78</v>
      </c>
    </row>
    <row r="142" s="12" customFormat="1">
      <c r="A142" s="12"/>
      <c r="B142" s="230"/>
      <c r="C142" s="231"/>
      <c r="D142" s="224" t="s">
        <v>185</v>
      </c>
      <c r="E142" s="232" t="s">
        <v>1</v>
      </c>
      <c r="F142" s="233" t="s">
        <v>712</v>
      </c>
      <c r="G142" s="231"/>
      <c r="H142" s="234">
        <v>8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0" t="s">
        <v>185</v>
      </c>
      <c r="AU142" s="240" t="s">
        <v>78</v>
      </c>
      <c r="AV142" s="12" t="s">
        <v>87</v>
      </c>
      <c r="AW142" s="12" t="s">
        <v>34</v>
      </c>
      <c r="AX142" s="12" t="s">
        <v>85</v>
      </c>
      <c r="AY142" s="240" t="s">
        <v>179</v>
      </c>
    </row>
    <row r="143" s="2" customFormat="1" ht="24.15" customHeight="1">
      <c r="A143" s="38"/>
      <c r="B143" s="39"/>
      <c r="C143" s="210" t="s">
        <v>392</v>
      </c>
      <c r="D143" s="210" t="s">
        <v>173</v>
      </c>
      <c r="E143" s="211" t="s">
        <v>713</v>
      </c>
      <c r="F143" s="212" t="s">
        <v>714</v>
      </c>
      <c r="G143" s="213" t="s">
        <v>200</v>
      </c>
      <c r="H143" s="214">
        <v>8</v>
      </c>
      <c r="I143" s="215"/>
      <c r="J143" s="216">
        <f>ROUND(I143*H143,2)</f>
        <v>0</v>
      </c>
      <c r="K143" s="212" t="s">
        <v>177</v>
      </c>
      <c r="L143" s="217"/>
      <c r="M143" s="218" t="s">
        <v>1</v>
      </c>
      <c r="N143" s="219" t="s">
        <v>43</v>
      </c>
      <c r="O143" s="91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2" t="s">
        <v>178</v>
      </c>
      <c r="AT143" s="222" t="s">
        <v>173</v>
      </c>
      <c r="AU143" s="222" t="s">
        <v>78</v>
      </c>
      <c r="AY143" s="17" t="s">
        <v>179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7" t="s">
        <v>85</v>
      </c>
      <c r="BK143" s="223">
        <f>ROUND(I143*H143,2)</f>
        <v>0</v>
      </c>
      <c r="BL143" s="17" t="s">
        <v>180</v>
      </c>
      <c r="BM143" s="222" t="s">
        <v>715</v>
      </c>
    </row>
    <row r="144" s="2" customFormat="1">
      <c r="A144" s="38"/>
      <c r="B144" s="39"/>
      <c r="C144" s="40"/>
      <c r="D144" s="224" t="s">
        <v>182</v>
      </c>
      <c r="E144" s="40"/>
      <c r="F144" s="225" t="s">
        <v>714</v>
      </c>
      <c r="G144" s="40"/>
      <c r="H144" s="40"/>
      <c r="I144" s="226"/>
      <c r="J144" s="40"/>
      <c r="K144" s="40"/>
      <c r="L144" s="44"/>
      <c r="M144" s="227"/>
      <c r="N144" s="22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182</v>
      </c>
      <c r="AU144" s="17" t="s">
        <v>78</v>
      </c>
    </row>
    <row r="145" s="12" customFormat="1">
      <c r="A145" s="12"/>
      <c r="B145" s="230"/>
      <c r="C145" s="231"/>
      <c r="D145" s="224" t="s">
        <v>185</v>
      </c>
      <c r="E145" s="232" t="s">
        <v>1</v>
      </c>
      <c r="F145" s="233" t="s">
        <v>712</v>
      </c>
      <c r="G145" s="231"/>
      <c r="H145" s="234">
        <v>8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0" t="s">
        <v>185</v>
      </c>
      <c r="AU145" s="240" t="s">
        <v>78</v>
      </c>
      <c r="AV145" s="12" t="s">
        <v>87</v>
      </c>
      <c r="AW145" s="12" t="s">
        <v>34</v>
      </c>
      <c r="AX145" s="12" t="s">
        <v>85</v>
      </c>
      <c r="AY145" s="240" t="s">
        <v>179</v>
      </c>
    </row>
    <row r="146" s="2" customFormat="1" ht="24.15" customHeight="1">
      <c r="A146" s="38"/>
      <c r="B146" s="39"/>
      <c r="C146" s="210" t="s">
        <v>398</v>
      </c>
      <c r="D146" s="210" t="s">
        <v>173</v>
      </c>
      <c r="E146" s="211" t="s">
        <v>716</v>
      </c>
      <c r="F146" s="212" t="s">
        <v>717</v>
      </c>
      <c r="G146" s="213" t="s">
        <v>200</v>
      </c>
      <c r="H146" s="214">
        <v>10</v>
      </c>
      <c r="I146" s="215"/>
      <c r="J146" s="216">
        <f>ROUND(I146*H146,2)</f>
        <v>0</v>
      </c>
      <c r="K146" s="212" t="s">
        <v>177</v>
      </c>
      <c r="L146" s="217"/>
      <c r="M146" s="218" t="s">
        <v>1</v>
      </c>
      <c r="N146" s="219" t="s">
        <v>43</v>
      </c>
      <c r="O146" s="91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2" t="s">
        <v>178</v>
      </c>
      <c r="AT146" s="222" t="s">
        <v>173</v>
      </c>
      <c r="AU146" s="222" t="s">
        <v>78</v>
      </c>
      <c r="AY146" s="17" t="s">
        <v>179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85</v>
      </c>
      <c r="BK146" s="223">
        <f>ROUND(I146*H146,2)</f>
        <v>0</v>
      </c>
      <c r="BL146" s="17" t="s">
        <v>180</v>
      </c>
      <c r="BM146" s="222" t="s">
        <v>718</v>
      </c>
    </row>
    <row r="147" s="2" customFormat="1">
      <c r="A147" s="38"/>
      <c r="B147" s="39"/>
      <c r="C147" s="40"/>
      <c r="D147" s="224" t="s">
        <v>182</v>
      </c>
      <c r="E147" s="40"/>
      <c r="F147" s="225" t="s">
        <v>717</v>
      </c>
      <c r="G147" s="40"/>
      <c r="H147" s="40"/>
      <c r="I147" s="226"/>
      <c r="J147" s="40"/>
      <c r="K147" s="40"/>
      <c r="L147" s="44"/>
      <c r="M147" s="227"/>
      <c r="N147" s="22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182</v>
      </c>
      <c r="AU147" s="17" t="s">
        <v>78</v>
      </c>
    </row>
    <row r="148" s="12" customFormat="1">
      <c r="A148" s="12"/>
      <c r="B148" s="230"/>
      <c r="C148" s="231"/>
      <c r="D148" s="224" t="s">
        <v>185</v>
      </c>
      <c r="E148" s="232" t="s">
        <v>1</v>
      </c>
      <c r="F148" s="233" t="s">
        <v>719</v>
      </c>
      <c r="G148" s="231"/>
      <c r="H148" s="234">
        <v>10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0" t="s">
        <v>185</v>
      </c>
      <c r="AU148" s="240" t="s">
        <v>78</v>
      </c>
      <c r="AV148" s="12" t="s">
        <v>87</v>
      </c>
      <c r="AW148" s="12" t="s">
        <v>34</v>
      </c>
      <c r="AX148" s="12" t="s">
        <v>85</v>
      </c>
      <c r="AY148" s="240" t="s">
        <v>179</v>
      </c>
    </row>
    <row r="149" s="13" customFormat="1" ht="25.92" customHeight="1">
      <c r="A149" s="13"/>
      <c r="B149" s="241"/>
      <c r="C149" s="242"/>
      <c r="D149" s="243" t="s">
        <v>77</v>
      </c>
      <c r="E149" s="244" t="s">
        <v>266</v>
      </c>
      <c r="F149" s="244" t="s">
        <v>267</v>
      </c>
      <c r="G149" s="242"/>
      <c r="H149" s="242"/>
      <c r="I149" s="245"/>
      <c r="J149" s="246">
        <f>BK149</f>
        <v>0</v>
      </c>
      <c r="K149" s="242"/>
      <c r="L149" s="247"/>
      <c r="M149" s="248"/>
      <c r="N149" s="249"/>
      <c r="O149" s="249"/>
      <c r="P149" s="250">
        <f>P150</f>
        <v>0</v>
      </c>
      <c r="Q149" s="249"/>
      <c r="R149" s="250">
        <f>R150</f>
        <v>0</v>
      </c>
      <c r="S149" s="249"/>
      <c r="T149" s="251">
        <f>T150</f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252" t="s">
        <v>85</v>
      </c>
      <c r="AT149" s="253" t="s">
        <v>77</v>
      </c>
      <c r="AU149" s="253" t="s">
        <v>78</v>
      </c>
      <c r="AY149" s="252" t="s">
        <v>179</v>
      </c>
      <c r="BK149" s="254">
        <f>BK150</f>
        <v>0</v>
      </c>
    </row>
    <row r="150" s="13" customFormat="1" ht="22.8" customHeight="1">
      <c r="A150" s="13"/>
      <c r="B150" s="241"/>
      <c r="C150" s="242"/>
      <c r="D150" s="243" t="s">
        <v>77</v>
      </c>
      <c r="E150" s="255" t="s">
        <v>203</v>
      </c>
      <c r="F150" s="255" t="s">
        <v>268</v>
      </c>
      <c r="G150" s="242"/>
      <c r="H150" s="242"/>
      <c r="I150" s="245"/>
      <c r="J150" s="256">
        <f>BK150</f>
        <v>0</v>
      </c>
      <c r="K150" s="242"/>
      <c r="L150" s="247"/>
      <c r="M150" s="248"/>
      <c r="N150" s="249"/>
      <c r="O150" s="249"/>
      <c r="P150" s="250">
        <f>SUM(P151:P169)</f>
        <v>0</v>
      </c>
      <c r="Q150" s="249"/>
      <c r="R150" s="250">
        <f>SUM(R151:R169)</f>
        <v>0</v>
      </c>
      <c r="S150" s="249"/>
      <c r="T150" s="251">
        <f>SUM(T151:T169)</f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252" t="s">
        <v>85</v>
      </c>
      <c r="AT150" s="253" t="s">
        <v>77</v>
      </c>
      <c r="AU150" s="253" t="s">
        <v>85</v>
      </c>
      <c r="AY150" s="252" t="s">
        <v>179</v>
      </c>
      <c r="BK150" s="254">
        <f>SUM(BK151:BK169)</f>
        <v>0</v>
      </c>
    </row>
    <row r="151" s="2" customFormat="1" ht="24.15" customHeight="1">
      <c r="A151" s="38"/>
      <c r="B151" s="39"/>
      <c r="C151" s="257" t="s">
        <v>207</v>
      </c>
      <c r="D151" s="257" t="s">
        <v>270</v>
      </c>
      <c r="E151" s="258" t="s">
        <v>720</v>
      </c>
      <c r="F151" s="259" t="s">
        <v>721</v>
      </c>
      <c r="G151" s="260" t="s">
        <v>200</v>
      </c>
      <c r="H151" s="261">
        <v>2</v>
      </c>
      <c r="I151" s="262"/>
      <c r="J151" s="263">
        <f>ROUND(I151*H151,2)</f>
        <v>0</v>
      </c>
      <c r="K151" s="259" t="s">
        <v>177</v>
      </c>
      <c r="L151" s="44"/>
      <c r="M151" s="264" t="s">
        <v>1</v>
      </c>
      <c r="N151" s="265" t="s">
        <v>43</v>
      </c>
      <c r="O151" s="91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2" t="s">
        <v>180</v>
      </c>
      <c r="AT151" s="222" t="s">
        <v>270</v>
      </c>
      <c r="AU151" s="222" t="s">
        <v>87</v>
      </c>
      <c r="AY151" s="17" t="s">
        <v>179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85</v>
      </c>
      <c r="BK151" s="223">
        <f>ROUND(I151*H151,2)</f>
        <v>0</v>
      </c>
      <c r="BL151" s="17" t="s">
        <v>180</v>
      </c>
      <c r="BM151" s="222" t="s">
        <v>722</v>
      </c>
    </row>
    <row r="152" s="2" customFormat="1">
      <c r="A152" s="38"/>
      <c r="B152" s="39"/>
      <c r="C152" s="40"/>
      <c r="D152" s="224" t="s">
        <v>182</v>
      </c>
      <c r="E152" s="40"/>
      <c r="F152" s="225" t="s">
        <v>723</v>
      </c>
      <c r="G152" s="40"/>
      <c r="H152" s="40"/>
      <c r="I152" s="226"/>
      <c r="J152" s="40"/>
      <c r="K152" s="40"/>
      <c r="L152" s="44"/>
      <c r="M152" s="227"/>
      <c r="N152" s="22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182</v>
      </c>
      <c r="AU152" s="17" t="s">
        <v>87</v>
      </c>
    </row>
    <row r="153" s="12" customFormat="1">
      <c r="A153" s="12"/>
      <c r="B153" s="230"/>
      <c r="C153" s="231"/>
      <c r="D153" s="224" t="s">
        <v>185</v>
      </c>
      <c r="E153" s="232" t="s">
        <v>1</v>
      </c>
      <c r="F153" s="233" t="s">
        <v>216</v>
      </c>
      <c r="G153" s="231"/>
      <c r="H153" s="234">
        <v>2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0" t="s">
        <v>185</v>
      </c>
      <c r="AU153" s="240" t="s">
        <v>87</v>
      </c>
      <c r="AV153" s="12" t="s">
        <v>87</v>
      </c>
      <c r="AW153" s="12" t="s">
        <v>34</v>
      </c>
      <c r="AX153" s="12" t="s">
        <v>85</v>
      </c>
      <c r="AY153" s="240" t="s">
        <v>179</v>
      </c>
    </row>
    <row r="154" s="2" customFormat="1" ht="24.15" customHeight="1">
      <c r="A154" s="38"/>
      <c r="B154" s="39"/>
      <c r="C154" s="257" t="s">
        <v>246</v>
      </c>
      <c r="D154" s="257" t="s">
        <v>270</v>
      </c>
      <c r="E154" s="258" t="s">
        <v>724</v>
      </c>
      <c r="F154" s="259" t="s">
        <v>725</v>
      </c>
      <c r="G154" s="260" t="s">
        <v>200</v>
      </c>
      <c r="H154" s="261">
        <v>2</v>
      </c>
      <c r="I154" s="262"/>
      <c r="J154" s="263">
        <f>ROUND(I154*H154,2)</f>
        <v>0</v>
      </c>
      <c r="K154" s="259" t="s">
        <v>177</v>
      </c>
      <c r="L154" s="44"/>
      <c r="M154" s="264" t="s">
        <v>1</v>
      </c>
      <c r="N154" s="265" t="s">
        <v>43</v>
      </c>
      <c r="O154" s="91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2" t="s">
        <v>180</v>
      </c>
      <c r="AT154" s="222" t="s">
        <v>270</v>
      </c>
      <c r="AU154" s="222" t="s">
        <v>87</v>
      </c>
      <c r="AY154" s="17" t="s">
        <v>179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7" t="s">
        <v>85</v>
      </c>
      <c r="BK154" s="223">
        <f>ROUND(I154*H154,2)</f>
        <v>0</v>
      </c>
      <c r="BL154" s="17" t="s">
        <v>180</v>
      </c>
      <c r="BM154" s="222" t="s">
        <v>726</v>
      </c>
    </row>
    <row r="155" s="2" customFormat="1">
      <c r="A155" s="38"/>
      <c r="B155" s="39"/>
      <c r="C155" s="40"/>
      <c r="D155" s="224" t="s">
        <v>182</v>
      </c>
      <c r="E155" s="40"/>
      <c r="F155" s="225" t="s">
        <v>727</v>
      </c>
      <c r="G155" s="40"/>
      <c r="H155" s="40"/>
      <c r="I155" s="226"/>
      <c r="J155" s="40"/>
      <c r="K155" s="40"/>
      <c r="L155" s="44"/>
      <c r="M155" s="227"/>
      <c r="N155" s="22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182</v>
      </c>
      <c r="AU155" s="17" t="s">
        <v>87</v>
      </c>
    </row>
    <row r="156" s="12" customFormat="1">
      <c r="A156" s="12"/>
      <c r="B156" s="230"/>
      <c r="C156" s="231"/>
      <c r="D156" s="224" t="s">
        <v>185</v>
      </c>
      <c r="E156" s="232" t="s">
        <v>1</v>
      </c>
      <c r="F156" s="233" t="s">
        <v>216</v>
      </c>
      <c r="G156" s="231"/>
      <c r="H156" s="234">
        <v>2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0" t="s">
        <v>185</v>
      </c>
      <c r="AU156" s="240" t="s">
        <v>87</v>
      </c>
      <c r="AV156" s="12" t="s">
        <v>87</v>
      </c>
      <c r="AW156" s="12" t="s">
        <v>34</v>
      </c>
      <c r="AX156" s="12" t="s">
        <v>85</v>
      </c>
      <c r="AY156" s="240" t="s">
        <v>179</v>
      </c>
    </row>
    <row r="157" s="2" customFormat="1" ht="24.15" customHeight="1">
      <c r="A157" s="38"/>
      <c r="B157" s="39"/>
      <c r="C157" s="257" t="s">
        <v>178</v>
      </c>
      <c r="D157" s="257" t="s">
        <v>270</v>
      </c>
      <c r="E157" s="258" t="s">
        <v>728</v>
      </c>
      <c r="F157" s="259" t="s">
        <v>729</v>
      </c>
      <c r="G157" s="260" t="s">
        <v>195</v>
      </c>
      <c r="H157" s="261">
        <v>7.2000000000000002</v>
      </c>
      <c r="I157" s="262"/>
      <c r="J157" s="263">
        <f>ROUND(I157*H157,2)</f>
        <v>0</v>
      </c>
      <c r="K157" s="259" t="s">
        <v>177</v>
      </c>
      <c r="L157" s="44"/>
      <c r="M157" s="264" t="s">
        <v>1</v>
      </c>
      <c r="N157" s="265" t="s">
        <v>43</v>
      </c>
      <c r="O157" s="91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2" t="s">
        <v>180</v>
      </c>
      <c r="AT157" s="222" t="s">
        <v>270</v>
      </c>
      <c r="AU157" s="222" t="s">
        <v>87</v>
      </c>
      <c r="AY157" s="17" t="s">
        <v>179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7" t="s">
        <v>85</v>
      </c>
      <c r="BK157" s="223">
        <f>ROUND(I157*H157,2)</f>
        <v>0</v>
      </c>
      <c r="BL157" s="17" t="s">
        <v>180</v>
      </c>
      <c r="BM157" s="222" t="s">
        <v>730</v>
      </c>
    </row>
    <row r="158" s="2" customFormat="1">
      <c r="A158" s="38"/>
      <c r="B158" s="39"/>
      <c r="C158" s="40"/>
      <c r="D158" s="224" t="s">
        <v>182</v>
      </c>
      <c r="E158" s="40"/>
      <c r="F158" s="225" t="s">
        <v>731</v>
      </c>
      <c r="G158" s="40"/>
      <c r="H158" s="40"/>
      <c r="I158" s="226"/>
      <c r="J158" s="40"/>
      <c r="K158" s="40"/>
      <c r="L158" s="44"/>
      <c r="M158" s="227"/>
      <c r="N158" s="22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182</v>
      </c>
      <c r="AU158" s="17" t="s">
        <v>87</v>
      </c>
    </row>
    <row r="159" s="12" customFormat="1">
      <c r="A159" s="12"/>
      <c r="B159" s="230"/>
      <c r="C159" s="231"/>
      <c r="D159" s="224" t="s">
        <v>185</v>
      </c>
      <c r="E159" s="232" t="s">
        <v>1</v>
      </c>
      <c r="F159" s="233" t="s">
        <v>732</v>
      </c>
      <c r="G159" s="231"/>
      <c r="H159" s="234">
        <v>7.2000000000000002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0" t="s">
        <v>185</v>
      </c>
      <c r="AU159" s="240" t="s">
        <v>87</v>
      </c>
      <c r="AV159" s="12" t="s">
        <v>87</v>
      </c>
      <c r="AW159" s="12" t="s">
        <v>34</v>
      </c>
      <c r="AX159" s="12" t="s">
        <v>85</v>
      </c>
      <c r="AY159" s="240" t="s">
        <v>179</v>
      </c>
    </row>
    <row r="160" s="2" customFormat="1" ht="37.8" customHeight="1">
      <c r="A160" s="38"/>
      <c r="B160" s="39"/>
      <c r="C160" s="257" t="s">
        <v>733</v>
      </c>
      <c r="D160" s="257" t="s">
        <v>270</v>
      </c>
      <c r="E160" s="258" t="s">
        <v>734</v>
      </c>
      <c r="F160" s="259" t="s">
        <v>735</v>
      </c>
      <c r="G160" s="260" t="s">
        <v>195</v>
      </c>
      <c r="H160" s="261">
        <v>7.2000000000000002</v>
      </c>
      <c r="I160" s="262"/>
      <c r="J160" s="263">
        <f>ROUND(I160*H160,2)</f>
        <v>0</v>
      </c>
      <c r="K160" s="259" t="s">
        <v>177</v>
      </c>
      <c r="L160" s="44"/>
      <c r="M160" s="264" t="s">
        <v>1</v>
      </c>
      <c r="N160" s="265" t="s">
        <v>43</v>
      </c>
      <c r="O160" s="91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2" t="s">
        <v>180</v>
      </c>
      <c r="AT160" s="222" t="s">
        <v>270</v>
      </c>
      <c r="AU160" s="222" t="s">
        <v>87</v>
      </c>
      <c r="AY160" s="17" t="s">
        <v>179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85</v>
      </c>
      <c r="BK160" s="223">
        <f>ROUND(I160*H160,2)</f>
        <v>0</v>
      </c>
      <c r="BL160" s="17" t="s">
        <v>180</v>
      </c>
      <c r="BM160" s="222" t="s">
        <v>736</v>
      </c>
    </row>
    <row r="161" s="2" customFormat="1">
      <c r="A161" s="38"/>
      <c r="B161" s="39"/>
      <c r="C161" s="40"/>
      <c r="D161" s="224" t="s">
        <v>182</v>
      </c>
      <c r="E161" s="40"/>
      <c r="F161" s="225" t="s">
        <v>737</v>
      </c>
      <c r="G161" s="40"/>
      <c r="H161" s="40"/>
      <c r="I161" s="226"/>
      <c r="J161" s="40"/>
      <c r="K161" s="40"/>
      <c r="L161" s="44"/>
      <c r="M161" s="227"/>
      <c r="N161" s="228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182</v>
      </c>
      <c r="AU161" s="17" t="s">
        <v>87</v>
      </c>
    </row>
    <row r="162" s="2" customFormat="1">
      <c r="A162" s="38"/>
      <c r="B162" s="39"/>
      <c r="C162" s="40"/>
      <c r="D162" s="224" t="s">
        <v>183</v>
      </c>
      <c r="E162" s="40"/>
      <c r="F162" s="229" t="s">
        <v>738</v>
      </c>
      <c r="G162" s="40"/>
      <c r="H162" s="40"/>
      <c r="I162" s="226"/>
      <c r="J162" s="40"/>
      <c r="K162" s="40"/>
      <c r="L162" s="44"/>
      <c r="M162" s="227"/>
      <c r="N162" s="22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183</v>
      </c>
      <c r="AU162" s="17" t="s">
        <v>87</v>
      </c>
    </row>
    <row r="163" s="12" customFormat="1">
      <c r="A163" s="12"/>
      <c r="B163" s="230"/>
      <c r="C163" s="231"/>
      <c r="D163" s="224" t="s">
        <v>185</v>
      </c>
      <c r="E163" s="232" t="s">
        <v>1</v>
      </c>
      <c r="F163" s="233" t="s">
        <v>732</v>
      </c>
      <c r="G163" s="231"/>
      <c r="H163" s="234">
        <v>7.2000000000000002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0" t="s">
        <v>185</v>
      </c>
      <c r="AU163" s="240" t="s">
        <v>87</v>
      </c>
      <c r="AV163" s="12" t="s">
        <v>87</v>
      </c>
      <c r="AW163" s="12" t="s">
        <v>34</v>
      </c>
      <c r="AX163" s="12" t="s">
        <v>85</v>
      </c>
      <c r="AY163" s="240" t="s">
        <v>179</v>
      </c>
    </row>
    <row r="164" s="2" customFormat="1" ht="21.75" customHeight="1">
      <c r="A164" s="38"/>
      <c r="B164" s="39"/>
      <c r="C164" s="257" t="s">
        <v>739</v>
      </c>
      <c r="D164" s="257" t="s">
        <v>270</v>
      </c>
      <c r="E164" s="258" t="s">
        <v>740</v>
      </c>
      <c r="F164" s="259" t="s">
        <v>741</v>
      </c>
      <c r="G164" s="260" t="s">
        <v>195</v>
      </c>
      <c r="H164" s="261">
        <v>12.4</v>
      </c>
      <c r="I164" s="262"/>
      <c r="J164" s="263">
        <f>ROUND(I164*H164,2)</f>
        <v>0</v>
      </c>
      <c r="K164" s="259" t="s">
        <v>177</v>
      </c>
      <c r="L164" s="44"/>
      <c r="M164" s="264" t="s">
        <v>1</v>
      </c>
      <c r="N164" s="265" t="s">
        <v>43</v>
      </c>
      <c r="O164" s="91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2" t="s">
        <v>180</v>
      </c>
      <c r="AT164" s="222" t="s">
        <v>270</v>
      </c>
      <c r="AU164" s="222" t="s">
        <v>87</v>
      </c>
      <c r="AY164" s="17" t="s">
        <v>179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85</v>
      </c>
      <c r="BK164" s="223">
        <f>ROUND(I164*H164,2)</f>
        <v>0</v>
      </c>
      <c r="BL164" s="17" t="s">
        <v>180</v>
      </c>
      <c r="BM164" s="222" t="s">
        <v>742</v>
      </c>
    </row>
    <row r="165" s="2" customFormat="1">
      <c r="A165" s="38"/>
      <c r="B165" s="39"/>
      <c r="C165" s="40"/>
      <c r="D165" s="224" t="s">
        <v>182</v>
      </c>
      <c r="E165" s="40"/>
      <c r="F165" s="225" t="s">
        <v>743</v>
      </c>
      <c r="G165" s="40"/>
      <c r="H165" s="40"/>
      <c r="I165" s="226"/>
      <c r="J165" s="40"/>
      <c r="K165" s="40"/>
      <c r="L165" s="44"/>
      <c r="M165" s="227"/>
      <c r="N165" s="22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182</v>
      </c>
      <c r="AU165" s="17" t="s">
        <v>87</v>
      </c>
    </row>
    <row r="166" s="12" customFormat="1">
      <c r="A166" s="12"/>
      <c r="B166" s="230"/>
      <c r="C166" s="231"/>
      <c r="D166" s="224" t="s">
        <v>185</v>
      </c>
      <c r="E166" s="232" t="s">
        <v>1</v>
      </c>
      <c r="F166" s="233" t="s">
        <v>744</v>
      </c>
      <c r="G166" s="231"/>
      <c r="H166" s="234">
        <v>12.4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0" t="s">
        <v>185</v>
      </c>
      <c r="AU166" s="240" t="s">
        <v>87</v>
      </c>
      <c r="AV166" s="12" t="s">
        <v>87</v>
      </c>
      <c r="AW166" s="12" t="s">
        <v>34</v>
      </c>
      <c r="AX166" s="12" t="s">
        <v>85</v>
      </c>
      <c r="AY166" s="240" t="s">
        <v>179</v>
      </c>
    </row>
    <row r="167" s="2" customFormat="1" ht="24.15" customHeight="1">
      <c r="A167" s="38"/>
      <c r="B167" s="39"/>
      <c r="C167" s="257" t="s">
        <v>745</v>
      </c>
      <c r="D167" s="257" t="s">
        <v>270</v>
      </c>
      <c r="E167" s="258" t="s">
        <v>746</v>
      </c>
      <c r="F167" s="259" t="s">
        <v>747</v>
      </c>
      <c r="G167" s="260" t="s">
        <v>418</v>
      </c>
      <c r="H167" s="261">
        <v>18.600000000000001</v>
      </c>
      <c r="I167" s="262"/>
      <c r="J167" s="263">
        <f>ROUND(I167*H167,2)</f>
        <v>0</v>
      </c>
      <c r="K167" s="259" t="s">
        <v>177</v>
      </c>
      <c r="L167" s="44"/>
      <c r="M167" s="264" t="s">
        <v>1</v>
      </c>
      <c r="N167" s="265" t="s">
        <v>43</v>
      </c>
      <c r="O167" s="91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2" t="s">
        <v>180</v>
      </c>
      <c r="AT167" s="222" t="s">
        <v>270</v>
      </c>
      <c r="AU167" s="222" t="s">
        <v>87</v>
      </c>
      <c r="AY167" s="17" t="s">
        <v>179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7" t="s">
        <v>85</v>
      </c>
      <c r="BK167" s="223">
        <f>ROUND(I167*H167,2)</f>
        <v>0</v>
      </c>
      <c r="BL167" s="17" t="s">
        <v>180</v>
      </c>
      <c r="BM167" s="222" t="s">
        <v>748</v>
      </c>
    </row>
    <row r="168" s="2" customFormat="1">
      <c r="A168" s="38"/>
      <c r="B168" s="39"/>
      <c r="C168" s="40"/>
      <c r="D168" s="224" t="s">
        <v>182</v>
      </c>
      <c r="E168" s="40"/>
      <c r="F168" s="225" t="s">
        <v>749</v>
      </c>
      <c r="G168" s="40"/>
      <c r="H168" s="40"/>
      <c r="I168" s="226"/>
      <c r="J168" s="40"/>
      <c r="K168" s="40"/>
      <c r="L168" s="44"/>
      <c r="M168" s="227"/>
      <c r="N168" s="228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182</v>
      </c>
      <c r="AU168" s="17" t="s">
        <v>87</v>
      </c>
    </row>
    <row r="169" s="12" customFormat="1">
      <c r="A169" s="12"/>
      <c r="B169" s="230"/>
      <c r="C169" s="231"/>
      <c r="D169" s="224" t="s">
        <v>185</v>
      </c>
      <c r="E169" s="232" t="s">
        <v>1</v>
      </c>
      <c r="F169" s="233" t="s">
        <v>750</v>
      </c>
      <c r="G169" s="231"/>
      <c r="H169" s="234">
        <v>18.600000000000001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0" t="s">
        <v>185</v>
      </c>
      <c r="AU169" s="240" t="s">
        <v>87</v>
      </c>
      <c r="AV169" s="12" t="s">
        <v>87</v>
      </c>
      <c r="AW169" s="12" t="s">
        <v>34</v>
      </c>
      <c r="AX169" s="12" t="s">
        <v>85</v>
      </c>
      <c r="AY169" s="240" t="s">
        <v>179</v>
      </c>
    </row>
    <row r="170" s="13" customFormat="1" ht="25.92" customHeight="1">
      <c r="A170" s="13"/>
      <c r="B170" s="241"/>
      <c r="C170" s="242"/>
      <c r="D170" s="243" t="s">
        <v>77</v>
      </c>
      <c r="E170" s="244" t="s">
        <v>475</v>
      </c>
      <c r="F170" s="244" t="s">
        <v>476</v>
      </c>
      <c r="G170" s="242"/>
      <c r="H170" s="242"/>
      <c r="I170" s="245"/>
      <c r="J170" s="246">
        <f>BK170</f>
        <v>0</v>
      </c>
      <c r="K170" s="242"/>
      <c r="L170" s="247"/>
      <c r="M170" s="248"/>
      <c r="N170" s="249"/>
      <c r="O170" s="249"/>
      <c r="P170" s="250">
        <f>SUM(P171:P219)</f>
        <v>0</v>
      </c>
      <c r="Q170" s="249"/>
      <c r="R170" s="250">
        <f>SUM(R171:R219)</f>
        <v>0</v>
      </c>
      <c r="S170" s="249"/>
      <c r="T170" s="251">
        <f>SUM(T171:T219)</f>
        <v>0</v>
      </c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R170" s="252" t="s">
        <v>180</v>
      </c>
      <c r="AT170" s="253" t="s">
        <v>77</v>
      </c>
      <c r="AU170" s="253" t="s">
        <v>78</v>
      </c>
      <c r="AY170" s="252" t="s">
        <v>179</v>
      </c>
      <c r="BK170" s="254">
        <f>SUM(BK171:BK219)</f>
        <v>0</v>
      </c>
    </row>
    <row r="171" s="2" customFormat="1" ht="37.8" customHeight="1">
      <c r="A171" s="38"/>
      <c r="B171" s="39"/>
      <c r="C171" s="257" t="s">
        <v>261</v>
      </c>
      <c r="D171" s="257" t="s">
        <v>270</v>
      </c>
      <c r="E171" s="258" t="s">
        <v>499</v>
      </c>
      <c r="F171" s="259" t="s">
        <v>500</v>
      </c>
      <c r="G171" s="260" t="s">
        <v>176</v>
      </c>
      <c r="H171" s="261">
        <v>9.4120000000000008</v>
      </c>
      <c r="I171" s="262"/>
      <c r="J171" s="263">
        <f>ROUND(I171*H171,2)</f>
        <v>0</v>
      </c>
      <c r="K171" s="259" t="s">
        <v>177</v>
      </c>
      <c r="L171" s="44"/>
      <c r="M171" s="264" t="s">
        <v>1</v>
      </c>
      <c r="N171" s="265" t="s">
        <v>43</v>
      </c>
      <c r="O171" s="91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2" t="s">
        <v>480</v>
      </c>
      <c r="AT171" s="222" t="s">
        <v>270</v>
      </c>
      <c r="AU171" s="222" t="s">
        <v>85</v>
      </c>
      <c r="AY171" s="17" t="s">
        <v>179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7" t="s">
        <v>85</v>
      </c>
      <c r="BK171" s="223">
        <f>ROUND(I171*H171,2)</f>
        <v>0</v>
      </c>
      <c r="BL171" s="17" t="s">
        <v>480</v>
      </c>
      <c r="BM171" s="222" t="s">
        <v>751</v>
      </c>
    </row>
    <row r="172" s="2" customFormat="1">
      <c r="A172" s="38"/>
      <c r="B172" s="39"/>
      <c r="C172" s="40"/>
      <c r="D172" s="224" t="s">
        <v>182</v>
      </c>
      <c r="E172" s="40"/>
      <c r="F172" s="225" t="s">
        <v>502</v>
      </c>
      <c r="G172" s="40"/>
      <c r="H172" s="40"/>
      <c r="I172" s="226"/>
      <c r="J172" s="40"/>
      <c r="K172" s="40"/>
      <c r="L172" s="44"/>
      <c r="M172" s="227"/>
      <c r="N172" s="228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182</v>
      </c>
      <c r="AU172" s="17" t="s">
        <v>85</v>
      </c>
    </row>
    <row r="173" s="2" customFormat="1">
      <c r="A173" s="38"/>
      <c r="B173" s="39"/>
      <c r="C173" s="40"/>
      <c r="D173" s="224" t="s">
        <v>183</v>
      </c>
      <c r="E173" s="40"/>
      <c r="F173" s="229" t="s">
        <v>752</v>
      </c>
      <c r="G173" s="40"/>
      <c r="H173" s="40"/>
      <c r="I173" s="226"/>
      <c r="J173" s="40"/>
      <c r="K173" s="40"/>
      <c r="L173" s="44"/>
      <c r="M173" s="227"/>
      <c r="N173" s="228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183</v>
      </c>
      <c r="AU173" s="17" t="s">
        <v>85</v>
      </c>
    </row>
    <row r="174" s="12" customFormat="1">
      <c r="A174" s="12"/>
      <c r="B174" s="230"/>
      <c r="C174" s="231"/>
      <c r="D174" s="224" t="s">
        <v>185</v>
      </c>
      <c r="E174" s="232" t="s">
        <v>1</v>
      </c>
      <c r="F174" s="233" t="s">
        <v>753</v>
      </c>
      <c r="G174" s="231"/>
      <c r="H174" s="234">
        <v>9.4120000000000008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0" t="s">
        <v>185</v>
      </c>
      <c r="AU174" s="240" t="s">
        <v>85</v>
      </c>
      <c r="AV174" s="12" t="s">
        <v>87</v>
      </c>
      <c r="AW174" s="12" t="s">
        <v>34</v>
      </c>
      <c r="AX174" s="12" t="s">
        <v>85</v>
      </c>
      <c r="AY174" s="240" t="s">
        <v>179</v>
      </c>
    </row>
    <row r="175" s="2" customFormat="1" ht="37.8" customHeight="1">
      <c r="A175" s="38"/>
      <c r="B175" s="39"/>
      <c r="C175" s="257" t="s">
        <v>306</v>
      </c>
      <c r="D175" s="257" t="s">
        <v>270</v>
      </c>
      <c r="E175" s="258" t="s">
        <v>499</v>
      </c>
      <c r="F175" s="259" t="s">
        <v>500</v>
      </c>
      <c r="G175" s="260" t="s">
        <v>176</v>
      </c>
      <c r="H175" s="261">
        <v>5.2249999999999996</v>
      </c>
      <c r="I175" s="262"/>
      <c r="J175" s="263">
        <f>ROUND(I175*H175,2)</f>
        <v>0</v>
      </c>
      <c r="K175" s="259" t="s">
        <v>177</v>
      </c>
      <c r="L175" s="44"/>
      <c r="M175" s="264" t="s">
        <v>1</v>
      </c>
      <c r="N175" s="265" t="s">
        <v>43</v>
      </c>
      <c r="O175" s="91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2" t="s">
        <v>480</v>
      </c>
      <c r="AT175" s="222" t="s">
        <v>270</v>
      </c>
      <c r="AU175" s="222" t="s">
        <v>85</v>
      </c>
      <c r="AY175" s="17" t="s">
        <v>179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85</v>
      </c>
      <c r="BK175" s="223">
        <f>ROUND(I175*H175,2)</f>
        <v>0</v>
      </c>
      <c r="BL175" s="17" t="s">
        <v>480</v>
      </c>
      <c r="BM175" s="222" t="s">
        <v>754</v>
      </c>
    </row>
    <row r="176" s="2" customFormat="1">
      <c r="A176" s="38"/>
      <c r="B176" s="39"/>
      <c r="C176" s="40"/>
      <c r="D176" s="224" t="s">
        <v>182</v>
      </c>
      <c r="E176" s="40"/>
      <c r="F176" s="225" t="s">
        <v>502</v>
      </c>
      <c r="G176" s="40"/>
      <c r="H176" s="40"/>
      <c r="I176" s="226"/>
      <c r="J176" s="40"/>
      <c r="K176" s="40"/>
      <c r="L176" s="44"/>
      <c r="M176" s="227"/>
      <c r="N176" s="22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182</v>
      </c>
      <c r="AU176" s="17" t="s">
        <v>85</v>
      </c>
    </row>
    <row r="177" s="2" customFormat="1">
      <c r="A177" s="38"/>
      <c r="B177" s="39"/>
      <c r="C177" s="40"/>
      <c r="D177" s="224" t="s">
        <v>183</v>
      </c>
      <c r="E177" s="40"/>
      <c r="F177" s="229" t="s">
        <v>755</v>
      </c>
      <c r="G177" s="40"/>
      <c r="H177" s="40"/>
      <c r="I177" s="226"/>
      <c r="J177" s="40"/>
      <c r="K177" s="40"/>
      <c r="L177" s="44"/>
      <c r="M177" s="227"/>
      <c r="N177" s="22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183</v>
      </c>
      <c r="AU177" s="17" t="s">
        <v>85</v>
      </c>
    </row>
    <row r="178" s="12" customFormat="1">
      <c r="A178" s="12"/>
      <c r="B178" s="230"/>
      <c r="C178" s="231"/>
      <c r="D178" s="224" t="s">
        <v>185</v>
      </c>
      <c r="E178" s="232" t="s">
        <v>1</v>
      </c>
      <c r="F178" s="233" t="s">
        <v>756</v>
      </c>
      <c r="G178" s="231"/>
      <c r="H178" s="234">
        <v>5.2249999999999996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0" t="s">
        <v>185</v>
      </c>
      <c r="AU178" s="240" t="s">
        <v>85</v>
      </c>
      <c r="AV178" s="12" t="s">
        <v>87</v>
      </c>
      <c r="AW178" s="12" t="s">
        <v>34</v>
      </c>
      <c r="AX178" s="12" t="s">
        <v>85</v>
      </c>
      <c r="AY178" s="240" t="s">
        <v>179</v>
      </c>
    </row>
    <row r="179" s="2" customFormat="1" ht="37.8" customHeight="1">
      <c r="A179" s="38"/>
      <c r="B179" s="39"/>
      <c r="C179" s="257" t="s">
        <v>269</v>
      </c>
      <c r="D179" s="257" t="s">
        <v>270</v>
      </c>
      <c r="E179" s="258" t="s">
        <v>513</v>
      </c>
      <c r="F179" s="259" t="s">
        <v>514</v>
      </c>
      <c r="G179" s="260" t="s">
        <v>176</v>
      </c>
      <c r="H179" s="261">
        <v>18.823</v>
      </c>
      <c r="I179" s="262"/>
      <c r="J179" s="263">
        <f>ROUND(I179*H179,2)</f>
        <v>0</v>
      </c>
      <c r="K179" s="259" t="s">
        <v>177</v>
      </c>
      <c r="L179" s="44"/>
      <c r="M179" s="264" t="s">
        <v>1</v>
      </c>
      <c r="N179" s="265" t="s">
        <v>43</v>
      </c>
      <c r="O179" s="91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2" t="s">
        <v>480</v>
      </c>
      <c r="AT179" s="222" t="s">
        <v>270</v>
      </c>
      <c r="AU179" s="222" t="s">
        <v>85</v>
      </c>
      <c r="AY179" s="17" t="s">
        <v>179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7" t="s">
        <v>85</v>
      </c>
      <c r="BK179" s="223">
        <f>ROUND(I179*H179,2)</f>
        <v>0</v>
      </c>
      <c r="BL179" s="17" t="s">
        <v>480</v>
      </c>
      <c r="BM179" s="222" t="s">
        <v>757</v>
      </c>
    </row>
    <row r="180" s="2" customFormat="1">
      <c r="A180" s="38"/>
      <c r="B180" s="39"/>
      <c r="C180" s="40"/>
      <c r="D180" s="224" t="s">
        <v>182</v>
      </c>
      <c r="E180" s="40"/>
      <c r="F180" s="225" t="s">
        <v>516</v>
      </c>
      <c r="G180" s="40"/>
      <c r="H180" s="40"/>
      <c r="I180" s="226"/>
      <c r="J180" s="40"/>
      <c r="K180" s="40"/>
      <c r="L180" s="44"/>
      <c r="M180" s="227"/>
      <c r="N180" s="22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182</v>
      </c>
      <c r="AU180" s="17" t="s">
        <v>85</v>
      </c>
    </row>
    <row r="181" s="2" customFormat="1">
      <c r="A181" s="38"/>
      <c r="B181" s="39"/>
      <c r="C181" s="40"/>
      <c r="D181" s="224" t="s">
        <v>183</v>
      </c>
      <c r="E181" s="40"/>
      <c r="F181" s="229" t="s">
        <v>752</v>
      </c>
      <c r="G181" s="40"/>
      <c r="H181" s="40"/>
      <c r="I181" s="226"/>
      <c r="J181" s="40"/>
      <c r="K181" s="40"/>
      <c r="L181" s="44"/>
      <c r="M181" s="227"/>
      <c r="N181" s="228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183</v>
      </c>
      <c r="AU181" s="17" t="s">
        <v>85</v>
      </c>
    </row>
    <row r="182" s="12" customFormat="1">
      <c r="A182" s="12"/>
      <c r="B182" s="230"/>
      <c r="C182" s="231"/>
      <c r="D182" s="224" t="s">
        <v>185</v>
      </c>
      <c r="E182" s="232" t="s">
        <v>1</v>
      </c>
      <c r="F182" s="233" t="s">
        <v>758</v>
      </c>
      <c r="G182" s="231"/>
      <c r="H182" s="234">
        <v>18.823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0" t="s">
        <v>185</v>
      </c>
      <c r="AU182" s="240" t="s">
        <v>85</v>
      </c>
      <c r="AV182" s="12" t="s">
        <v>87</v>
      </c>
      <c r="AW182" s="12" t="s">
        <v>34</v>
      </c>
      <c r="AX182" s="12" t="s">
        <v>85</v>
      </c>
      <c r="AY182" s="240" t="s">
        <v>179</v>
      </c>
    </row>
    <row r="183" s="2" customFormat="1" ht="37.8" customHeight="1">
      <c r="A183" s="38"/>
      <c r="B183" s="39"/>
      <c r="C183" s="257" t="s">
        <v>333</v>
      </c>
      <c r="D183" s="257" t="s">
        <v>270</v>
      </c>
      <c r="E183" s="258" t="s">
        <v>513</v>
      </c>
      <c r="F183" s="259" t="s">
        <v>514</v>
      </c>
      <c r="G183" s="260" t="s">
        <v>176</v>
      </c>
      <c r="H183" s="261">
        <v>10.451000000000001</v>
      </c>
      <c r="I183" s="262"/>
      <c r="J183" s="263">
        <f>ROUND(I183*H183,2)</f>
        <v>0</v>
      </c>
      <c r="K183" s="259" t="s">
        <v>177</v>
      </c>
      <c r="L183" s="44"/>
      <c r="M183" s="264" t="s">
        <v>1</v>
      </c>
      <c r="N183" s="265" t="s">
        <v>43</v>
      </c>
      <c r="O183" s="91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2" t="s">
        <v>480</v>
      </c>
      <c r="AT183" s="222" t="s">
        <v>270</v>
      </c>
      <c r="AU183" s="222" t="s">
        <v>85</v>
      </c>
      <c r="AY183" s="17" t="s">
        <v>179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85</v>
      </c>
      <c r="BK183" s="223">
        <f>ROUND(I183*H183,2)</f>
        <v>0</v>
      </c>
      <c r="BL183" s="17" t="s">
        <v>480</v>
      </c>
      <c r="BM183" s="222" t="s">
        <v>759</v>
      </c>
    </row>
    <row r="184" s="2" customFormat="1">
      <c r="A184" s="38"/>
      <c r="B184" s="39"/>
      <c r="C184" s="40"/>
      <c r="D184" s="224" t="s">
        <v>182</v>
      </c>
      <c r="E184" s="40"/>
      <c r="F184" s="225" t="s">
        <v>516</v>
      </c>
      <c r="G184" s="40"/>
      <c r="H184" s="40"/>
      <c r="I184" s="226"/>
      <c r="J184" s="40"/>
      <c r="K184" s="40"/>
      <c r="L184" s="44"/>
      <c r="M184" s="227"/>
      <c r="N184" s="228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182</v>
      </c>
      <c r="AU184" s="17" t="s">
        <v>85</v>
      </c>
    </row>
    <row r="185" s="2" customFormat="1">
      <c r="A185" s="38"/>
      <c r="B185" s="39"/>
      <c r="C185" s="40"/>
      <c r="D185" s="224" t="s">
        <v>183</v>
      </c>
      <c r="E185" s="40"/>
      <c r="F185" s="229" t="s">
        <v>755</v>
      </c>
      <c r="G185" s="40"/>
      <c r="H185" s="40"/>
      <c r="I185" s="226"/>
      <c r="J185" s="40"/>
      <c r="K185" s="40"/>
      <c r="L185" s="44"/>
      <c r="M185" s="227"/>
      <c r="N185" s="22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183</v>
      </c>
      <c r="AU185" s="17" t="s">
        <v>85</v>
      </c>
    </row>
    <row r="186" s="12" customFormat="1">
      <c r="A186" s="12"/>
      <c r="B186" s="230"/>
      <c r="C186" s="231"/>
      <c r="D186" s="224" t="s">
        <v>185</v>
      </c>
      <c r="E186" s="232" t="s">
        <v>1</v>
      </c>
      <c r="F186" s="233" t="s">
        <v>760</v>
      </c>
      <c r="G186" s="231"/>
      <c r="H186" s="234">
        <v>10.451000000000001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0" t="s">
        <v>185</v>
      </c>
      <c r="AU186" s="240" t="s">
        <v>85</v>
      </c>
      <c r="AV186" s="12" t="s">
        <v>87</v>
      </c>
      <c r="AW186" s="12" t="s">
        <v>34</v>
      </c>
      <c r="AX186" s="12" t="s">
        <v>85</v>
      </c>
      <c r="AY186" s="240" t="s">
        <v>179</v>
      </c>
    </row>
    <row r="187" s="2" customFormat="1" ht="49.05" customHeight="1">
      <c r="A187" s="38"/>
      <c r="B187" s="39"/>
      <c r="C187" s="257" t="s">
        <v>7</v>
      </c>
      <c r="D187" s="257" t="s">
        <v>270</v>
      </c>
      <c r="E187" s="258" t="s">
        <v>525</v>
      </c>
      <c r="F187" s="259" t="s">
        <v>526</v>
      </c>
      <c r="G187" s="260" t="s">
        <v>176</v>
      </c>
      <c r="H187" s="261">
        <v>12.912000000000001</v>
      </c>
      <c r="I187" s="262"/>
      <c r="J187" s="263">
        <f>ROUND(I187*H187,2)</f>
        <v>0</v>
      </c>
      <c r="K187" s="259" t="s">
        <v>177</v>
      </c>
      <c r="L187" s="44"/>
      <c r="M187" s="264" t="s">
        <v>1</v>
      </c>
      <c r="N187" s="265" t="s">
        <v>43</v>
      </c>
      <c r="O187" s="91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2" t="s">
        <v>480</v>
      </c>
      <c r="AT187" s="222" t="s">
        <v>270</v>
      </c>
      <c r="AU187" s="222" t="s">
        <v>85</v>
      </c>
      <c r="AY187" s="17" t="s">
        <v>179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85</v>
      </c>
      <c r="BK187" s="223">
        <f>ROUND(I187*H187,2)</f>
        <v>0</v>
      </c>
      <c r="BL187" s="17" t="s">
        <v>480</v>
      </c>
      <c r="BM187" s="222" t="s">
        <v>761</v>
      </c>
    </row>
    <row r="188" s="2" customFormat="1">
      <c r="A188" s="38"/>
      <c r="B188" s="39"/>
      <c r="C188" s="40"/>
      <c r="D188" s="224" t="s">
        <v>182</v>
      </c>
      <c r="E188" s="40"/>
      <c r="F188" s="225" t="s">
        <v>528</v>
      </c>
      <c r="G188" s="40"/>
      <c r="H188" s="40"/>
      <c r="I188" s="226"/>
      <c r="J188" s="40"/>
      <c r="K188" s="40"/>
      <c r="L188" s="44"/>
      <c r="M188" s="227"/>
      <c r="N188" s="228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182</v>
      </c>
      <c r="AU188" s="17" t="s">
        <v>85</v>
      </c>
    </row>
    <row r="189" s="2" customFormat="1">
      <c r="A189" s="38"/>
      <c r="B189" s="39"/>
      <c r="C189" s="40"/>
      <c r="D189" s="224" t="s">
        <v>183</v>
      </c>
      <c r="E189" s="40"/>
      <c r="F189" s="229" t="s">
        <v>762</v>
      </c>
      <c r="G189" s="40"/>
      <c r="H189" s="40"/>
      <c r="I189" s="226"/>
      <c r="J189" s="40"/>
      <c r="K189" s="40"/>
      <c r="L189" s="44"/>
      <c r="M189" s="227"/>
      <c r="N189" s="22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183</v>
      </c>
      <c r="AU189" s="17" t="s">
        <v>85</v>
      </c>
    </row>
    <row r="190" s="12" customFormat="1">
      <c r="A190" s="12"/>
      <c r="B190" s="230"/>
      <c r="C190" s="231"/>
      <c r="D190" s="224" t="s">
        <v>185</v>
      </c>
      <c r="E190" s="232" t="s">
        <v>1</v>
      </c>
      <c r="F190" s="233" t="s">
        <v>763</v>
      </c>
      <c r="G190" s="231"/>
      <c r="H190" s="234">
        <v>9.4120000000000008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0" t="s">
        <v>185</v>
      </c>
      <c r="AU190" s="240" t="s">
        <v>85</v>
      </c>
      <c r="AV190" s="12" t="s">
        <v>87</v>
      </c>
      <c r="AW190" s="12" t="s">
        <v>34</v>
      </c>
      <c r="AX190" s="12" t="s">
        <v>78</v>
      </c>
      <c r="AY190" s="240" t="s">
        <v>179</v>
      </c>
    </row>
    <row r="191" s="12" customFormat="1">
      <c r="A191" s="12"/>
      <c r="B191" s="230"/>
      <c r="C191" s="231"/>
      <c r="D191" s="224" t="s">
        <v>185</v>
      </c>
      <c r="E191" s="232" t="s">
        <v>1</v>
      </c>
      <c r="F191" s="233" t="s">
        <v>764</v>
      </c>
      <c r="G191" s="231"/>
      <c r="H191" s="234">
        <v>3.5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0" t="s">
        <v>185</v>
      </c>
      <c r="AU191" s="240" t="s">
        <v>85</v>
      </c>
      <c r="AV191" s="12" t="s">
        <v>87</v>
      </c>
      <c r="AW191" s="12" t="s">
        <v>34</v>
      </c>
      <c r="AX191" s="12" t="s">
        <v>78</v>
      </c>
      <c r="AY191" s="240" t="s">
        <v>179</v>
      </c>
    </row>
    <row r="192" s="14" customFormat="1">
      <c r="A192" s="14"/>
      <c r="B192" s="266"/>
      <c r="C192" s="267"/>
      <c r="D192" s="224" t="s">
        <v>185</v>
      </c>
      <c r="E192" s="268" t="s">
        <v>1</v>
      </c>
      <c r="F192" s="269" t="s">
        <v>291</v>
      </c>
      <c r="G192" s="267"/>
      <c r="H192" s="270">
        <v>12.912000000000001</v>
      </c>
      <c r="I192" s="271"/>
      <c r="J192" s="267"/>
      <c r="K192" s="267"/>
      <c r="L192" s="272"/>
      <c r="M192" s="273"/>
      <c r="N192" s="274"/>
      <c r="O192" s="274"/>
      <c r="P192" s="274"/>
      <c r="Q192" s="274"/>
      <c r="R192" s="274"/>
      <c r="S192" s="274"/>
      <c r="T192" s="27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6" t="s">
        <v>185</v>
      </c>
      <c r="AU192" s="276" t="s">
        <v>85</v>
      </c>
      <c r="AV192" s="14" t="s">
        <v>180</v>
      </c>
      <c r="AW192" s="14" t="s">
        <v>34</v>
      </c>
      <c r="AX192" s="14" t="s">
        <v>85</v>
      </c>
      <c r="AY192" s="276" t="s">
        <v>179</v>
      </c>
    </row>
    <row r="193" s="2" customFormat="1" ht="49.05" customHeight="1">
      <c r="A193" s="38"/>
      <c r="B193" s="39"/>
      <c r="C193" s="257" t="s">
        <v>410</v>
      </c>
      <c r="D193" s="257" t="s">
        <v>270</v>
      </c>
      <c r="E193" s="258" t="s">
        <v>525</v>
      </c>
      <c r="F193" s="259" t="s">
        <v>526</v>
      </c>
      <c r="G193" s="260" t="s">
        <v>176</v>
      </c>
      <c r="H193" s="261">
        <v>3.5</v>
      </c>
      <c r="I193" s="262"/>
      <c r="J193" s="263">
        <f>ROUND(I193*H193,2)</f>
        <v>0</v>
      </c>
      <c r="K193" s="259" t="s">
        <v>177</v>
      </c>
      <c r="L193" s="44"/>
      <c r="M193" s="264" t="s">
        <v>1</v>
      </c>
      <c r="N193" s="265" t="s">
        <v>43</v>
      </c>
      <c r="O193" s="91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2" t="s">
        <v>480</v>
      </c>
      <c r="AT193" s="222" t="s">
        <v>270</v>
      </c>
      <c r="AU193" s="222" t="s">
        <v>85</v>
      </c>
      <c r="AY193" s="17" t="s">
        <v>179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85</v>
      </c>
      <c r="BK193" s="223">
        <f>ROUND(I193*H193,2)</f>
        <v>0</v>
      </c>
      <c r="BL193" s="17" t="s">
        <v>480</v>
      </c>
      <c r="BM193" s="222" t="s">
        <v>765</v>
      </c>
    </row>
    <row r="194" s="2" customFormat="1">
      <c r="A194" s="38"/>
      <c r="B194" s="39"/>
      <c r="C194" s="40"/>
      <c r="D194" s="224" t="s">
        <v>182</v>
      </c>
      <c r="E194" s="40"/>
      <c r="F194" s="225" t="s">
        <v>528</v>
      </c>
      <c r="G194" s="40"/>
      <c r="H194" s="40"/>
      <c r="I194" s="226"/>
      <c r="J194" s="40"/>
      <c r="K194" s="40"/>
      <c r="L194" s="44"/>
      <c r="M194" s="227"/>
      <c r="N194" s="22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182</v>
      </c>
      <c r="AU194" s="17" t="s">
        <v>85</v>
      </c>
    </row>
    <row r="195" s="2" customFormat="1">
      <c r="A195" s="38"/>
      <c r="B195" s="39"/>
      <c r="C195" s="40"/>
      <c r="D195" s="224" t="s">
        <v>183</v>
      </c>
      <c r="E195" s="40"/>
      <c r="F195" s="229" t="s">
        <v>766</v>
      </c>
      <c r="G195" s="40"/>
      <c r="H195" s="40"/>
      <c r="I195" s="226"/>
      <c r="J195" s="40"/>
      <c r="K195" s="40"/>
      <c r="L195" s="44"/>
      <c r="M195" s="227"/>
      <c r="N195" s="228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183</v>
      </c>
      <c r="AU195" s="17" t="s">
        <v>85</v>
      </c>
    </row>
    <row r="196" s="12" customFormat="1">
      <c r="A196" s="12"/>
      <c r="B196" s="230"/>
      <c r="C196" s="231"/>
      <c r="D196" s="224" t="s">
        <v>185</v>
      </c>
      <c r="E196" s="232" t="s">
        <v>1</v>
      </c>
      <c r="F196" s="233" t="s">
        <v>764</v>
      </c>
      <c r="G196" s="231"/>
      <c r="H196" s="234">
        <v>3.5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0" t="s">
        <v>185</v>
      </c>
      <c r="AU196" s="240" t="s">
        <v>85</v>
      </c>
      <c r="AV196" s="12" t="s">
        <v>87</v>
      </c>
      <c r="AW196" s="12" t="s">
        <v>34</v>
      </c>
      <c r="AX196" s="12" t="s">
        <v>85</v>
      </c>
      <c r="AY196" s="240" t="s">
        <v>179</v>
      </c>
    </row>
    <row r="197" s="2" customFormat="1" ht="55.5" customHeight="1">
      <c r="A197" s="38"/>
      <c r="B197" s="39"/>
      <c r="C197" s="257" t="s">
        <v>338</v>
      </c>
      <c r="D197" s="257" t="s">
        <v>270</v>
      </c>
      <c r="E197" s="258" t="s">
        <v>572</v>
      </c>
      <c r="F197" s="259" t="s">
        <v>573</v>
      </c>
      <c r="G197" s="260" t="s">
        <v>176</v>
      </c>
      <c r="H197" s="261">
        <v>90.381</v>
      </c>
      <c r="I197" s="262"/>
      <c r="J197" s="263">
        <f>ROUND(I197*H197,2)</f>
        <v>0</v>
      </c>
      <c r="K197" s="259" t="s">
        <v>177</v>
      </c>
      <c r="L197" s="44"/>
      <c r="M197" s="264" t="s">
        <v>1</v>
      </c>
      <c r="N197" s="265" t="s">
        <v>43</v>
      </c>
      <c r="O197" s="91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2" t="s">
        <v>480</v>
      </c>
      <c r="AT197" s="222" t="s">
        <v>270</v>
      </c>
      <c r="AU197" s="222" t="s">
        <v>85</v>
      </c>
      <c r="AY197" s="17" t="s">
        <v>179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85</v>
      </c>
      <c r="BK197" s="223">
        <f>ROUND(I197*H197,2)</f>
        <v>0</v>
      </c>
      <c r="BL197" s="17" t="s">
        <v>480</v>
      </c>
      <c r="BM197" s="222" t="s">
        <v>767</v>
      </c>
    </row>
    <row r="198" s="2" customFormat="1">
      <c r="A198" s="38"/>
      <c r="B198" s="39"/>
      <c r="C198" s="40"/>
      <c r="D198" s="224" t="s">
        <v>182</v>
      </c>
      <c r="E198" s="40"/>
      <c r="F198" s="225" t="s">
        <v>575</v>
      </c>
      <c r="G198" s="40"/>
      <c r="H198" s="40"/>
      <c r="I198" s="226"/>
      <c r="J198" s="40"/>
      <c r="K198" s="40"/>
      <c r="L198" s="44"/>
      <c r="M198" s="227"/>
      <c r="N198" s="22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182</v>
      </c>
      <c r="AU198" s="17" t="s">
        <v>85</v>
      </c>
    </row>
    <row r="199" s="2" customFormat="1">
      <c r="A199" s="38"/>
      <c r="B199" s="39"/>
      <c r="C199" s="40"/>
      <c r="D199" s="224" t="s">
        <v>183</v>
      </c>
      <c r="E199" s="40"/>
      <c r="F199" s="229" t="s">
        <v>762</v>
      </c>
      <c r="G199" s="40"/>
      <c r="H199" s="40"/>
      <c r="I199" s="226"/>
      <c r="J199" s="40"/>
      <c r="K199" s="40"/>
      <c r="L199" s="44"/>
      <c r="M199" s="227"/>
      <c r="N199" s="22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183</v>
      </c>
      <c r="AU199" s="17" t="s">
        <v>85</v>
      </c>
    </row>
    <row r="200" s="12" customFormat="1">
      <c r="A200" s="12"/>
      <c r="B200" s="230"/>
      <c r="C200" s="231"/>
      <c r="D200" s="224" t="s">
        <v>185</v>
      </c>
      <c r="E200" s="232" t="s">
        <v>1</v>
      </c>
      <c r="F200" s="233" t="s">
        <v>768</v>
      </c>
      <c r="G200" s="231"/>
      <c r="H200" s="234">
        <v>65.881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0" t="s">
        <v>185</v>
      </c>
      <c r="AU200" s="240" t="s">
        <v>85</v>
      </c>
      <c r="AV200" s="12" t="s">
        <v>87</v>
      </c>
      <c r="AW200" s="12" t="s">
        <v>34</v>
      </c>
      <c r="AX200" s="12" t="s">
        <v>78</v>
      </c>
      <c r="AY200" s="240" t="s">
        <v>179</v>
      </c>
    </row>
    <row r="201" s="12" customFormat="1">
      <c r="A201" s="12"/>
      <c r="B201" s="230"/>
      <c r="C201" s="231"/>
      <c r="D201" s="224" t="s">
        <v>185</v>
      </c>
      <c r="E201" s="232" t="s">
        <v>1</v>
      </c>
      <c r="F201" s="233" t="s">
        <v>769</v>
      </c>
      <c r="G201" s="231"/>
      <c r="H201" s="234">
        <v>24.5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40" t="s">
        <v>185</v>
      </c>
      <c r="AU201" s="240" t="s">
        <v>85</v>
      </c>
      <c r="AV201" s="12" t="s">
        <v>87</v>
      </c>
      <c r="AW201" s="12" t="s">
        <v>34</v>
      </c>
      <c r="AX201" s="12" t="s">
        <v>78</v>
      </c>
      <c r="AY201" s="240" t="s">
        <v>179</v>
      </c>
    </row>
    <row r="202" s="14" customFormat="1">
      <c r="A202" s="14"/>
      <c r="B202" s="266"/>
      <c r="C202" s="267"/>
      <c r="D202" s="224" t="s">
        <v>185</v>
      </c>
      <c r="E202" s="268" t="s">
        <v>1</v>
      </c>
      <c r="F202" s="269" t="s">
        <v>291</v>
      </c>
      <c r="G202" s="267"/>
      <c r="H202" s="270">
        <v>90.381</v>
      </c>
      <c r="I202" s="271"/>
      <c r="J202" s="267"/>
      <c r="K202" s="267"/>
      <c r="L202" s="272"/>
      <c r="M202" s="273"/>
      <c r="N202" s="274"/>
      <c r="O202" s="274"/>
      <c r="P202" s="274"/>
      <c r="Q202" s="274"/>
      <c r="R202" s="274"/>
      <c r="S202" s="274"/>
      <c r="T202" s="27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6" t="s">
        <v>185</v>
      </c>
      <c r="AU202" s="276" t="s">
        <v>85</v>
      </c>
      <c r="AV202" s="14" t="s">
        <v>180</v>
      </c>
      <c r="AW202" s="14" t="s">
        <v>34</v>
      </c>
      <c r="AX202" s="14" t="s">
        <v>85</v>
      </c>
      <c r="AY202" s="276" t="s">
        <v>179</v>
      </c>
    </row>
    <row r="203" s="2" customFormat="1" ht="55.5" customHeight="1">
      <c r="A203" s="38"/>
      <c r="B203" s="39"/>
      <c r="C203" s="257" t="s">
        <v>770</v>
      </c>
      <c r="D203" s="257" t="s">
        <v>270</v>
      </c>
      <c r="E203" s="258" t="s">
        <v>572</v>
      </c>
      <c r="F203" s="259" t="s">
        <v>573</v>
      </c>
      <c r="G203" s="260" t="s">
        <v>176</v>
      </c>
      <c r="H203" s="261">
        <v>70</v>
      </c>
      <c r="I203" s="262"/>
      <c r="J203" s="263">
        <f>ROUND(I203*H203,2)</f>
        <v>0</v>
      </c>
      <c r="K203" s="259" t="s">
        <v>177</v>
      </c>
      <c r="L203" s="44"/>
      <c r="M203" s="264" t="s">
        <v>1</v>
      </c>
      <c r="N203" s="265" t="s">
        <v>43</v>
      </c>
      <c r="O203" s="91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2" t="s">
        <v>480</v>
      </c>
      <c r="AT203" s="222" t="s">
        <v>270</v>
      </c>
      <c r="AU203" s="222" t="s">
        <v>85</v>
      </c>
      <c r="AY203" s="17" t="s">
        <v>179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85</v>
      </c>
      <c r="BK203" s="223">
        <f>ROUND(I203*H203,2)</f>
        <v>0</v>
      </c>
      <c r="BL203" s="17" t="s">
        <v>480</v>
      </c>
      <c r="BM203" s="222" t="s">
        <v>771</v>
      </c>
    </row>
    <row r="204" s="2" customFormat="1">
      <c r="A204" s="38"/>
      <c r="B204" s="39"/>
      <c r="C204" s="40"/>
      <c r="D204" s="224" t="s">
        <v>182</v>
      </c>
      <c r="E204" s="40"/>
      <c r="F204" s="225" t="s">
        <v>575</v>
      </c>
      <c r="G204" s="40"/>
      <c r="H204" s="40"/>
      <c r="I204" s="226"/>
      <c r="J204" s="40"/>
      <c r="K204" s="40"/>
      <c r="L204" s="44"/>
      <c r="M204" s="227"/>
      <c r="N204" s="228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182</v>
      </c>
      <c r="AU204" s="17" t="s">
        <v>85</v>
      </c>
    </row>
    <row r="205" s="2" customFormat="1">
      <c r="A205" s="38"/>
      <c r="B205" s="39"/>
      <c r="C205" s="40"/>
      <c r="D205" s="224" t="s">
        <v>183</v>
      </c>
      <c r="E205" s="40"/>
      <c r="F205" s="229" t="s">
        <v>766</v>
      </c>
      <c r="G205" s="40"/>
      <c r="H205" s="40"/>
      <c r="I205" s="226"/>
      <c r="J205" s="40"/>
      <c r="K205" s="40"/>
      <c r="L205" s="44"/>
      <c r="M205" s="227"/>
      <c r="N205" s="228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183</v>
      </c>
      <c r="AU205" s="17" t="s">
        <v>85</v>
      </c>
    </row>
    <row r="206" s="12" customFormat="1">
      <c r="A206" s="12"/>
      <c r="B206" s="230"/>
      <c r="C206" s="231"/>
      <c r="D206" s="224" t="s">
        <v>185</v>
      </c>
      <c r="E206" s="232" t="s">
        <v>1</v>
      </c>
      <c r="F206" s="233" t="s">
        <v>772</v>
      </c>
      <c r="G206" s="231"/>
      <c r="H206" s="234">
        <v>70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40" t="s">
        <v>185</v>
      </c>
      <c r="AU206" s="240" t="s">
        <v>85</v>
      </c>
      <c r="AV206" s="12" t="s">
        <v>87</v>
      </c>
      <c r="AW206" s="12" t="s">
        <v>34</v>
      </c>
      <c r="AX206" s="12" t="s">
        <v>85</v>
      </c>
      <c r="AY206" s="240" t="s">
        <v>179</v>
      </c>
    </row>
    <row r="207" s="2" customFormat="1" ht="24.15" customHeight="1">
      <c r="A207" s="38"/>
      <c r="B207" s="39"/>
      <c r="C207" s="257" t="s">
        <v>352</v>
      </c>
      <c r="D207" s="257" t="s">
        <v>270</v>
      </c>
      <c r="E207" s="258" t="s">
        <v>613</v>
      </c>
      <c r="F207" s="259" t="s">
        <v>614</v>
      </c>
      <c r="G207" s="260" t="s">
        <v>176</v>
      </c>
      <c r="H207" s="261">
        <v>9.4120000000000008</v>
      </c>
      <c r="I207" s="262"/>
      <c r="J207" s="263">
        <f>ROUND(I207*H207,2)</f>
        <v>0</v>
      </c>
      <c r="K207" s="259" t="s">
        <v>177</v>
      </c>
      <c r="L207" s="44"/>
      <c r="M207" s="264" t="s">
        <v>1</v>
      </c>
      <c r="N207" s="265" t="s">
        <v>43</v>
      </c>
      <c r="O207" s="91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2" t="s">
        <v>480</v>
      </c>
      <c r="AT207" s="222" t="s">
        <v>270</v>
      </c>
      <c r="AU207" s="222" t="s">
        <v>85</v>
      </c>
      <c r="AY207" s="17" t="s">
        <v>179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85</v>
      </c>
      <c r="BK207" s="223">
        <f>ROUND(I207*H207,2)</f>
        <v>0</v>
      </c>
      <c r="BL207" s="17" t="s">
        <v>480</v>
      </c>
      <c r="BM207" s="222" t="s">
        <v>773</v>
      </c>
    </row>
    <row r="208" s="2" customFormat="1">
      <c r="A208" s="38"/>
      <c r="B208" s="39"/>
      <c r="C208" s="40"/>
      <c r="D208" s="224" t="s">
        <v>182</v>
      </c>
      <c r="E208" s="40"/>
      <c r="F208" s="225" t="s">
        <v>616</v>
      </c>
      <c r="G208" s="40"/>
      <c r="H208" s="40"/>
      <c r="I208" s="226"/>
      <c r="J208" s="40"/>
      <c r="K208" s="40"/>
      <c r="L208" s="44"/>
      <c r="M208" s="227"/>
      <c r="N208" s="228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182</v>
      </c>
      <c r="AU208" s="17" t="s">
        <v>85</v>
      </c>
    </row>
    <row r="209" s="2" customFormat="1">
      <c r="A209" s="38"/>
      <c r="B209" s="39"/>
      <c r="C209" s="40"/>
      <c r="D209" s="224" t="s">
        <v>183</v>
      </c>
      <c r="E209" s="40"/>
      <c r="F209" s="229" t="s">
        <v>774</v>
      </c>
      <c r="G209" s="40"/>
      <c r="H209" s="40"/>
      <c r="I209" s="226"/>
      <c r="J209" s="40"/>
      <c r="K209" s="40"/>
      <c r="L209" s="44"/>
      <c r="M209" s="227"/>
      <c r="N209" s="228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183</v>
      </c>
      <c r="AU209" s="17" t="s">
        <v>85</v>
      </c>
    </row>
    <row r="210" s="12" customFormat="1">
      <c r="A210" s="12"/>
      <c r="B210" s="230"/>
      <c r="C210" s="231"/>
      <c r="D210" s="224" t="s">
        <v>185</v>
      </c>
      <c r="E210" s="232" t="s">
        <v>1</v>
      </c>
      <c r="F210" s="233" t="s">
        <v>763</v>
      </c>
      <c r="G210" s="231"/>
      <c r="H210" s="234">
        <v>9.4120000000000008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40" t="s">
        <v>185</v>
      </c>
      <c r="AU210" s="240" t="s">
        <v>85</v>
      </c>
      <c r="AV210" s="12" t="s">
        <v>87</v>
      </c>
      <c r="AW210" s="12" t="s">
        <v>34</v>
      </c>
      <c r="AX210" s="12" t="s">
        <v>85</v>
      </c>
      <c r="AY210" s="240" t="s">
        <v>179</v>
      </c>
    </row>
    <row r="211" s="2" customFormat="1" ht="24.15" customHeight="1">
      <c r="A211" s="38"/>
      <c r="B211" s="39"/>
      <c r="C211" s="257" t="s">
        <v>357</v>
      </c>
      <c r="D211" s="257" t="s">
        <v>270</v>
      </c>
      <c r="E211" s="258" t="s">
        <v>644</v>
      </c>
      <c r="F211" s="259" t="s">
        <v>645</v>
      </c>
      <c r="G211" s="260" t="s">
        <v>200</v>
      </c>
      <c r="H211" s="261">
        <v>3</v>
      </c>
      <c r="I211" s="262"/>
      <c r="J211" s="263">
        <f>ROUND(I211*H211,2)</f>
        <v>0</v>
      </c>
      <c r="K211" s="259" t="s">
        <v>177</v>
      </c>
      <c r="L211" s="44"/>
      <c r="M211" s="264" t="s">
        <v>1</v>
      </c>
      <c r="N211" s="265" t="s">
        <v>43</v>
      </c>
      <c r="O211" s="91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2" t="s">
        <v>480</v>
      </c>
      <c r="AT211" s="222" t="s">
        <v>270</v>
      </c>
      <c r="AU211" s="222" t="s">
        <v>85</v>
      </c>
      <c r="AY211" s="17" t="s">
        <v>179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7" t="s">
        <v>85</v>
      </c>
      <c r="BK211" s="223">
        <f>ROUND(I211*H211,2)</f>
        <v>0</v>
      </c>
      <c r="BL211" s="17" t="s">
        <v>480</v>
      </c>
      <c r="BM211" s="222" t="s">
        <v>775</v>
      </c>
    </row>
    <row r="212" s="2" customFormat="1">
      <c r="A212" s="38"/>
      <c r="B212" s="39"/>
      <c r="C212" s="40"/>
      <c r="D212" s="224" t="s">
        <v>182</v>
      </c>
      <c r="E212" s="40"/>
      <c r="F212" s="225" t="s">
        <v>647</v>
      </c>
      <c r="G212" s="40"/>
      <c r="H212" s="40"/>
      <c r="I212" s="226"/>
      <c r="J212" s="40"/>
      <c r="K212" s="40"/>
      <c r="L212" s="44"/>
      <c r="M212" s="227"/>
      <c r="N212" s="228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182</v>
      </c>
      <c r="AU212" s="17" t="s">
        <v>85</v>
      </c>
    </row>
    <row r="213" s="12" customFormat="1">
      <c r="A213" s="12"/>
      <c r="B213" s="230"/>
      <c r="C213" s="231"/>
      <c r="D213" s="224" t="s">
        <v>185</v>
      </c>
      <c r="E213" s="232" t="s">
        <v>1</v>
      </c>
      <c r="F213" s="233" t="s">
        <v>776</v>
      </c>
      <c r="G213" s="231"/>
      <c r="H213" s="234">
        <v>3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40" t="s">
        <v>185</v>
      </c>
      <c r="AU213" s="240" t="s">
        <v>85</v>
      </c>
      <c r="AV213" s="12" t="s">
        <v>87</v>
      </c>
      <c r="AW213" s="12" t="s">
        <v>34</v>
      </c>
      <c r="AX213" s="12" t="s">
        <v>85</v>
      </c>
      <c r="AY213" s="240" t="s">
        <v>179</v>
      </c>
    </row>
    <row r="214" s="2" customFormat="1" ht="24.15" customHeight="1">
      <c r="A214" s="38"/>
      <c r="B214" s="39"/>
      <c r="C214" s="257" t="s">
        <v>277</v>
      </c>
      <c r="D214" s="257" t="s">
        <v>270</v>
      </c>
      <c r="E214" s="258" t="s">
        <v>777</v>
      </c>
      <c r="F214" s="259" t="s">
        <v>778</v>
      </c>
      <c r="G214" s="260" t="s">
        <v>176</v>
      </c>
      <c r="H214" s="261">
        <v>12.912000000000001</v>
      </c>
      <c r="I214" s="262"/>
      <c r="J214" s="263">
        <f>ROUND(I214*H214,2)</f>
        <v>0</v>
      </c>
      <c r="K214" s="259" t="s">
        <v>177</v>
      </c>
      <c r="L214" s="44"/>
      <c r="M214" s="264" t="s">
        <v>1</v>
      </c>
      <c r="N214" s="265" t="s">
        <v>43</v>
      </c>
      <c r="O214" s="91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2" t="s">
        <v>480</v>
      </c>
      <c r="AT214" s="222" t="s">
        <v>270</v>
      </c>
      <c r="AU214" s="222" t="s">
        <v>85</v>
      </c>
      <c r="AY214" s="17" t="s">
        <v>179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7" t="s">
        <v>85</v>
      </c>
      <c r="BK214" s="223">
        <f>ROUND(I214*H214,2)</f>
        <v>0</v>
      </c>
      <c r="BL214" s="17" t="s">
        <v>480</v>
      </c>
      <c r="BM214" s="222" t="s">
        <v>779</v>
      </c>
    </row>
    <row r="215" s="2" customFormat="1">
      <c r="A215" s="38"/>
      <c r="B215" s="39"/>
      <c r="C215" s="40"/>
      <c r="D215" s="224" t="s">
        <v>182</v>
      </c>
      <c r="E215" s="40"/>
      <c r="F215" s="225" t="s">
        <v>780</v>
      </c>
      <c r="G215" s="40"/>
      <c r="H215" s="40"/>
      <c r="I215" s="226"/>
      <c r="J215" s="40"/>
      <c r="K215" s="40"/>
      <c r="L215" s="44"/>
      <c r="M215" s="227"/>
      <c r="N215" s="228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182</v>
      </c>
      <c r="AU215" s="17" t="s">
        <v>85</v>
      </c>
    </row>
    <row r="216" s="2" customFormat="1">
      <c r="A216" s="38"/>
      <c r="B216" s="39"/>
      <c r="C216" s="40"/>
      <c r="D216" s="224" t="s">
        <v>183</v>
      </c>
      <c r="E216" s="40"/>
      <c r="F216" s="229" t="s">
        <v>781</v>
      </c>
      <c r="G216" s="40"/>
      <c r="H216" s="40"/>
      <c r="I216" s="226"/>
      <c r="J216" s="40"/>
      <c r="K216" s="40"/>
      <c r="L216" s="44"/>
      <c r="M216" s="227"/>
      <c r="N216" s="228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183</v>
      </c>
      <c r="AU216" s="17" t="s">
        <v>85</v>
      </c>
    </row>
    <row r="217" s="12" customFormat="1">
      <c r="A217" s="12"/>
      <c r="B217" s="230"/>
      <c r="C217" s="231"/>
      <c r="D217" s="224" t="s">
        <v>185</v>
      </c>
      <c r="E217" s="232" t="s">
        <v>1</v>
      </c>
      <c r="F217" s="233" t="s">
        <v>763</v>
      </c>
      <c r="G217" s="231"/>
      <c r="H217" s="234">
        <v>9.4120000000000008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0" t="s">
        <v>185</v>
      </c>
      <c r="AU217" s="240" t="s">
        <v>85</v>
      </c>
      <c r="AV217" s="12" t="s">
        <v>87</v>
      </c>
      <c r="AW217" s="12" t="s">
        <v>34</v>
      </c>
      <c r="AX217" s="12" t="s">
        <v>78</v>
      </c>
      <c r="AY217" s="240" t="s">
        <v>179</v>
      </c>
    </row>
    <row r="218" s="12" customFormat="1">
      <c r="A218" s="12"/>
      <c r="B218" s="230"/>
      <c r="C218" s="231"/>
      <c r="D218" s="224" t="s">
        <v>185</v>
      </c>
      <c r="E218" s="232" t="s">
        <v>1</v>
      </c>
      <c r="F218" s="233" t="s">
        <v>764</v>
      </c>
      <c r="G218" s="231"/>
      <c r="H218" s="234">
        <v>3.5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0" t="s">
        <v>185</v>
      </c>
      <c r="AU218" s="240" t="s">
        <v>85</v>
      </c>
      <c r="AV218" s="12" t="s">
        <v>87</v>
      </c>
      <c r="AW218" s="12" t="s">
        <v>34</v>
      </c>
      <c r="AX218" s="12" t="s">
        <v>78</v>
      </c>
      <c r="AY218" s="240" t="s">
        <v>179</v>
      </c>
    </row>
    <row r="219" s="14" customFormat="1">
      <c r="A219" s="14"/>
      <c r="B219" s="266"/>
      <c r="C219" s="267"/>
      <c r="D219" s="224" t="s">
        <v>185</v>
      </c>
      <c r="E219" s="268" t="s">
        <v>1</v>
      </c>
      <c r="F219" s="269" t="s">
        <v>291</v>
      </c>
      <c r="G219" s="267"/>
      <c r="H219" s="270">
        <v>12.912000000000001</v>
      </c>
      <c r="I219" s="271"/>
      <c r="J219" s="267"/>
      <c r="K219" s="267"/>
      <c r="L219" s="272"/>
      <c r="M219" s="280"/>
      <c r="N219" s="281"/>
      <c r="O219" s="281"/>
      <c r="P219" s="281"/>
      <c r="Q219" s="281"/>
      <c r="R219" s="281"/>
      <c r="S219" s="281"/>
      <c r="T219" s="28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6" t="s">
        <v>185</v>
      </c>
      <c r="AU219" s="276" t="s">
        <v>85</v>
      </c>
      <c r="AV219" s="14" t="s">
        <v>180</v>
      </c>
      <c r="AW219" s="14" t="s">
        <v>34</v>
      </c>
      <c r="AX219" s="14" t="s">
        <v>85</v>
      </c>
      <c r="AY219" s="276" t="s">
        <v>179</v>
      </c>
    </row>
    <row r="220" s="2" customFormat="1" ht="6.96" customHeight="1">
      <c r="A220" s="38"/>
      <c r="B220" s="66"/>
      <c r="C220" s="67"/>
      <c r="D220" s="67"/>
      <c r="E220" s="67"/>
      <c r="F220" s="67"/>
      <c r="G220" s="67"/>
      <c r="H220" s="67"/>
      <c r="I220" s="67"/>
      <c r="J220" s="67"/>
      <c r="K220" s="67"/>
      <c r="L220" s="44"/>
      <c r="M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</sheetData>
  <sheetProtection sheet="1" autoFilter="0" formatColumns="0" formatRows="0" objects="1" scenarios="1" spinCount="100000" saltValue="3+A3PsWexVN4EH+23+hb35IlmSvepgItKuNI21Xbpu18f2FfR3uqaLcprGP/3YOUd4yI/F/Lh1MSUUYY3LaXlA==" hashValue="pUJYwxFjMDt9YXhczQglTrtL3lr1ZRh5jjYXbbcSk7Em1Ia9x2AyAcEnwE1fFEh6f8SdPSCTo1CQoFUBh1IHuA==" algorithmName="SHA-512" password="CC35"/>
  <autoFilter ref="C122:K21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688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782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783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ROUND((SUM(BE121:BE125)),  2)</f>
        <v>0</v>
      </c>
      <c r="G35" s="38"/>
      <c r="H35" s="38"/>
      <c r="I35" s="164">
        <v>0.20999999999999999</v>
      </c>
      <c r="J35" s="16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ROUND((SUM(BF121:BF125)),  2)</f>
        <v>0</v>
      </c>
      <c r="G36" s="38"/>
      <c r="H36" s="38"/>
      <c r="I36" s="164">
        <v>0.12</v>
      </c>
      <c r="J36" s="16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ROUND((SUM(BG121:BG125)),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ROUND((SUM(BH121:BH125)),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ROUND((SUM(BI121:BI125)),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688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2.2 - VON - práce zhotovitele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vŽST Jílovice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9" customFormat="1" ht="24.96" customHeight="1">
      <c r="A99" s="9"/>
      <c r="B99" s="188"/>
      <c r="C99" s="189"/>
      <c r="D99" s="190" t="s">
        <v>784</v>
      </c>
      <c r="E99" s="191"/>
      <c r="F99" s="191"/>
      <c r="G99" s="191"/>
      <c r="H99" s="191"/>
      <c r="I99" s="191"/>
      <c r="J99" s="192">
        <f>J122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160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Cyklická obnova trati v úseku Jílovice - Borovany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148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3" t="s">
        <v>688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150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SO 2.2 - VON - práce zhotovitele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trať dle JŘ č.199 vŽST Jílovice</v>
      </c>
      <c r="G115" s="40"/>
      <c r="H115" s="40"/>
      <c r="I115" s="32" t="s">
        <v>22</v>
      </c>
      <c r="J115" s="79" t="str">
        <f>IF(J14="","",J14)</f>
        <v>22. 7. 2024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Správa železnic s.o.,OŘ Plzeň, ST České Budějovice</v>
      </c>
      <c r="G117" s="40"/>
      <c r="H117" s="40"/>
      <c r="I117" s="32" t="s">
        <v>32</v>
      </c>
      <c r="J117" s="36" t="str">
        <f>E23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30</v>
      </c>
      <c r="D118" s="40"/>
      <c r="E118" s="40"/>
      <c r="F118" s="27" t="str">
        <f>IF(E20="","",E20)</f>
        <v>Vyplň údaj</v>
      </c>
      <c r="G118" s="40"/>
      <c r="H118" s="40"/>
      <c r="I118" s="32" t="s">
        <v>35</v>
      </c>
      <c r="J118" s="36" t="str">
        <f>E26</f>
        <v>Ing. Zdeněk Znamenaný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161</v>
      </c>
      <c r="D120" s="202" t="s">
        <v>63</v>
      </c>
      <c r="E120" s="202" t="s">
        <v>59</v>
      </c>
      <c r="F120" s="202" t="s">
        <v>60</v>
      </c>
      <c r="G120" s="202" t="s">
        <v>162</v>
      </c>
      <c r="H120" s="202" t="s">
        <v>163</v>
      </c>
      <c r="I120" s="202" t="s">
        <v>164</v>
      </c>
      <c r="J120" s="202" t="s">
        <v>154</v>
      </c>
      <c r="K120" s="203" t="s">
        <v>165</v>
      </c>
      <c r="L120" s="204"/>
      <c r="M120" s="100" t="s">
        <v>1</v>
      </c>
      <c r="N120" s="101" t="s">
        <v>42</v>
      </c>
      <c r="O120" s="101" t="s">
        <v>166</v>
      </c>
      <c r="P120" s="101" t="s">
        <v>167</v>
      </c>
      <c r="Q120" s="101" t="s">
        <v>168</v>
      </c>
      <c r="R120" s="101" t="s">
        <v>169</v>
      </c>
      <c r="S120" s="101" t="s">
        <v>170</v>
      </c>
      <c r="T120" s="102" t="s">
        <v>171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172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0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156</v>
      </c>
      <c r="BK121" s="209">
        <f>BK122</f>
        <v>0</v>
      </c>
    </row>
    <row r="122" s="13" customFormat="1" ht="25.92" customHeight="1">
      <c r="A122" s="13"/>
      <c r="B122" s="241"/>
      <c r="C122" s="242"/>
      <c r="D122" s="243" t="s">
        <v>77</v>
      </c>
      <c r="E122" s="244" t="s">
        <v>785</v>
      </c>
      <c r="F122" s="244" t="s">
        <v>786</v>
      </c>
      <c r="G122" s="242"/>
      <c r="H122" s="242"/>
      <c r="I122" s="245"/>
      <c r="J122" s="246">
        <f>BK122</f>
        <v>0</v>
      </c>
      <c r="K122" s="242"/>
      <c r="L122" s="247"/>
      <c r="M122" s="248"/>
      <c r="N122" s="249"/>
      <c r="O122" s="249"/>
      <c r="P122" s="250">
        <f>SUM(P123:P125)</f>
        <v>0</v>
      </c>
      <c r="Q122" s="249"/>
      <c r="R122" s="250">
        <f>SUM(R123:R125)</f>
        <v>0</v>
      </c>
      <c r="S122" s="249"/>
      <c r="T122" s="251">
        <f>SUM(T123:T125)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252" t="s">
        <v>203</v>
      </c>
      <c r="AT122" s="253" t="s">
        <v>77</v>
      </c>
      <c r="AU122" s="253" t="s">
        <v>78</v>
      </c>
      <c r="AY122" s="252" t="s">
        <v>179</v>
      </c>
      <c r="BK122" s="254">
        <f>SUM(BK123:BK125)</f>
        <v>0</v>
      </c>
    </row>
    <row r="123" s="2" customFormat="1" ht="24.15" customHeight="1">
      <c r="A123" s="38"/>
      <c r="B123" s="39"/>
      <c r="C123" s="257" t="s">
        <v>85</v>
      </c>
      <c r="D123" s="257" t="s">
        <v>270</v>
      </c>
      <c r="E123" s="258" t="s">
        <v>787</v>
      </c>
      <c r="F123" s="259" t="s">
        <v>788</v>
      </c>
      <c r="G123" s="260" t="s">
        <v>789</v>
      </c>
      <c r="H123" s="261">
        <v>1</v>
      </c>
      <c r="I123" s="262"/>
      <c r="J123" s="263">
        <f>ROUND(I123*H123,2)</f>
        <v>0</v>
      </c>
      <c r="K123" s="259" t="s">
        <v>177</v>
      </c>
      <c r="L123" s="44"/>
      <c r="M123" s="264" t="s">
        <v>1</v>
      </c>
      <c r="N123" s="265" t="s">
        <v>43</v>
      </c>
      <c r="O123" s="91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2" t="s">
        <v>180</v>
      </c>
      <c r="AT123" s="222" t="s">
        <v>270</v>
      </c>
      <c r="AU123" s="222" t="s">
        <v>85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85</v>
      </c>
      <c r="BK123" s="223">
        <f>ROUND(I123*H123,2)</f>
        <v>0</v>
      </c>
      <c r="BL123" s="17" t="s">
        <v>180</v>
      </c>
      <c r="BM123" s="222" t="s">
        <v>790</v>
      </c>
    </row>
    <row r="124" s="2" customFormat="1">
      <c r="A124" s="38"/>
      <c r="B124" s="39"/>
      <c r="C124" s="40"/>
      <c r="D124" s="224" t="s">
        <v>182</v>
      </c>
      <c r="E124" s="40"/>
      <c r="F124" s="225" t="s">
        <v>788</v>
      </c>
      <c r="G124" s="40"/>
      <c r="H124" s="40"/>
      <c r="I124" s="226"/>
      <c r="J124" s="40"/>
      <c r="K124" s="40"/>
      <c r="L124" s="44"/>
      <c r="M124" s="227"/>
      <c r="N124" s="22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182</v>
      </c>
      <c r="AU124" s="17" t="s">
        <v>85</v>
      </c>
    </row>
    <row r="125" s="12" customFormat="1">
      <c r="A125" s="12"/>
      <c r="B125" s="230"/>
      <c r="C125" s="231"/>
      <c r="D125" s="224" t="s">
        <v>185</v>
      </c>
      <c r="E125" s="232" t="s">
        <v>1</v>
      </c>
      <c r="F125" s="233" t="s">
        <v>239</v>
      </c>
      <c r="G125" s="231"/>
      <c r="H125" s="234">
        <v>1</v>
      </c>
      <c r="I125" s="235"/>
      <c r="J125" s="231"/>
      <c r="K125" s="231"/>
      <c r="L125" s="236"/>
      <c r="M125" s="277"/>
      <c r="N125" s="278"/>
      <c r="O125" s="278"/>
      <c r="P125" s="278"/>
      <c r="Q125" s="278"/>
      <c r="R125" s="278"/>
      <c r="S125" s="278"/>
      <c r="T125" s="279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40" t="s">
        <v>185</v>
      </c>
      <c r="AU125" s="240" t="s">
        <v>85</v>
      </c>
      <c r="AV125" s="12" t="s">
        <v>87</v>
      </c>
      <c r="AW125" s="12" t="s">
        <v>34</v>
      </c>
      <c r="AX125" s="12" t="s">
        <v>85</v>
      </c>
      <c r="AY125" s="240" t="s">
        <v>179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/5H4De7gLFL0EXvuenF2baalBRxK+25+MNrtit9o2YJ7uqFD0k9vrFJ2UPu8cK0mKcSU+CxK0WJaSImzkJiG4w==" hashValue="8SJRBKg5yiO4yDkCbOIIe3z3Eb0XIl5lsXNqtCR/pv7pyfa3m6jeGcOriVrAv29RLBd8PVoUXYLnPgEArpYu5g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791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792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ROUND((SUM(BE123:BE229)),  2)</f>
        <v>0</v>
      </c>
      <c r="G35" s="38"/>
      <c r="H35" s="38"/>
      <c r="I35" s="164">
        <v>0.20999999999999999</v>
      </c>
      <c r="J35" s="163">
        <f>ROUND(((SUM(BE123:BE229))*I35),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ROUND((SUM(BF123:BF229)),  2)</f>
        <v>0</v>
      </c>
      <c r="G36" s="38"/>
      <c r="H36" s="38"/>
      <c r="I36" s="164">
        <v>0.12</v>
      </c>
      <c r="J36" s="163">
        <f>ROUND(((SUM(BF123:BF229))*I36),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ROUND((SUM(BG123:BG229)),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ROUND((SUM(BH123:BH229)),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ROUND((SUM(BI123:BI229)),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791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3.1 - železniční svršek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 úseku Jílovice - Borovany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9" customFormat="1" ht="24.96" customHeight="1">
      <c r="A99" s="9"/>
      <c r="B99" s="188"/>
      <c r="C99" s="189"/>
      <c r="D99" s="190" t="s">
        <v>157</v>
      </c>
      <c r="E99" s="191"/>
      <c r="F99" s="191"/>
      <c r="G99" s="191"/>
      <c r="H99" s="191"/>
      <c r="I99" s="191"/>
      <c r="J99" s="192">
        <f>J149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158</v>
      </c>
      <c r="E100" s="196"/>
      <c r="F100" s="196"/>
      <c r="G100" s="196"/>
      <c r="H100" s="196"/>
      <c r="I100" s="196"/>
      <c r="J100" s="197">
        <f>J150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159</v>
      </c>
      <c r="E101" s="191"/>
      <c r="F101" s="191"/>
      <c r="G101" s="191"/>
      <c r="H101" s="191"/>
      <c r="I101" s="191"/>
      <c r="J101" s="192">
        <f>J181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160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Cyklická obnova trati v úseku Jílovice - Borovany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148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791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150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 3.1 - železniční svršek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trať dle JŘ č.199 v úseku Jílovice - Borovany</v>
      </c>
      <c r="G117" s="40"/>
      <c r="H117" s="40"/>
      <c r="I117" s="32" t="s">
        <v>22</v>
      </c>
      <c r="J117" s="79" t="str">
        <f>IF(J14="","",J14)</f>
        <v>22. 7. 2024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 s.o.,OŘ Plzeň, ST České Budějovice</v>
      </c>
      <c r="G119" s="40"/>
      <c r="H119" s="40"/>
      <c r="I119" s="32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32" t="s">
        <v>35</v>
      </c>
      <c r="J120" s="36" t="str">
        <f>E26</f>
        <v>Ing. Zdeněk Znamenaný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161</v>
      </c>
      <c r="D122" s="202" t="s">
        <v>63</v>
      </c>
      <c r="E122" s="202" t="s">
        <v>59</v>
      </c>
      <c r="F122" s="202" t="s">
        <v>60</v>
      </c>
      <c r="G122" s="202" t="s">
        <v>162</v>
      </c>
      <c r="H122" s="202" t="s">
        <v>163</v>
      </c>
      <c r="I122" s="202" t="s">
        <v>164</v>
      </c>
      <c r="J122" s="202" t="s">
        <v>154</v>
      </c>
      <c r="K122" s="203" t="s">
        <v>165</v>
      </c>
      <c r="L122" s="204"/>
      <c r="M122" s="100" t="s">
        <v>1</v>
      </c>
      <c r="N122" s="101" t="s">
        <v>42</v>
      </c>
      <c r="O122" s="101" t="s">
        <v>166</v>
      </c>
      <c r="P122" s="101" t="s">
        <v>167</v>
      </c>
      <c r="Q122" s="101" t="s">
        <v>168</v>
      </c>
      <c r="R122" s="101" t="s">
        <v>169</v>
      </c>
      <c r="S122" s="101" t="s">
        <v>170</v>
      </c>
      <c r="T122" s="102" t="s">
        <v>171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172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P124+SUM(P125:P149)+P181</f>
        <v>0</v>
      </c>
      <c r="Q123" s="104"/>
      <c r="R123" s="207">
        <f>R124+SUM(R125:R149)+R181</f>
        <v>201.10674600000002</v>
      </c>
      <c r="S123" s="104"/>
      <c r="T123" s="208">
        <f>T124+SUM(T125:T149)+T181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156</v>
      </c>
      <c r="BK123" s="209">
        <f>BK124+SUM(BK125:BK149)+BK181</f>
        <v>0</v>
      </c>
    </row>
    <row r="124" s="2" customFormat="1" ht="16.5" customHeight="1">
      <c r="A124" s="38"/>
      <c r="B124" s="39"/>
      <c r="C124" s="210" t="s">
        <v>85</v>
      </c>
      <c r="D124" s="210" t="s">
        <v>173</v>
      </c>
      <c r="E124" s="211" t="s">
        <v>793</v>
      </c>
      <c r="F124" s="212" t="s">
        <v>794</v>
      </c>
      <c r="G124" s="213" t="s">
        <v>176</v>
      </c>
      <c r="H124" s="214">
        <v>55.036999999999999</v>
      </c>
      <c r="I124" s="215"/>
      <c r="J124" s="216">
        <f>ROUND(I124*H124,2)</f>
        <v>0</v>
      </c>
      <c r="K124" s="212" t="s">
        <v>177</v>
      </c>
      <c r="L124" s="217"/>
      <c r="M124" s="218" t="s">
        <v>1</v>
      </c>
      <c r="N124" s="219" t="s">
        <v>43</v>
      </c>
      <c r="O124" s="91"/>
      <c r="P124" s="220">
        <f>O124*H124</f>
        <v>0</v>
      </c>
      <c r="Q124" s="220">
        <v>1</v>
      </c>
      <c r="R124" s="220">
        <f>Q124*H124</f>
        <v>55.036999999999999</v>
      </c>
      <c r="S124" s="220">
        <v>0</v>
      </c>
      <c r="T124" s="22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2" t="s">
        <v>178</v>
      </c>
      <c r="AT124" s="222" t="s">
        <v>173</v>
      </c>
      <c r="AU124" s="222" t="s">
        <v>78</v>
      </c>
      <c r="AY124" s="17" t="s">
        <v>179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7" t="s">
        <v>85</v>
      </c>
      <c r="BK124" s="223">
        <f>ROUND(I124*H124,2)</f>
        <v>0</v>
      </c>
      <c r="BL124" s="17" t="s">
        <v>180</v>
      </c>
      <c r="BM124" s="222" t="s">
        <v>795</v>
      </c>
    </row>
    <row r="125" s="2" customFormat="1">
      <c r="A125" s="38"/>
      <c r="B125" s="39"/>
      <c r="C125" s="40"/>
      <c r="D125" s="224" t="s">
        <v>182</v>
      </c>
      <c r="E125" s="40"/>
      <c r="F125" s="225" t="s">
        <v>794</v>
      </c>
      <c r="G125" s="40"/>
      <c r="H125" s="40"/>
      <c r="I125" s="226"/>
      <c r="J125" s="40"/>
      <c r="K125" s="40"/>
      <c r="L125" s="44"/>
      <c r="M125" s="227"/>
      <c r="N125" s="22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182</v>
      </c>
      <c r="AU125" s="17" t="s">
        <v>78</v>
      </c>
    </row>
    <row r="126" s="12" customFormat="1">
      <c r="A126" s="12"/>
      <c r="B126" s="230"/>
      <c r="C126" s="231"/>
      <c r="D126" s="224" t="s">
        <v>185</v>
      </c>
      <c r="E126" s="232" t="s">
        <v>1</v>
      </c>
      <c r="F126" s="233" t="s">
        <v>796</v>
      </c>
      <c r="G126" s="231"/>
      <c r="H126" s="234">
        <v>55.036999999999999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40" t="s">
        <v>185</v>
      </c>
      <c r="AU126" s="240" t="s">
        <v>78</v>
      </c>
      <c r="AV126" s="12" t="s">
        <v>87</v>
      </c>
      <c r="AW126" s="12" t="s">
        <v>34</v>
      </c>
      <c r="AX126" s="12" t="s">
        <v>85</v>
      </c>
      <c r="AY126" s="240" t="s">
        <v>179</v>
      </c>
    </row>
    <row r="127" s="2" customFormat="1" ht="24.15" customHeight="1">
      <c r="A127" s="38"/>
      <c r="B127" s="39"/>
      <c r="C127" s="210" t="s">
        <v>87</v>
      </c>
      <c r="D127" s="210" t="s">
        <v>173</v>
      </c>
      <c r="E127" s="211" t="s">
        <v>797</v>
      </c>
      <c r="F127" s="212" t="s">
        <v>798</v>
      </c>
      <c r="G127" s="213" t="s">
        <v>176</v>
      </c>
      <c r="H127" s="214">
        <v>55.036999999999999</v>
      </c>
      <c r="I127" s="215"/>
      <c r="J127" s="216">
        <f>ROUND(I127*H127,2)</f>
        <v>0</v>
      </c>
      <c r="K127" s="212" t="s">
        <v>177</v>
      </c>
      <c r="L127" s="217"/>
      <c r="M127" s="218" t="s">
        <v>1</v>
      </c>
      <c r="N127" s="219" t="s">
        <v>43</v>
      </c>
      <c r="O127" s="91"/>
      <c r="P127" s="220">
        <f>O127*H127</f>
        <v>0</v>
      </c>
      <c r="Q127" s="220">
        <v>1</v>
      </c>
      <c r="R127" s="220">
        <f>Q127*H127</f>
        <v>55.036999999999999</v>
      </c>
      <c r="S127" s="220">
        <v>0</v>
      </c>
      <c r="T127" s="22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2" t="s">
        <v>178</v>
      </c>
      <c r="AT127" s="222" t="s">
        <v>173</v>
      </c>
      <c r="AU127" s="222" t="s">
        <v>78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85</v>
      </c>
      <c r="BK127" s="223">
        <f>ROUND(I127*H127,2)</f>
        <v>0</v>
      </c>
      <c r="BL127" s="17" t="s">
        <v>180</v>
      </c>
      <c r="BM127" s="222" t="s">
        <v>799</v>
      </c>
    </row>
    <row r="128" s="2" customFormat="1">
      <c r="A128" s="38"/>
      <c r="B128" s="39"/>
      <c r="C128" s="40"/>
      <c r="D128" s="224" t="s">
        <v>182</v>
      </c>
      <c r="E128" s="40"/>
      <c r="F128" s="225" t="s">
        <v>798</v>
      </c>
      <c r="G128" s="40"/>
      <c r="H128" s="40"/>
      <c r="I128" s="226"/>
      <c r="J128" s="40"/>
      <c r="K128" s="40"/>
      <c r="L128" s="44"/>
      <c r="M128" s="227"/>
      <c r="N128" s="22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182</v>
      </c>
      <c r="AU128" s="17" t="s">
        <v>78</v>
      </c>
    </row>
    <row r="129" s="12" customFormat="1">
      <c r="A129" s="12"/>
      <c r="B129" s="230"/>
      <c r="C129" s="231"/>
      <c r="D129" s="224" t="s">
        <v>185</v>
      </c>
      <c r="E129" s="232" t="s">
        <v>1</v>
      </c>
      <c r="F129" s="233" t="s">
        <v>796</v>
      </c>
      <c r="G129" s="231"/>
      <c r="H129" s="234">
        <v>55.036999999999999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0" t="s">
        <v>185</v>
      </c>
      <c r="AU129" s="240" t="s">
        <v>78</v>
      </c>
      <c r="AV129" s="12" t="s">
        <v>87</v>
      </c>
      <c r="AW129" s="12" t="s">
        <v>34</v>
      </c>
      <c r="AX129" s="12" t="s">
        <v>85</v>
      </c>
      <c r="AY129" s="240" t="s">
        <v>179</v>
      </c>
    </row>
    <row r="130" s="2" customFormat="1" ht="16.5" customHeight="1">
      <c r="A130" s="38"/>
      <c r="B130" s="39"/>
      <c r="C130" s="210" t="s">
        <v>192</v>
      </c>
      <c r="D130" s="210" t="s">
        <v>173</v>
      </c>
      <c r="E130" s="211" t="s">
        <v>800</v>
      </c>
      <c r="F130" s="212" t="s">
        <v>801</v>
      </c>
      <c r="G130" s="213" t="s">
        <v>176</v>
      </c>
      <c r="H130" s="214">
        <v>85.995000000000005</v>
      </c>
      <c r="I130" s="215"/>
      <c r="J130" s="216">
        <f>ROUND(I130*H130,2)</f>
        <v>0</v>
      </c>
      <c r="K130" s="212" t="s">
        <v>177</v>
      </c>
      <c r="L130" s="217"/>
      <c r="M130" s="218" t="s">
        <v>1</v>
      </c>
      <c r="N130" s="219" t="s">
        <v>43</v>
      </c>
      <c r="O130" s="91"/>
      <c r="P130" s="220">
        <f>O130*H130</f>
        <v>0</v>
      </c>
      <c r="Q130" s="220">
        <v>1</v>
      </c>
      <c r="R130" s="220">
        <f>Q130*H130</f>
        <v>85.995000000000005</v>
      </c>
      <c r="S130" s="220">
        <v>0</v>
      </c>
      <c r="T130" s="22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2" t="s">
        <v>178</v>
      </c>
      <c r="AT130" s="222" t="s">
        <v>173</v>
      </c>
      <c r="AU130" s="222" t="s">
        <v>78</v>
      </c>
      <c r="AY130" s="17" t="s">
        <v>179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7" t="s">
        <v>85</v>
      </c>
      <c r="BK130" s="223">
        <f>ROUND(I130*H130,2)</f>
        <v>0</v>
      </c>
      <c r="BL130" s="17" t="s">
        <v>180</v>
      </c>
      <c r="BM130" s="222" t="s">
        <v>802</v>
      </c>
    </row>
    <row r="131" s="2" customFormat="1">
      <c r="A131" s="38"/>
      <c r="B131" s="39"/>
      <c r="C131" s="40"/>
      <c r="D131" s="224" t="s">
        <v>182</v>
      </c>
      <c r="E131" s="40"/>
      <c r="F131" s="225" t="s">
        <v>801</v>
      </c>
      <c r="G131" s="40"/>
      <c r="H131" s="40"/>
      <c r="I131" s="226"/>
      <c r="J131" s="40"/>
      <c r="K131" s="40"/>
      <c r="L131" s="44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182</v>
      </c>
      <c r="AU131" s="17" t="s">
        <v>78</v>
      </c>
    </row>
    <row r="132" s="12" customFormat="1">
      <c r="A132" s="12"/>
      <c r="B132" s="230"/>
      <c r="C132" s="231"/>
      <c r="D132" s="224" t="s">
        <v>185</v>
      </c>
      <c r="E132" s="232" t="s">
        <v>1</v>
      </c>
      <c r="F132" s="233" t="s">
        <v>803</v>
      </c>
      <c r="G132" s="231"/>
      <c r="H132" s="234">
        <v>85.995000000000005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185</v>
      </c>
      <c r="AU132" s="240" t="s">
        <v>78</v>
      </c>
      <c r="AV132" s="12" t="s">
        <v>87</v>
      </c>
      <c r="AW132" s="12" t="s">
        <v>34</v>
      </c>
      <c r="AX132" s="12" t="s">
        <v>85</v>
      </c>
      <c r="AY132" s="240" t="s">
        <v>179</v>
      </c>
    </row>
    <row r="133" s="2" customFormat="1" ht="24.15" customHeight="1">
      <c r="A133" s="38"/>
      <c r="B133" s="39"/>
      <c r="C133" s="210" t="s">
        <v>180</v>
      </c>
      <c r="D133" s="210" t="s">
        <v>173</v>
      </c>
      <c r="E133" s="211" t="s">
        <v>691</v>
      </c>
      <c r="F133" s="212" t="s">
        <v>692</v>
      </c>
      <c r="G133" s="213" t="s">
        <v>176</v>
      </c>
      <c r="H133" s="214">
        <v>16.952999999999999</v>
      </c>
      <c r="I133" s="215"/>
      <c r="J133" s="216">
        <f>ROUND(I133*H133,2)</f>
        <v>0</v>
      </c>
      <c r="K133" s="212" t="s">
        <v>177</v>
      </c>
      <c r="L133" s="217"/>
      <c r="M133" s="218" t="s">
        <v>1</v>
      </c>
      <c r="N133" s="219" t="s">
        <v>43</v>
      </c>
      <c r="O133" s="91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2" t="s">
        <v>178</v>
      </c>
      <c r="AT133" s="222" t="s">
        <v>173</v>
      </c>
      <c r="AU133" s="222" t="s">
        <v>78</v>
      </c>
      <c r="AY133" s="17" t="s">
        <v>179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85</v>
      </c>
      <c r="BK133" s="223">
        <f>ROUND(I133*H133,2)</f>
        <v>0</v>
      </c>
      <c r="BL133" s="17" t="s">
        <v>180</v>
      </c>
      <c r="BM133" s="222" t="s">
        <v>804</v>
      </c>
    </row>
    <row r="134" s="2" customFormat="1">
      <c r="A134" s="38"/>
      <c r="B134" s="39"/>
      <c r="C134" s="40"/>
      <c r="D134" s="224" t="s">
        <v>182</v>
      </c>
      <c r="E134" s="40"/>
      <c r="F134" s="225" t="s">
        <v>692</v>
      </c>
      <c r="G134" s="40"/>
      <c r="H134" s="40"/>
      <c r="I134" s="226"/>
      <c r="J134" s="40"/>
      <c r="K134" s="40"/>
      <c r="L134" s="44"/>
      <c r="M134" s="227"/>
      <c r="N134" s="22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182</v>
      </c>
      <c r="AU134" s="17" t="s">
        <v>78</v>
      </c>
    </row>
    <row r="135" s="12" customFormat="1">
      <c r="A135" s="12"/>
      <c r="B135" s="230"/>
      <c r="C135" s="231"/>
      <c r="D135" s="224" t="s">
        <v>185</v>
      </c>
      <c r="E135" s="232" t="s">
        <v>1</v>
      </c>
      <c r="F135" s="233" t="s">
        <v>805</v>
      </c>
      <c r="G135" s="231"/>
      <c r="H135" s="234">
        <v>16.952999999999999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0" t="s">
        <v>185</v>
      </c>
      <c r="AU135" s="240" t="s">
        <v>78</v>
      </c>
      <c r="AV135" s="12" t="s">
        <v>87</v>
      </c>
      <c r="AW135" s="12" t="s">
        <v>34</v>
      </c>
      <c r="AX135" s="12" t="s">
        <v>85</v>
      </c>
      <c r="AY135" s="240" t="s">
        <v>179</v>
      </c>
    </row>
    <row r="136" s="2" customFormat="1" ht="24.15" customHeight="1">
      <c r="A136" s="38"/>
      <c r="B136" s="39"/>
      <c r="C136" s="210" t="s">
        <v>203</v>
      </c>
      <c r="D136" s="210" t="s">
        <v>173</v>
      </c>
      <c r="E136" s="211" t="s">
        <v>695</v>
      </c>
      <c r="F136" s="212" t="s">
        <v>696</v>
      </c>
      <c r="G136" s="213" t="s">
        <v>176</v>
      </c>
      <c r="H136" s="214">
        <v>20.344000000000001</v>
      </c>
      <c r="I136" s="215"/>
      <c r="J136" s="216">
        <f>ROUND(I136*H136,2)</f>
        <v>0</v>
      </c>
      <c r="K136" s="212" t="s">
        <v>177</v>
      </c>
      <c r="L136" s="217"/>
      <c r="M136" s="218" t="s">
        <v>1</v>
      </c>
      <c r="N136" s="219" t="s">
        <v>43</v>
      </c>
      <c r="O136" s="91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2" t="s">
        <v>178</v>
      </c>
      <c r="AT136" s="222" t="s">
        <v>173</v>
      </c>
      <c r="AU136" s="222" t="s">
        <v>78</v>
      </c>
      <c r="AY136" s="17" t="s">
        <v>179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7" t="s">
        <v>85</v>
      </c>
      <c r="BK136" s="223">
        <f>ROUND(I136*H136,2)</f>
        <v>0</v>
      </c>
      <c r="BL136" s="17" t="s">
        <v>180</v>
      </c>
      <c r="BM136" s="222" t="s">
        <v>806</v>
      </c>
    </row>
    <row r="137" s="2" customFormat="1">
      <c r="A137" s="38"/>
      <c r="B137" s="39"/>
      <c r="C137" s="40"/>
      <c r="D137" s="224" t="s">
        <v>182</v>
      </c>
      <c r="E137" s="40"/>
      <c r="F137" s="225" t="s">
        <v>696</v>
      </c>
      <c r="G137" s="40"/>
      <c r="H137" s="40"/>
      <c r="I137" s="226"/>
      <c r="J137" s="40"/>
      <c r="K137" s="40"/>
      <c r="L137" s="44"/>
      <c r="M137" s="227"/>
      <c r="N137" s="22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182</v>
      </c>
      <c r="AU137" s="17" t="s">
        <v>78</v>
      </c>
    </row>
    <row r="138" s="12" customFormat="1">
      <c r="A138" s="12"/>
      <c r="B138" s="230"/>
      <c r="C138" s="231"/>
      <c r="D138" s="224" t="s">
        <v>185</v>
      </c>
      <c r="E138" s="232" t="s">
        <v>1</v>
      </c>
      <c r="F138" s="233" t="s">
        <v>807</v>
      </c>
      <c r="G138" s="231"/>
      <c r="H138" s="234">
        <v>20.344000000000001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0" t="s">
        <v>185</v>
      </c>
      <c r="AU138" s="240" t="s">
        <v>78</v>
      </c>
      <c r="AV138" s="12" t="s">
        <v>87</v>
      </c>
      <c r="AW138" s="12" t="s">
        <v>34</v>
      </c>
      <c r="AX138" s="12" t="s">
        <v>85</v>
      </c>
      <c r="AY138" s="240" t="s">
        <v>179</v>
      </c>
    </row>
    <row r="139" s="2" customFormat="1" ht="16.5" customHeight="1">
      <c r="A139" s="38"/>
      <c r="B139" s="39"/>
      <c r="C139" s="210" t="s">
        <v>207</v>
      </c>
      <c r="D139" s="210" t="s">
        <v>173</v>
      </c>
      <c r="E139" s="211" t="s">
        <v>698</v>
      </c>
      <c r="F139" s="212" t="s">
        <v>699</v>
      </c>
      <c r="G139" s="213" t="s">
        <v>700</v>
      </c>
      <c r="H139" s="214">
        <v>3</v>
      </c>
      <c r="I139" s="215"/>
      <c r="J139" s="216">
        <f>ROUND(I139*H139,2)</f>
        <v>0</v>
      </c>
      <c r="K139" s="212" t="s">
        <v>177</v>
      </c>
      <c r="L139" s="217"/>
      <c r="M139" s="218" t="s">
        <v>1</v>
      </c>
      <c r="N139" s="219" t="s">
        <v>43</v>
      </c>
      <c r="O139" s="91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2" t="s">
        <v>178</v>
      </c>
      <c r="AT139" s="222" t="s">
        <v>173</v>
      </c>
      <c r="AU139" s="222" t="s">
        <v>78</v>
      </c>
      <c r="AY139" s="17" t="s">
        <v>179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85</v>
      </c>
      <c r="BK139" s="223">
        <f>ROUND(I139*H139,2)</f>
        <v>0</v>
      </c>
      <c r="BL139" s="17" t="s">
        <v>180</v>
      </c>
      <c r="BM139" s="222" t="s">
        <v>808</v>
      </c>
    </row>
    <row r="140" s="2" customFormat="1">
      <c r="A140" s="38"/>
      <c r="B140" s="39"/>
      <c r="C140" s="40"/>
      <c r="D140" s="224" t="s">
        <v>182</v>
      </c>
      <c r="E140" s="40"/>
      <c r="F140" s="225" t="s">
        <v>699</v>
      </c>
      <c r="G140" s="40"/>
      <c r="H140" s="40"/>
      <c r="I140" s="226"/>
      <c r="J140" s="40"/>
      <c r="K140" s="40"/>
      <c r="L140" s="44"/>
      <c r="M140" s="227"/>
      <c r="N140" s="22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182</v>
      </c>
      <c r="AU140" s="17" t="s">
        <v>78</v>
      </c>
    </row>
    <row r="141" s="12" customFormat="1">
      <c r="A141" s="12"/>
      <c r="B141" s="230"/>
      <c r="C141" s="231"/>
      <c r="D141" s="224" t="s">
        <v>185</v>
      </c>
      <c r="E141" s="232" t="s">
        <v>1</v>
      </c>
      <c r="F141" s="233" t="s">
        <v>809</v>
      </c>
      <c r="G141" s="231"/>
      <c r="H141" s="234">
        <v>3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0" t="s">
        <v>185</v>
      </c>
      <c r="AU141" s="240" t="s">
        <v>78</v>
      </c>
      <c r="AV141" s="12" t="s">
        <v>87</v>
      </c>
      <c r="AW141" s="12" t="s">
        <v>34</v>
      </c>
      <c r="AX141" s="12" t="s">
        <v>85</v>
      </c>
      <c r="AY141" s="240" t="s">
        <v>179</v>
      </c>
    </row>
    <row r="142" s="2" customFormat="1" ht="49.05" customHeight="1">
      <c r="A142" s="38"/>
      <c r="B142" s="39"/>
      <c r="C142" s="210" t="s">
        <v>246</v>
      </c>
      <c r="D142" s="210" t="s">
        <v>173</v>
      </c>
      <c r="E142" s="211" t="s">
        <v>810</v>
      </c>
      <c r="F142" s="212" t="s">
        <v>811</v>
      </c>
      <c r="G142" s="213" t="s">
        <v>195</v>
      </c>
      <c r="H142" s="214">
        <v>7.2000000000000002</v>
      </c>
      <c r="I142" s="215"/>
      <c r="J142" s="216">
        <f>ROUND(I142*H142,2)</f>
        <v>0</v>
      </c>
      <c r="K142" s="212" t="s">
        <v>177</v>
      </c>
      <c r="L142" s="217"/>
      <c r="M142" s="218" t="s">
        <v>1</v>
      </c>
      <c r="N142" s="219" t="s">
        <v>43</v>
      </c>
      <c r="O142" s="91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2" t="s">
        <v>178</v>
      </c>
      <c r="AT142" s="222" t="s">
        <v>173</v>
      </c>
      <c r="AU142" s="222" t="s">
        <v>78</v>
      </c>
      <c r="AY142" s="17" t="s">
        <v>179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7" t="s">
        <v>85</v>
      </c>
      <c r="BK142" s="223">
        <f>ROUND(I142*H142,2)</f>
        <v>0</v>
      </c>
      <c r="BL142" s="17" t="s">
        <v>180</v>
      </c>
      <c r="BM142" s="222" t="s">
        <v>812</v>
      </c>
    </row>
    <row r="143" s="2" customFormat="1">
      <c r="A143" s="38"/>
      <c r="B143" s="39"/>
      <c r="C143" s="40"/>
      <c r="D143" s="224" t="s">
        <v>182</v>
      </c>
      <c r="E143" s="40"/>
      <c r="F143" s="225" t="s">
        <v>811</v>
      </c>
      <c r="G143" s="40"/>
      <c r="H143" s="40"/>
      <c r="I143" s="226"/>
      <c r="J143" s="40"/>
      <c r="K143" s="40"/>
      <c r="L143" s="44"/>
      <c r="M143" s="227"/>
      <c r="N143" s="22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182</v>
      </c>
      <c r="AU143" s="17" t="s">
        <v>78</v>
      </c>
    </row>
    <row r="144" s="12" customFormat="1">
      <c r="A144" s="12"/>
      <c r="B144" s="230"/>
      <c r="C144" s="231"/>
      <c r="D144" s="224" t="s">
        <v>185</v>
      </c>
      <c r="E144" s="232" t="s">
        <v>1</v>
      </c>
      <c r="F144" s="233" t="s">
        <v>813</v>
      </c>
      <c r="G144" s="231"/>
      <c r="H144" s="234">
        <v>7.2000000000000002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0" t="s">
        <v>185</v>
      </c>
      <c r="AU144" s="240" t="s">
        <v>78</v>
      </c>
      <c r="AV144" s="12" t="s">
        <v>87</v>
      </c>
      <c r="AW144" s="12" t="s">
        <v>34</v>
      </c>
      <c r="AX144" s="12" t="s">
        <v>85</v>
      </c>
      <c r="AY144" s="240" t="s">
        <v>179</v>
      </c>
    </row>
    <row r="145" s="2" customFormat="1" ht="24.15" customHeight="1">
      <c r="A145" s="38"/>
      <c r="B145" s="39"/>
      <c r="C145" s="210" t="s">
        <v>292</v>
      </c>
      <c r="D145" s="210" t="s">
        <v>173</v>
      </c>
      <c r="E145" s="211" t="s">
        <v>250</v>
      </c>
      <c r="F145" s="212" t="s">
        <v>251</v>
      </c>
      <c r="G145" s="213" t="s">
        <v>252</v>
      </c>
      <c r="H145" s="214">
        <v>2.0739999999999998</v>
      </c>
      <c r="I145" s="215"/>
      <c r="J145" s="216">
        <f>ROUND(I145*H145,2)</f>
        <v>0</v>
      </c>
      <c r="K145" s="212" t="s">
        <v>177</v>
      </c>
      <c r="L145" s="217"/>
      <c r="M145" s="218" t="s">
        <v>1</v>
      </c>
      <c r="N145" s="219" t="s">
        <v>43</v>
      </c>
      <c r="O145" s="91"/>
      <c r="P145" s="220">
        <f>O145*H145</f>
        <v>0</v>
      </c>
      <c r="Q145" s="220">
        <v>2.4289999999999998</v>
      </c>
      <c r="R145" s="220">
        <f>Q145*H145</f>
        <v>5.0377459999999994</v>
      </c>
      <c r="S145" s="220">
        <v>0</v>
      </c>
      <c r="T145" s="22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2" t="s">
        <v>178</v>
      </c>
      <c r="AT145" s="222" t="s">
        <v>173</v>
      </c>
      <c r="AU145" s="222" t="s">
        <v>78</v>
      </c>
      <c r="AY145" s="17" t="s">
        <v>179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85</v>
      </c>
      <c r="BK145" s="223">
        <f>ROUND(I145*H145,2)</f>
        <v>0</v>
      </c>
      <c r="BL145" s="17" t="s">
        <v>180</v>
      </c>
      <c r="BM145" s="222" t="s">
        <v>814</v>
      </c>
    </row>
    <row r="146" s="2" customFormat="1">
      <c r="A146" s="38"/>
      <c r="B146" s="39"/>
      <c r="C146" s="40"/>
      <c r="D146" s="224" t="s">
        <v>182</v>
      </c>
      <c r="E146" s="40"/>
      <c r="F146" s="225" t="s">
        <v>251</v>
      </c>
      <c r="G146" s="40"/>
      <c r="H146" s="40"/>
      <c r="I146" s="226"/>
      <c r="J146" s="40"/>
      <c r="K146" s="40"/>
      <c r="L146" s="44"/>
      <c r="M146" s="227"/>
      <c r="N146" s="22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182</v>
      </c>
      <c r="AU146" s="17" t="s">
        <v>78</v>
      </c>
    </row>
    <row r="147" s="2" customFormat="1">
      <c r="A147" s="38"/>
      <c r="B147" s="39"/>
      <c r="C147" s="40"/>
      <c r="D147" s="224" t="s">
        <v>183</v>
      </c>
      <c r="E147" s="40"/>
      <c r="F147" s="229" t="s">
        <v>704</v>
      </c>
      <c r="G147" s="40"/>
      <c r="H147" s="40"/>
      <c r="I147" s="226"/>
      <c r="J147" s="40"/>
      <c r="K147" s="40"/>
      <c r="L147" s="44"/>
      <c r="M147" s="227"/>
      <c r="N147" s="22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183</v>
      </c>
      <c r="AU147" s="17" t="s">
        <v>78</v>
      </c>
    </row>
    <row r="148" s="12" customFormat="1">
      <c r="A148" s="12"/>
      <c r="B148" s="230"/>
      <c r="C148" s="231"/>
      <c r="D148" s="224" t="s">
        <v>185</v>
      </c>
      <c r="E148" s="232" t="s">
        <v>1</v>
      </c>
      <c r="F148" s="233" t="s">
        <v>705</v>
      </c>
      <c r="G148" s="231"/>
      <c r="H148" s="234">
        <v>2.0739999999999998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0" t="s">
        <v>185</v>
      </c>
      <c r="AU148" s="240" t="s">
        <v>78</v>
      </c>
      <c r="AV148" s="12" t="s">
        <v>87</v>
      </c>
      <c r="AW148" s="12" t="s">
        <v>34</v>
      </c>
      <c r="AX148" s="12" t="s">
        <v>85</v>
      </c>
      <c r="AY148" s="240" t="s">
        <v>179</v>
      </c>
    </row>
    <row r="149" s="13" customFormat="1" ht="25.92" customHeight="1">
      <c r="A149" s="13"/>
      <c r="B149" s="241"/>
      <c r="C149" s="242"/>
      <c r="D149" s="243" t="s">
        <v>77</v>
      </c>
      <c r="E149" s="244" t="s">
        <v>266</v>
      </c>
      <c r="F149" s="244" t="s">
        <v>267</v>
      </c>
      <c r="G149" s="242"/>
      <c r="H149" s="242"/>
      <c r="I149" s="245"/>
      <c r="J149" s="246">
        <f>BK149</f>
        <v>0</v>
      </c>
      <c r="K149" s="242"/>
      <c r="L149" s="247"/>
      <c r="M149" s="248"/>
      <c r="N149" s="249"/>
      <c r="O149" s="249"/>
      <c r="P149" s="250">
        <f>P150</f>
        <v>0</v>
      </c>
      <c r="Q149" s="249"/>
      <c r="R149" s="250">
        <f>R150</f>
        <v>0</v>
      </c>
      <c r="S149" s="249"/>
      <c r="T149" s="251">
        <f>T150</f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252" t="s">
        <v>85</v>
      </c>
      <c r="AT149" s="253" t="s">
        <v>77</v>
      </c>
      <c r="AU149" s="253" t="s">
        <v>78</v>
      </c>
      <c r="AY149" s="252" t="s">
        <v>179</v>
      </c>
      <c r="BK149" s="254">
        <f>BK150</f>
        <v>0</v>
      </c>
    </row>
    <row r="150" s="13" customFormat="1" ht="22.8" customHeight="1">
      <c r="A150" s="13"/>
      <c r="B150" s="241"/>
      <c r="C150" s="242"/>
      <c r="D150" s="243" t="s">
        <v>77</v>
      </c>
      <c r="E150" s="255" t="s">
        <v>203</v>
      </c>
      <c r="F150" s="255" t="s">
        <v>268</v>
      </c>
      <c r="G150" s="242"/>
      <c r="H150" s="242"/>
      <c r="I150" s="245"/>
      <c r="J150" s="256">
        <f>BK150</f>
        <v>0</v>
      </c>
      <c r="K150" s="242"/>
      <c r="L150" s="247"/>
      <c r="M150" s="248"/>
      <c r="N150" s="249"/>
      <c r="O150" s="249"/>
      <c r="P150" s="250">
        <f>SUM(P151:P180)</f>
        <v>0</v>
      </c>
      <c r="Q150" s="249"/>
      <c r="R150" s="250">
        <f>SUM(R151:R180)</f>
        <v>0</v>
      </c>
      <c r="S150" s="249"/>
      <c r="T150" s="251">
        <f>SUM(T151:T180)</f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252" t="s">
        <v>85</v>
      </c>
      <c r="AT150" s="253" t="s">
        <v>77</v>
      </c>
      <c r="AU150" s="253" t="s">
        <v>85</v>
      </c>
      <c r="AY150" s="252" t="s">
        <v>179</v>
      </c>
      <c r="BK150" s="254">
        <f>SUM(BK151:BK180)</f>
        <v>0</v>
      </c>
    </row>
    <row r="151" s="2" customFormat="1" ht="24.15" customHeight="1">
      <c r="A151" s="38"/>
      <c r="B151" s="39"/>
      <c r="C151" s="257" t="s">
        <v>178</v>
      </c>
      <c r="D151" s="257" t="s">
        <v>270</v>
      </c>
      <c r="E151" s="258" t="s">
        <v>724</v>
      </c>
      <c r="F151" s="259" t="s">
        <v>725</v>
      </c>
      <c r="G151" s="260" t="s">
        <v>200</v>
      </c>
      <c r="H151" s="261">
        <v>2</v>
      </c>
      <c r="I151" s="262"/>
      <c r="J151" s="263">
        <f>ROUND(I151*H151,2)</f>
        <v>0</v>
      </c>
      <c r="K151" s="259" t="s">
        <v>177</v>
      </c>
      <c r="L151" s="44"/>
      <c r="M151" s="264" t="s">
        <v>1</v>
      </c>
      <c r="N151" s="265" t="s">
        <v>43</v>
      </c>
      <c r="O151" s="91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2" t="s">
        <v>180</v>
      </c>
      <c r="AT151" s="222" t="s">
        <v>270</v>
      </c>
      <c r="AU151" s="222" t="s">
        <v>87</v>
      </c>
      <c r="AY151" s="17" t="s">
        <v>179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85</v>
      </c>
      <c r="BK151" s="223">
        <f>ROUND(I151*H151,2)</f>
        <v>0</v>
      </c>
      <c r="BL151" s="17" t="s">
        <v>180</v>
      </c>
      <c r="BM151" s="222" t="s">
        <v>815</v>
      </c>
    </row>
    <row r="152" s="2" customFormat="1">
      <c r="A152" s="38"/>
      <c r="B152" s="39"/>
      <c r="C152" s="40"/>
      <c r="D152" s="224" t="s">
        <v>182</v>
      </c>
      <c r="E152" s="40"/>
      <c r="F152" s="225" t="s">
        <v>727</v>
      </c>
      <c r="G152" s="40"/>
      <c r="H152" s="40"/>
      <c r="I152" s="226"/>
      <c r="J152" s="40"/>
      <c r="K152" s="40"/>
      <c r="L152" s="44"/>
      <c r="M152" s="227"/>
      <c r="N152" s="22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182</v>
      </c>
      <c r="AU152" s="17" t="s">
        <v>87</v>
      </c>
    </row>
    <row r="153" s="12" customFormat="1">
      <c r="A153" s="12"/>
      <c r="B153" s="230"/>
      <c r="C153" s="231"/>
      <c r="D153" s="224" t="s">
        <v>185</v>
      </c>
      <c r="E153" s="232" t="s">
        <v>1</v>
      </c>
      <c r="F153" s="233" t="s">
        <v>216</v>
      </c>
      <c r="G153" s="231"/>
      <c r="H153" s="234">
        <v>2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0" t="s">
        <v>185</v>
      </c>
      <c r="AU153" s="240" t="s">
        <v>87</v>
      </c>
      <c r="AV153" s="12" t="s">
        <v>87</v>
      </c>
      <c r="AW153" s="12" t="s">
        <v>34</v>
      </c>
      <c r="AX153" s="12" t="s">
        <v>85</v>
      </c>
      <c r="AY153" s="240" t="s">
        <v>179</v>
      </c>
    </row>
    <row r="154" s="2" customFormat="1" ht="37.8" customHeight="1">
      <c r="A154" s="38"/>
      <c r="B154" s="39"/>
      <c r="C154" s="257" t="s">
        <v>733</v>
      </c>
      <c r="D154" s="257" t="s">
        <v>270</v>
      </c>
      <c r="E154" s="258" t="s">
        <v>734</v>
      </c>
      <c r="F154" s="259" t="s">
        <v>735</v>
      </c>
      <c r="G154" s="260" t="s">
        <v>195</v>
      </c>
      <c r="H154" s="261">
        <v>7.2000000000000002</v>
      </c>
      <c r="I154" s="262"/>
      <c r="J154" s="263">
        <f>ROUND(I154*H154,2)</f>
        <v>0</v>
      </c>
      <c r="K154" s="259" t="s">
        <v>177</v>
      </c>
      <c r="L154" s="44"/>
      <c r="M154" s="264" t="s">
        <v>1</v>
      </c>
      <c r="N154" s="265" t="s">
        <v>43</v>
      </c>
      <c r="O154" s="91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2" t="s">
        <v>180</v>
      </c>
      <c r="AT154" s="222" t="s">
        <v>270</v>
      </c>
      <c r="AU154" s="222" t="s">
        <v>87</v>
      </c>
      <c r="AY154" s="17" t="s">
        <v>179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7" t="s">
        <v>85</v>
      </c>
      <c r="BK154" s="223">
        <f>ROUND(I154*H154,2)</f>
        <v>0</v>
      </c>
      <c r="BL154" s="17" t="s">
        <v>180</v>
      </c>
      <c r="BM154" s="222" t="s">
        <v>816</v>
      </c>
    </row>
    <row r="155" s="2" customFormat="1">
      <c r="A155" s="38"/>
      <c r="B155" s="39"/>
      <c r="C155" s="40"/>
      <c r="D155" s="224" t="s">
        <v>182</v>
      </c>
      <c r="E155" s="40"/>
      <c r="F155" s="225" t="s">
        <v>737</v>
      </c>
      <c r="G155" s="40"/>
      <c r="H155" s="40"/>
      <c r="I155" s="226"/>
      <c r="J155" s="40"/>
      <c r="K155" s="40"/>
      <c r="L155" s="44"/>
      <c r="M155" s="227"/>
      <c r="N155" s="22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182</v>
      </c>
      <c r="AU155" s="17" t="s">
        <v>87</v>
      </c>
    </row>
    <row r="156" s="12" customFormat="1">
      <c r="A156" s="12"/>
      <c r="B156" s="230"/>
      <c r="C156" s="231"/>
      <c r="D156" s="224" t="s">
        <v>185</v>
      </c>
      <c r="E156" s="232" t="s">
        <v>1</v>
      </c>
      <c r="F156" s="233" t="s">
        <v>813</v>
      </c>
      <c r="G156" s="231"/>
      <c r="H156" s="234">
        <v>7.2000000000000002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0" t="s">
        <v>185</v>
      </c>
      <c r="AU156" s="240" t="s">
        <v>87</v>
      </c>
      <c r="AV156" s="12" t="s">
        <v>87</v>
      </c>
      <c r="AW156" s="12" t="s">
        <v>34</v>
      </c>
      <c r="AX156" s="12" t="s">
        <v>85</v>
      </c>
      <c r="AY156" s="240" t="s">
        <v>179</v>
      </c>
    </row>
    <row r="157" s="2" customFormat="1" ht="24.15" customHeight="1">
      <c r="A157" s="38"/>
      <c r="B157" s="39"/>
      <c r="C157" s="257" t="s">
        <v>739</v>
      </c>
      <c r="D157" s="257" t="s">
        <v>270</v>
      </c>
      <c r="E157" s="258" t="s">
        <v>817</v>
      </c>
      <c r="F157" s="259" t="s">
        <v>818</v>
      </c>
      <c r="G157" s="260" t="s">
        <v>200</v>
      </c>
      <c r="H157" s="261">
        <v>4</v>
      </c>
      <c r="I157" s="262"/>
      <c r="J157" s="263">
        <f>ROUND(I157*H157,2)</f>
        <v>0</v>
      </c>
      <c r="K157" s="259" t="s">
        <v>177</v>
      </c>
      <c r="L157" s="44"/>
      <c r="M157" s="264" t="s">
        <v>1</v>
      </c>
      <c r="N157" s="265" t="s">
        <v>43</v>
      </c>
      <c r="O157" s="91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2" t="s">
        <v>180</v>
      </c>
      <c r="AT157" s="222" t="s">
        <v>270</v>
      </c>
      <c r="AU157" s="222" t="s">
        <v>87</v>
      </c>
      <c r="AY157" s="17" t="s">
        <v>179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7" t="s">
        <v>85</v>
      </c>
      <c r="BK157" s="223">
        <f>ROUND(I157*H157,2)</f>
        <v>0</v>
      </c>
      <c r="BL157" s="17" t="s">
        <v>180</v>
      </c>
      <c r="BM157" s="222" t="s">
        <v>819</v>
      </c>
    </row>
    <row r="158" s="2" customFormat="1">
      <c r="A158" s="38"/>
      <c r="B158" s="39"/>
      <c r="C158" s="40"/>
      <c r="D158" s="224" t="s">
        <v>182</v>
      </c>
      <c r="E158" s="40"/>
      <c r="F158" s="225" t="s">
        <v>820</v>
      </c>
      <c r="G158" s="40"/>
      <c r="H158" s="40"/>
      <c r="I158" s="226"/>
      <c r="J158" s="40"/>
      <c r="K158" s="40"/>
      <c r="L158" s="44"/>
      <c r="M158" s="227"/>
      <c r="N158" s="22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182</v>
      </c>
      <c r="AU158" s="17" t="s">
        <v>87</v>
      </c>
    </row>
    <row r="159" s="12" customFormat="1">
      <c r="A159" s="12"/>
      <c r="B159" s="230"/>
      <c r="C159" s="231"/>
      <c r="D159" s="224" t="s">
        <v>185</v>
      </c>
      <c r="E159" s="232" t="s">
        <v>1</v>
      </c>
      <c r="F159" s="233" t="s">
        <v>821</v>
      </c>
      <c r="G159" s="231"/>
      <c r="H159" s="234">
        <v>4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0" t="s">
        <v>185</v>
      </c>
      <c r="AU159" s="240" t="s">
        <v>87</v>
      </c>
      <c r="AV159" s="12" t="s">
        <v>87</v>
      </c>
      <c r="AW159" s="12" t="s">
        <v>34</v>
      </c>
      <c r="AX159" s="12" t="s">
        <v>85</v>
      </c>
      <c r="AY159" s="240" t="s">
        <v>179</v>
      </c>
    </row>
    <row r="160" s="2" customFormat="1" ht="24.15" customHeight="1">
      <c r="A160" s="38"/>
      <c r="B160" s="39"/>
      <c r="C160" s="257" t="s">
        <v>745</v>
      </c>
      <c r="D160" s="257" t="s">
        <v>270</v>
      </c>
      <c r="E160" s="258" t="s">
        <v>822</v>
      </c>
      <c r="F160" s="259" t="s">
        <v>823</v>
      </c>
      <c r="G160" s="260" t="s">
        <v>200</v>
      </c>
      <c r="H160" s="261">
        <v>2</v>
      </c>
      <c r="I160" s="262"/>
      <c r="J160" s="263">
        <f>ROUND(I160*H160,2)</f>
        <v>0</v>
      </c>
      <c r="K160" s="259" t="s">
        <v>177</v>
      </c>
      <c r="L160" s="44"/>
      <c r="M160" s="264" t="s">
        <v>1</v>
      </c>
      <c r="N160" s="265" t="s">
        <v>43</v>
      </c>
      <c r="O160" s="91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2" t="s">
        <v>180</v>
      </c>
      <c r="AT160" s="222" t="s">
        <v>270</v>
      </c>
      <c r="AU160" s="222" t="s">
        <v>87</v>
      </c>
      <c r="AY160" s="17" t="s">
        <v>179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85</v>
      </c>
      <c r="BK160" s="223">
        <f>ROUND(I160*H160,2)</f>
        <v>0</v>
      </c>
      <c r="BL160" s="17" t="s">
        <v>180</v>
      </c>
      <c r="BM160" s="222" t="s">
        <v>824</v>
      </c>
    </row>
    <row r="161" s="2" customFormat="1">
      <c r="A161" s="38"/>
      <c r="B161" s="39"/>
      <c r="C161" s="40"/>
      <c r="D161" s="224" t="s">
        <v>182</v>
      </c>
      <c r="E161" s="40"/>
      <c r="F161" s="225" t="s">
        <v>825</v>
      </c>
      <c r="G161" s="40"/>
      <c r="H161" s="40"/>
      <c r="I161" s="226"/>
      <c r="J161" s="40"/>
      <c r="K161" s="40"/>
      <c r="L161" s="44"/>
      <c r="M161" s="227"/>
      <c r="N161" s="228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182</v>
      </c>
      <c r="AU161" s="17" t="s">
        <v>87</v>
      </c>
    </row>
    <row r="162" s="12" customFormat="1">
      <c r="A162" s="12"/>
      <c r="B162" s="230"/>
      <c r="C162" s="231"/>
      <c r="D162" s="224" t="s">
        <v>185</v>
      </c>
      <c r="E162" s="232" t="s">
        <v>1</v>
      </c>
      <c r="F162" s="233" t="s">
        <v>216</v>
      </c>
      <c r="G162" s="231"/>
      <c r="H162" s="234">
        <v>2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0" t="s">
        <v>185</v>
      </c>
      <c r="AU162" s="240" t="s">
        <v>87</v>
      </c>
      <c r="AV162" s="12" t="s">
        <v>87</v>
      </c>
      <c r="AW162" s="12" t="s">
        <v>34</v>
      </c>
      <c r="AX162" s="12" t="s">
        <v>85</v>
      </c>
      <c r="AY162" s="240" t="s">
        <v>179</v>
      </c>
    </row>
    <row r="163" s="2" customFormat="1" ht="24.15" customHeight="1">
      <c r="A163" s="38"/>
      <c r="B163" s="39"/>
      <c r="C163" s="257" t="s">
        <v>8</v>
      </c>
      <c r="D163" s="257" t="s">
        <v>270</v>
      </c>
      <c r="E163" s="258" t="s">
        <v>826</v>
      </c>
      <c r="F163" s="259" t="s">
        <v>827</v>
      </c>
      <c r="G163" s="260" t="s">
        <v>200</v>
      </c>
      <c r="H163" s="261">
        <v>2</v>
      </c>
      <c r="I163" s="262"/>
      <c r="J163" s="263">
        <f>ROUND(I163*H163,2)</f>
        <v>0</v>
      </c>
      <c r="K163" s="259" t="s">
        <v>177</v>
      </c>
      <c r="L163" s="44"/>
      <c r="M163" s="264" t="s">
        <v>1</v>
      </c>
      <c r="N163" s="265" t="s">
        <v>43</v>
      </c>
      <c r="O163" s="91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2" t="s">
        <v>180</v>
      </c>
      <c r="AT163" s="222" t="s">
        <v>270</v>
      </c>
      <c r="AU163" s="222" t="s">
        <v>87</v>
      </c>
      <c r="AY163" s="17" t="s">
        <v>179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7" t="s">
        <v>85</v>
      </c>
      <c r="BK163" s="223">
        <f>ROUND(I163*H163,2)</f>
        <v>0</v>
      </c>
      <c r="BL163" s="17" t="s">
        <v>180</v>
      </c>
      <c r="BM163" s="222" t="s">
        <v>828</v>
      </c>
    </row>
    <row r="164" s="2" customFormat="1">
      <c r="A164" s="38"/>
      <c r="B164" s="39"/>
      <c r="C164" s="40"/>
      <c r="D164" s="224" t="s">
        <v>182</v>
      </c>
      <c r="E164" s="40"/>
      <c r="F164" s="225" t="s">
        <v>829</v>
      </c>
      <c r="G164" s="40"/>
      <c r="H164" s="40"/>
      <c r="I164" s="226"/>
      <c r="J164" s="40"/>
      <c r="K164" s="40"/>
      <c r="L164" s="44"/>
      <c r="M164" s="227"/>
      <c r="N164" s="228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182</v>
      </c>
      <c r="AU164" s="17" t="s">
        <v>87</v>
      </c>
    </row>
    <row r="165" s="12" customFormat="1">
      <c r="A165" s="12"/>
      <c r="B165" s="230"/>
      <c r="C165" s="231"/>
      <c r="D165" s="224" t="s">
        <v>185</v>
      </c>
      <c r="E165" s="232" t="s">
        <v>1</v>
      </c>
      <c r="F165" s="233" t="s">
        <v>216</v>
      </c>
      <c r="G165" s="231"/>
      <c r="H165" s="234">
        <v>2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0" t="s">
        <v>185</v>
      </c>
      <c r="AU165" s="240" t="s">
        <v>87</v>
      </c>
      <c r="AV165" s="12" t="s">
        <v>87</v>
      </c>
      <c r="AW165" s="12" t="s">
        <v>34</v>
      </c>
      <c r="AX165" s="12" t="s">
        <v>85</v>
      </c>
      <c r="AY165" s="240" t="s">
        <v>179</v>
      </c>
    </row>
    <row r="166" s="2" customFormat="1" ht="37.8" customHeight="1">
      <c r="A166" s="38"/>
      <c r="B166" s="39"/>
      <c r="C166" s="257" t="s">
        <v>830</v>
      </c>
      <c r="D166" s="257" t="s">
        <v>270</v>
      </c>
      <c r="E166" s="258" t="s">
        <v>831</v>
      </c>
      <c r="F166" s="259" t="s">
        <v>832</v>
      </c>
      <c r="G166" s="260" t="s">
        <v>418</v>
      </c>
      <c r="H166" s="261">
        <v>147.41999999999999</v>
      </c>
      <c r="I166" s="262"/>
      <c r="J166" s="263">
        <f>ROUND(I166*H166,2)</f>
        <v>0</v>
      </c>
      <c r="K166" s="259" t="s">
        <v>177</v>
      </c>
      <c r="L166" s="44"/>
      <c r="M166" s="264" t="s">
        <v>1</v>
      </c>
      <c r="N166" s="265" t="s">
        <v>43</v>
      </c>
      <c r="O166" s="91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2" t="s">
        <v>180</v>
      </c>
      <c r="AT166" s="222" t="s">
        <v>270</v>
      </c>
      <c r="AU166" s="222" t="s">
        <v>87</v>
      </c>
      <c r="AY166" s="17" t="s">
        <v>179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85</v>
      </c>
      <c r="BK166" s="223">
        <f>ROUND(I166*H166,2)</f>
        <v>0</v>
      </c>
      <c r="BL166" s="17" t="s">
        <v>180</v>
      </c>
      <c r="BM166" s="222" t="s">
        <v>833</v>
      </c>
    </row>
    <row r="167" s="2" customFormat="1">
      <c r="A167" s="38"/>
      <c r="B167" s="39"/>
      <c r="C167" s="40"/>
      <c r="D167" s="224" t="s">
        <v>182</v>
      </c>
      <c r="E167" s="40"/>
      <c r="F167" s="225" t="s">
        <v>834</v>
      </c>
      <c r="G167" s="40"/>
      <c r="H167" s="40"/>
      <c r="I167" s="226"/>
      <c r="J167" s="40"/>
      <c r="K167" s="40"/>
      <c r="L167" s="44"/>
      <c r="M167" s="227"/>
      <c r="N167" s="22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182</v>
      </c>
      <c r="AU167" s="17" t="s">
        <v>87</v>
      </c>
    </row>
    <row r="168" s="12" customFormat="1">
      <c r="A168" s="12"/>
      <c r="B168" s="230"/>
      <c r="C168" s="231"/>
      <c r="D168" s="224" t="s">
        <v>185</v>
      </c>
      <c r="E168" s="232" t="s">
        <v>1</v>
      </c>
      <c r="F168" s="233" t="s">
        <v>835</v>
      </c>
      <c r="G168" s="231"/>
      <c r="H168" s="234">
        <v>147.41999999999999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0" t="s">
        <v>185</v>
      </c>
      <c r="AU168" s="240" t="s">
        <v>87</v>
      </c>
      <c r="AV168" s="12" t="s">
        <v>87</v>
      </c>
      <c r="AW168" s="12" t="s">
        <v>34</v>
      </c>
      <c r="AX168" s="12" t="s">
        <v>85</v>
      </c>
      <c r="AY168" s="240" t="s">
        <v>179</v>
      </c>
    </row>
    <row r="169" s="2" customFormat="1" ht="24.15" customHeight="1">
      <c r="A169" s="38"/>
      <c r="B169" s="39"/>
      <c r="C169" s="257" t="s">
        <v>255</v>
      </c>
      <c r="D169" s="257" t="s">
        <v>270</v>
      </c>
      <c r="E169" s="258" t="s">
        <v>431</v>
      </c>
      <c r="F169" s="259" t="s">
        <v>432</v>
      </c>
      <c r="G169" s="260" t="s">
        <v>418</v>
      </c>
      <c r="H169" s="261">
        <v>40</v>
      </c>
      <c r="I169" s="262"/>
      <c r="J169" s="263">
        <f>ROUND(I169*H169,2)</f>
        <v>0</v>
      </c>
      <c r="K169" s="259" t="s">
        <v>177</v>
      </c>
      <c r="L169" s="44"/>
      <c r="M169" s="264" t="s">
        <v>1</v>
      </c>
      <c r="N169" s="265" t="s">
        <v>43</v>
      </c>
      <c r="O169" s="91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2" t="s">
        <v>180</v>
      </c>
      <c r="AT169" s="222" t="s">
        <v>270</v>
      </c>
      <c r="AU169" s="222" t="s">
        <v>87</v>
      </c>
      <c r="AY169" s="17" t="s">
        <v>179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85</v>
      </c>
      <c r="BK169" s="223">
        <f>ROUND(I169*H169,2)</f>
        <v>0</v>
      </c>
      <c r="BL169" s="17" t="s">
        <v>180</v>
      </c>
      <c r="BM169" s="222" t="s">
        <v>836</v>
      </c>
    </row>
    <row r="170" s="2" customFormat="1">
      <c r="A170" s="38"/>
      <c r="B170" s="39"/>
      <c r="C170" s="40"/>
      <c r="D170" s="224" t="s">
        <v>182</v>
      </c>
      <c r="E170" s="40"/>
      <c r="F170" s="225" t="s">
        <v>434</v>
      </c>
      <c r="G170" s="40"/>
      <c r="H170" s="40"/>
      <c r="I170" s="226"/>
      <c r="J170" s="40"/>
      <c r="K170" s="40"/>
      <c r="L170" s="44"/>
      <c r="M170" s="227"/>
      <c r="N170" s="22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182</v>
      </c>
      <c r="AU170" s="17" t="s">
        <v>87</v>
      </c>
    </row>
    <row r="171" s="2" customFormat="1">
      <c r="A171" s="38"/>
      <c r="B171" s="39"/>
      <c r="C171" s="40"/>
      <c r="D171" s="224" t="s">
        <v>183</v>
      </c>
      <c r="E171" s="40"/>
      <c r="F171" s="229" t="s">
        <v>837</v>
      </c>
      <c r="G171" s="40"/>
      <c r="H171" s="40"/>
      <c r="I171" s="226"/>
      <c r="J171" s="40"/>
      <c r="K171" s="40"/>
      <c r="L171" s="44"/>
      <c r="M171" s="227"/>
      <c r="N171" s="22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183</v>
      </c>
      <c r="AU171" s="17" t="s">
        <v>87</v>
      </c>
    </row>
    <row r="172" s="12" customFormat="1">
      <c r="A172" s="12"/>
      <c r="B172" s="230"/>
      <c r="C172" s="231"/>
      <c r="D172" s="224" t="s">
        <v>185</v>
      </c>
      <c r="E172" s="232" t="s">
        <v>1</v>
      </c>
      <c r="F172" s="233" t="s">
        <v>838</v>
      </c>
      <c r="G172" s="231"/>
      <c r="H172" s="234">
        <v>40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0" t="s">
        <v>185</v>
      </c>
      <c r="AU172" s="240" t="s">
        <v>87</v>
      </c>
      <c r="AV172" s="12" t="s">
        <v>87</v>
      </c>
      <c r="AW172" s="12" t="s">
        <v>34</v>
      </c>
      <c r="AX172" s="12" t="s">
        <v>85</v>
      </c>
      <c r="AY172" s="240" t="s">
        <v>179</v>
      </c>
    </row>
    <row r="173" s="2" customFormat="1" ht="24.15" customHeight="1">
      <c r="A173" s="38"/>
      <c r="B173" s="39"/>
      <c r="C173" s="257" t="s">
        <v>261</v>
      </c>
      <c r="D173" s="257" t="s">
        <v>270</v>
      </c>
      <c r="E173" s="258" t="s">
        <v>839</v>
      </c>
      <c r="F173" s="259" t="s">
        <v>840</v>
      </c>
      <c r="G173" s="260" t="s">
        <v>252</v>
      </c>
      <c r="H173" s="261">
        <v>88.451999999999998</v>
      </c>
      <c r="I173" s="262"/>
      <c r="J173" s="263">
        <f>ROUND(I173*H173,2)</f>
        <v>0</v>
      </c>
      <c r="K173" s="259" t="s">
        <v>177</v>
      </c>
      <c r="L173" s="44"/>
      <c r="M173" s="264" t="s">
        <v>1</v>
      </c>
      <c r="N173" s="265" t="s">
        <v>43</v>
      </c>
      <c r="O173" s="91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2" t="s">
        <v>180</v>
      </c>
      <c r="AT173" s="222" t="s">
        <v>270</v>
      </c>
      <c r="AU173" s="222" t="s">
        <v>87</v>
      </c>
      <c r="AY173" s="17" t="s">
        <v>179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7" t="s">
        <v>85</v>
      </c>
      <c r="BK173" s="223">
        <f>ROUND(I173*H173,2)</f>
        <v>0</v>
      </c>
      <c r="BL173" s="17" t="s">
        <v>180</v>
      </c>
      <c r="BM173" s="222" t="s">
        <v>841</v>
      </c>
    </row>
    <row r="174" s="2" customFormat="1">
      <c r="A174" s="38"/>
      <c r="B174" s="39"/>
      <c r="C174" s="40"/>
      <c r="D174" s="224" t="s">
        <v>182</v>
      </c>
      <c r="E174" s="40"/>
      <c r="F174" s="225" t="s">
        <v>842</v>
      </c>
      <c r="G174" s="40"/>
      <c r="H174" s="40"/>
      <c r="I174" s="226"/>
      <c r="J174" s="40"/>
      <c r="K174" s="40"/>
      <c r="L174" s="44"/>
      <c r="M174" s="227"/>
      <c r="N174" s="228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182</v>
      </c>
      <c r="AU174" s="17" t="s">
        <v>87</v>
      </c>
    </row>
    <row r="175" s="2" customFormat="1">
      <c r="A175" s="38"/>
      <c r="B175" s="39"/>
      <c r="C175" s="40"/>
      <c r="D175" s="224" t="s">
        <v>183</v>
      </c>
      <c r="E175" s="40"/>
      <c r="F175" s="229" t="s">
        <v>843</v>
      </c>
      <c r="G175" s="40"/>
      <c r="H175" s="40"/>
      <c r="I175" s="226"/>
      <c r="J175" s="40"/>
      <c r="K175" s="40"/>
      <c r="L175" s="44"/>
      <c r="M175" s="227"/>
      <c r="N175" s="228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183</v>
      </c>
      <c r="AU175" s="17" t="s">
        <v>87</v>
      </c>
    </row>
    <row r="176" s="12" customFormat="1">
      <c r="A176" s="12"/>
      <c r="B176" s="230"/>
      <c r="C176" s="231"/>
      <c r="D176" s="224" t="s">
        <v>185</v>
      </c>
      <c r="E176" s="232" t="s">
        <v>1</v>
      </c>
      <c r="F176" s="233" t="s">
        <v>844</v>
      </c>
      <c r="G176" s="231"/>
      <c r="H176" s="234">
        <v>88.451999999999998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40" t="s">
        <v>185</v>
      </c>
      <c r="AU176" s="240" t="s">
        <v>87</v>
      </c>
      <c r="AV176" s="12" t="s">
        <v>87</v>
      </c>
      <c r="AW176" s="12" t="s">
        <v>34</v>
      </c>
      <c r="AX176" s="12" t="s">
        <v>85</v>
      </c>
      <c r="AY176" s="240" t="s">
        <v>179</v>
      </c>
    </row>
    <row r="177" s="2" customFormat="1" ht="24.15" customHeight="1">
      <c r="A177" s="38"/>
      <c r="B177" s="39"/>
      <c r="C177" s="257" t="s">
        <v>306</v>
      </c>
      <c r="D177" s="257" t="s">
        <v>270</v>
      </c>
      <c r="E177" s="258" t="s">
        <v>845</v>
      </c>
      <c r="F177" s="259" t="s">
        <v>846</v>
      </c>
      <c r="G177" s="260" t="s">
        <v>252</v>
      </c>
      <c r="H177" s="261">
        <v>10</v>
      </c>
      <c r="I177" s="262"/>
      <c r="J177" s="263">
        <f>ROUND(I177*H177,2)</f>
        <v>0</v>
      </c>
      <c r="K177" s="259" t="s">
        <v>177</v>
      </c>
      <c r="L177" s="44"/>
      <c r="M177" s="264" t="s">
        <v>1</v>
      </c>
      <c r="N177" s="265" t="s">
        <v>43</v>
      </c>
      <c r="O177" s="91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2" t="s">
        <v>180</v>
      </c>
      <c r="AT177" s="222" t="s">
        <v>270</v>
      </c>
      <c r="AU177" s="222" t="s">
        <v>87</v>
      </c>
      <c r="AY177" s="17" t="s">
        <v>179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7" t="s">
        <v>85</v>
      </c>
      <c r="BK177" s="223">
        <f>ROUND(I177*H177,2)</f>
        <v>0</v>
      </c>
      <c r="BL177" s="17" t="s">
        <v>180</v>
      </c>
      <c r="BM177" s="222" t="s">
        <v>847</v>
      </c>
    </row>
    <row r="178" s="2" customFormat="1">
      <c r="A178" s="38"/>
      <c r="B178" s="39"/>
      <c r="C178" s="40"/>
      <c r="D178" s="224" t="s">
        <v>182</v>
      </c>
      <c r="E178" s="40"/>
      <c r="F178" s="225" t="s">
        <v>848</v>
      </c>
      <c r="G178" s="40"/>
      <c r="H178" s="40"/>
      <c r="I178" s="226"/>
      <c r="J178" s="40"/>
      <c r="K178" s="40"/>
      <c r="L178" s="44"/>
      <c r="M178" s="227"/>
      <c r="N178" s="228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182</v>
      </c>
      <c r="AU178" s="17" t="s">
        <v>87</v>
      </c>
    </row>
    <row r="179" s="2" customFormat="1">
      <c r="A179" s="38"/>
      <c r="B179" s="39"/>
      <c r="C179" s="40"/>
      <c r="D179" s="224" t="s">
        <v>183</v>
      </c>
      <c r="E179" s="40"/>
      <c r="F179" s="229" t="s">
        <v>849</v>
      </c>
      <c r="G179" s="40"/>
      <c r="H179" s="40"/>
      <c r="I179" s="226"/>
      <c r="J179" s="40"/>
      <c r="K179" s="40"/>
      <c r="L179" s="44"/>
      <c r="M179" s="227"/>
      <c r="N179" s="228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183</v>
      </c>
      <c r="AU179" s="17" t="s">
        <v>87</v>
      </c>
    </row>
    <row r="180" s="12" customFormat="1">
      <c r="A180" s="12"/>
      <c r="B180" s="230"/>
      <c r="C180" s="231"/>
      <c r="D180" s="224" t="s">
        <v>185</v>
      </c>
      <c r="E180" s="232" t="s">
        <v>1</v>
      </c>
      <c r="F180" s="233" t="s">
        <v>719</v>
      </c>
      <c r="G180" s="231"/>
      <c r="H180" s="234">
        <v>10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0" t="s">
        <v>185</v>
      </c>
      <c r="AU180" s="240" t="s">
        <v>87</v>
      </c>
      <c r="AV180" s="12" t="s">
        <v>87</v>
      </c>
      <c r="AW180" s="12" t="s">
        <v>34</v>
      </c>
      <c r="AX180" s="12" t="s">
        <v>85</v>
      </c>
      <c r="AY180" s="240" t="s">
        <v>179</v>
      </c>
    </row>
    <row r="181" s="13" customFormat="1" ht="25.92" customHeight="1">
      <c r="A181" s="13"/>
      <c r="B181" s="241"/>
      <c r="C181" s="242"/>
      <c r="D181" s="243" t="s">
        <v>77</v>
      </c>
      <c r="E181" s="244" t="s">
        <v>475</v>
      </c>
      <c r="F181" s="244" t="s">
        <v>476</v>
      </c>
      <c r="G181" s="242"/>
      <c r="H181" s="242"/>
      <c r="I181" s="245"/>
      <c r="J181" s="246">
        <f>BK181</f>
        <v>0</v>
      </c>
      <c r="K181" s="242"/>
      <c r="L181" s="247"/>
      <c r="M181" s="248"/>
      <c r="N181" s="249"/>
      <c r="O181" s="249"/>
      <c r="P181" s="250">
        <f>SUM(P182:P229)</f>
        <v>0</v>
      </c>
      <c r="Q181" s="249"/>
      <c r="R181" s="250">
        <f>SUM(R182:R229)</f>
        <v>0</v>
      </c>
      <c r="S181" s="249"/>
      <c r="T181" s="251">
        <f>SUM(T182:T229)</f>
        <v>0</v>
      </c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R181" s="252" t="s">
        <v>180</v>
      </c>
      <c r="AT181" s="253" t="s">
        <v>77</v>
      </c>
      <c r="AU181" s="253" t="s">
        <v>78</v>
      </c>
      <c r="AY181" s="252" t="s">
        <v>179</v>
      </c>
      <c r="BK181" s="254">
        <f>SUM(BK182:BK229)</f>
        <v>0</v>
      </c>
    </row>
    <row r="182" s="2" customFormat="1" ht="37.8" customHeight="1">
      <c r="A182" s="38"/>
      <c r="B182" s="39"/>
      <c r="C182" s="257" t="s">
        <v>269</v>
      </c>
      <c r="D182" s="257" t="s">
        <v>270</v>
      </c>
      <c r="E182" s="258" t="s">
        <v>499</v>
      </c>
      <c r="F182" s="259" t="s">
        <v>500</v>
      </c>
      <c r="G182" s="260" t="s">
        <v>176</v>
      </c>
      <c r="H182" s="261">
        <v>196.06899999999999</v>
      </c>
      <c r="I182" s="262"/>
      <c r="J182" s="263">
        <f>ROUND(I182*H182,2)</f>
        <v>0</v>
      </c>
      <c r="K182" s="259" t="s">
        <v>177</v>
      </c>
      <c r="L182" s="44"/>
      <c r="M182" s="264" t="s">
        <v>1</v>
      </c>
      <c r="N182" s="265" t="s">
        <v>43</v>
      </c>
      <c r="O182" s="91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2" t="s">
        <v>480</v>
      </c>
      <c r="AT182" s="222" t="s">
        <v>270</v>
      </c>
      <c r="AU182" s="222" t="s">
        <v>85</v>
      </c>
      <c r="AY182" s="17" t="s">
        <v>179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7" t="s">
        <v>85</v>
      </c>
      <c r="BK182" s="223">
        <f>ROUND(I182*H182,2)</f>
        <v>0</v>
      </c>
      <c r="BL182" s="17" t="s">
        <v>480</v>
      </c>
      <c r="BM182" s="222" t="s">
        <v>850</v>
      </c>
    </row>
    <row r="183" s="2" customFormat="1">
      <c r="A183" s="38"/>
      <c r="B183" s="39"/>
      <c r="C183" s="40"/>
      <c r="D183" s="224" t="s">
        <v>182</v>
      </c>
      <c r="E183" s="40"/>
      <c r="F183" s="225" t="s">
        <v>502</v>
      </c>
      <c r="G183" s="40"/>
      <c r="H183" s="40"/>
      <c r="I183" s="226"/>
      <c r="J183" s="40"/>
      <c r="K183" s="40"/>
      <c r="L183" s="44"/>
      <c r="M183" s="227"/>
      <c r="N183" s="228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182</v>
      </c>
      <c r="AU183" s="17" t="s">
        <v>85</v>
      </c>
    </row>
    <row r="184" s="2" customFormat="1">
      <c r="A184" s="38"/>
      <c r="B184" s="39"/>
      <c r="C184" s="40"/>
      <c r="D184" s="224" t="s">
        <v>183</v>
      </c>
      <c r="E184" s="40"/>
      <c r="F184" s="229" t="s">
        <v>851</v>
      </c>
      <c r="G184" s="40"/>
      <c r="H184" s="40"/>
      <c r="I184" s="226"/>
      <c r="J184" s="40"/>
      <c r="K184" s="40"/>
      <c r="L184" s="44"/>
      <c r="M184" s="227"/>
      <c r="N184" s="228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183</v>
      </c>
      <c r="AU184" s="17" t="s">
        <v>85</v>
      </c>
    </row>
    <row r="185" s="12" customFormat="1">
      <c r="A185" s="12"/>
      <c r="B185" s="230"/>
      <c r="C185" s="231"/>
      <c r="D185" s="224" t="s">
        <v>185</v>
      </c>
      <c r="E185" s="232" t="s">
        <v>1</v>
      </c>
      <c r="F185" s="233" t="s">
        <v>796</v>
      </c>
      <c r="G185" s="231"/>
      <c r="H185" s="234">
        <v>55.036999999999999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0" t="s">
        <v>185</v>
      </c>
      <c r="AU185" s="240" t="s">
        <v>85</v>
      </c>
      <c r="AV185" s="12" t="s">
        <v>87</v>
      </c>
      <c r="AW185" s="12" t="s">
        <v>34</v>
      </c>
      <c r="AX185" s="12" t="s">
        <v>78</v>
      </c>
      <c r="AY185" s="240" t="s">
        <v>179</v>
      </c>
    </row>
    <row r="186" s="12" customFormat="1">
      <c r="A186" s="12"/>
      <c r="B186" s="230"/>
      <c r="C186" s="231"/>
      <c r="D186" s="224" t="s">
        <v>185</v>
      </c>
      <c r="E186" s="232" t="s">
        <v>1</v>
      </c>
      <c r="F186" s="233" t="s">
        <v>796</v>
      </c>
      <c r="G186" s="231"/>
      <c r="H186" s="234">
        <v>55.036999999999999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0" t="s">
        <v>185</v>
      </c>
      <c r="AU186" s="240" t="s">
        <v>85</v>
      </c>
      <c r="AV186" s="12" t="s">
        <v>87</v>
      </c>
      <c r="AW186" s="12" t="s">
        <v>34</v>
      </c>
      <c r="AX186" s="12" t="s">
        <v>78</v>
      </c>
      <c r="AY186" s="240" t="s">
        <v>179</v>
      </c>
    </row>
    <row r="187" s="12" customFormat="1">
      <c r="A187" s="12"/>
      <c r="B187" s="230"/>
      <c r="C187" s="231"/>
      <c r="D187" s="224" t="s">
        <v>185</v>
      </c>
      <c r="E187" s="232" t="s">
        <v>1</v>
      </c>
      <c r="F187" s="233" t="s">
        <v>803</v>
      </c>
      <c r="G187" s="231"/>
      <c r="H187" s="234">
        <v>85.995000000000005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0" t="s">
        <v>185</v>
      </c>
      <c r="AU187" s="240" t="s">
        <v>85</v>
      </c>
      <c r="AV187" s="12" t="s">
        <v>87</v>
      </c>
      <c r="AW187" s="12" t="s">
        <v>34</v>
      </c>
      <c r="AX187" s="12" t="s">
        <v>78</v>
      </c>
      <c r="AY187" s="240" t="s">
        <v>179</v>
      </c>
    </row>
    <row r="188" s="14" customFormat="1">
      <c r="A188" s="14"/>
      <c r="B188" s="266"/>
      <c r="C188" s="267"/>
      <c r="D188" s="224" t="s">
        <v>185</v>
      </c>
      <c r="E188" s="268" t="s">
        <v>1</v>
      </c>
      <c r="F188" s="269" t="s">
        <v>291</v>
      </c>
      <c r="G188" s="267"/>
      <c r="H188" s="270">
        <v>196.06900000000002</v>
      </c>
      <c r="I188" s="271"/>
      <c r="J188" s="267"/>
      <c r="K188" s="267"/>
      <c r="L188" s="272"/>
      <c r="M188" s="273"/>
      <c r="N188" s="274"/>
      <c r="O188" s="274"/>
      <c r="P188" s="274"/>
      <c r="Q188" s="274"/>
      <c r="R188" s="274"/>
      <c r="S188" s="274"/>
      <c r="T188" s="27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6" t="s">
        <v>185</v>
      </c>
      <c r="AU188" s="276" t="s">
        <v>85</v>
      </c>
      <c r="AV188" s="14" t="s">
        <v>180</v>
      </c>
      <c r="AW188" s="14" t="s">
        <v>34</v>
      </c>
      <c r="AX188" s="14" t="s">
        <v>85</v>
      </c>
      <c r="AY188" s="276" t="s">
        <v>179</v>
      </c>
    </row>
    <row r="189" s="2" customFormat="1" ht="37.8" customHeight="1">
      <c r="A189" s="38"/>
      <c r="B189" s="39"/>
      <c r="C189" s="257" t="s">
        <v>283</v>
      </c>
      <c r="D189" s="257" t="s">
        <v>270</v>
      </c>
      <c r="E189" s="258" t="s">
        <v>499</v>
      </c>
      <c r="F189" s="259" t="s">
        <v>500</v>
      </c>
      <c r="G189" s="260" t="s">
        <v>176</v>
      </c>
      <c r="H189" s="261">
        <v>37.296999999999997</v>
      </c>
      <c r="I189" s="262"/>
      <c r="J189" s="263">
        <f>ROUND(I189*H189,2)</f>
        <v>0</v>
      </c>
      <c r="K189" s="259" t="s">
        <v>177</v>
      </c>
      <c r="L189" s="44"/>
      <c r="M189" s="264" t="s">
        <v>1</v>
      </c>
      <c r="N189" s="265" t="s">
        <v>43</v>
      </c>
      <c r="O189" s="91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2" t="s">
        <v>480</v>
      </c>
      <c r="AT189" s="222" t="s">
        <v>270</v>
      </c>
      <c r="AU189" s="222" t="s">
        <v>85</v>
      </c>
      <c r="AY189" s="17" t="s">
        <v>179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85</v>
      </c>
      <c r="BK189" s="223">
        <f>ROUND(I189*H189,2)</f>
        <v>0</v>
      </c>
      <c r="BL189" s="17" t="s">
        <v>480</v>
      </c>
      <c r="BM189" s="222" t="s">
        <v>852</v>
      </c>
    </row>
    <row r="190" s="2" customFormat="1">
      <c r="A190" s="38"/>
      <c r="B190" s="39"/>
      <c r="C190" s="40"/>
      <c r="D190" s="224" t="s">
        <v>182</v>
      </c>
      <c r="E190" s="40"/>
      <c r="F190" s="225" t="s">
        <v>502</v>
      </c>
      <c r="G190" s="40"/>
      <c r="H190" s="40"/>
      <c r="I190" s="226"/>
      <c r="J190" s="40"/>
      <c r="K190" s="40"/>
      <c r="L190" s="44"/>
      <c r="M190" s="227"/>
      <c r="N190" s="228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182</v>
      </c>
      <c r="AU190" s="17" t="s">
        <v>85</v>
      </c>
    </row>
    <row r="191" s="2" customFormat="1">
      <c r="A191" s="38"/>
      <c r="B191" s="39"/>
      <c r="C191" s="40"/>
      <c r="D191" s="224" t="s">
        <v>183</v>
      </c>
      <c r="E191" s="40"/>
      <c r="F191" s="229" t="s">
        <v>752</v>
      </c>
      <c r="G191" s="40"/>
      <c r="H191" s="40"/>
      <c r="I191" s="226"/>
      <c r="J191" s="40"/>
      <c r="K191" s="40"/>
      <c r="L191" s="44"/>
      <c r="M191" s="227"/>
      <c r="N191" s="228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183</v>
      </c>
      <c r="AU191" s="17" t="s">
        <v>85</v>
      </c>
    </row>
    <row r="192" s="12" customFormat="1">
      <c r="A192" s="12"/>
      <c r="B192" s="230"/>
      <c r="C192" s="231"/>
      <c r="D192" s="224" t="s">
        <v>185</v>
      </c>
      <c r="E192" s="232" t="s">
        <v>1</v>
      </c>
      <c r="F192" s="233" t="s">
        <v>853</v>
      </c>
      <c r="G192" s="231"/>
      <c r="H192" s="234">
        <v>37.296999999999997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0" t="s">
        <v>185</v>
      </c>
      <c r="AU192" s="240" t="s">
        <v>85</v>
      </c>
      <c r="AV192" s="12" t="s">
        <v>87</v>
      </c>
      <c r="AW192" s="12" t="s">
        <v>34</v>
      </c>
      <c r="AX192" s="12" t="s">
        <v>85</v>
      </c>
      <c r="AY192" s="240" t="s">
        <v>179</v>
      </c>
    </row>
    <row r="193" s="2" customFormat="1" ht="37.8" customHeight="1">
      <c r="A193" s="38"/>
      <c r="B193" s="39"/>
      <c r="C193" s="257" t="s">
        <v>299</v>
      </c>
      <c r="D193" s="257" t="s">
        <v>270</v>
      </c>
      <c r="E193" s="258" t="s">
        <v>499</v>
      </c>
      <c r="F193" s="259" t="s">
        <v>500</v>
      </c>
      <c r="G193" s="260" t="s">
        <v>176</v>
      </c>
      <c r="H193" s="261">
        <v>5.2249999999999996</v>
      </c>
      <c r="I193" s="262"/>
      <c r="J193" s="263">
        <f>ROUND(I193*H193,2)</f>
        <v>0</v>
      </c>
      <c r="K193" s="259" t="s">
        <v>177</v>
      </c>
      <c r="L193" s="44"/>
      <c r="M193" s="264" t="s">
        <v>1</v>
      </c>
      <c r="N193" s="265" t="s">
        <v>43</v>
      </c>
      <c r="O193" s="91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2" t="s">
        <v>480</v>
      </c>
      <c r="AT193" s="222" t="s">
        <v>270</v>
      </c>
      <c r="AU193" s="222" t="s">
        <v>85</v>
      </c>
      <c r="AY193" s="17" t="s">
        <v>179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85</v>
      </c>
      <c r="BK193" s="223">
        <f>ROUND(I193*H193,2)</f>
        <v>0</v>
      </c>
      <c r="BL193" s="17" t="s">
        <v>480</v>
      </c>
      <c r="BM193" s="222" t="s">
        <v>854</v>
      </c>
    </row>
    <row r="194" s="2" customFormat="1">
      <c r="A194" s="38"/>
      <c r="B194" s="39"/>
      <c r="C194" s="40"/>
      <c r="D194" s="224" t="s">
        <v>182</v>
      </c>
      <c r="E194" s="40"/>
      <c r="F194" s="225" t="s">
        <v>502</v>
      </c>
      <c r="G194" s="40"/>
      <c r="H194" s="40"/>
      <c r="I194" s="226"/>
      <c r="J194" s="40"/>
      <c r="K194" s="40"/>
      <c r="L194" s="44"/>
      <c r="M194" s="227"/>
      <c r="N194" s="22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182</v>
      </c>
      <c r="AU194" s="17" t="s">
        <v>85</v>
      </c>
    </row>
    <row r="195" s="2" customFormat="1">
      <c r="A195" s="38"/>
      <c r="B195" s="39"/>
      <c r="C195" s="40"/>
      <c r="D195" s="224" t="s">
        <v>183</v>
      </c>
      <c r="E195" s="40"/>
      <c r="F195" s="229" t="s">
        <v>755</v>
      </c>
      <c r="G195" s="40"/>
      <c r="H195" s="40"/>
      <c r="I195" s="226"/>
      <c r="J195" s="40"/>
      <c r="K195" s="40"/>
      <c r="L195" s="44"/>
      <c r="M195" s="227"/>
      <c r="N195" s="228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183</v>
      </c>
      <c r="AU195" s="17" t="s">
        <v>85</v>
      </c>
    </row>
    <row r="196" s="12" customFormat="1">
      <c r="A196" s="12"/>
      <c r="B196" s="230"/>
      <c r="C196" s="231"/>
      <c r="D196" s="224" t="s">
        <v>185</v>
      </c>
      <c r="E196" s="232" t="s">
        <v>1</v>
      </c>
      <c r="F196" s="233" t="s">
        <v>756</v>
      </c>
      <c r="G196" s="231"/>
      <c r="H196" s="234">
        <v>5.2249999999999996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0" t="s">
        <v>185</v>
      </c>
      <c r="AU196" s="240" t="s">
        <v>85</v>
      </c>
      <c r="AV196" s="12" t="s">
        <v>87</v>
      </c>
      <c r="AW196" s="12" t="s">
        <v>34</v>
      </c>
      <c r="AX196" s="12" t="s">
        <v>85</v>
      </c>
      <c r="AY196" s="240" t="s">
        <v>179</v>
      </c>
    </row>
    <row r="197" s="2" customFormat="1" ht="37.8" customHeight="1">
      <c r="A197" s="38"/>
      <c r="B197" s="39"/>
      <c r="C197" s="257" t="s">
        <v>333</v>
      </c>
      <c r="D197" s="257" t="s">
        <v>270</v>
      </c>
      <c r="E197" s="258" t="s">
        <v>513</v>
      </c>
      <c r="F197" s="259" t="s">
        <v>514</v>
      </c>
      <c r="G197" s="260" t="s">
        <v>176</v>
      </c>
      <c r="H197" s="261">
        <v>588.20500000000004</v>
      </c>
      <c r="I197" s="262"/>
      <c r="J197" s="263">
        <f>ROUND(I197*H197,2)</f>
        <v>0</v>
      </c>
      <c r="K197" s="259" t="s">
        <v>177</v>
      </c>
      <c r="L197" s="44"/>
      <c r="M197" s="264" t="s">
        <v>1</v>
      </c>
      <c r="N197" s="265" t="s">
        <v>43</v>
      </c>
      <c r="O197" s="91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2" t="s">
        <v>480</v>
      </c>
      <c r="AT197" s="222" t="s">
        <v>270</v>
      </c>
      <c r="AU197" s="222" t="s">
        <v>85</v>
      </c>
      <c r="AY197" s="17" t="s">
        <v>179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85</v>
      </c>
      <c r="BK197" s="223">
        <f>ROUND(I197*H197,2)</f>
        <v>0</v>
      </c>
      <c r="BL197" s="17" t="s">
        <v>480</v>
      </c>
      <c r="BM197" s="222" t="s">
        <v>855</v>
      </c>
    </row>
    <row r="198" s="2" customFormat="1">
      <c r="A198" s="38"/>
      <c r="B198" s="39"/>
      <c r="C198" s="40"/>
      <c r="D198" s="224" t="s">
        <v>182</v>
      </c>
      <c r="E198" s="40"/>
      <c r="F198" s="225" t="s">
        <v>516</v>
      </c>
      <c r="G198" s="40"/>
      <c r="H198" s="40"/>
      <c r="I198" s="226"/>
      <c r="J198" s="40"/>
      <c r="K198" s="40"/>
      <c r="L198" s="44"/>
      <c r="M198" s="227"/>
      <c r="N198" s="22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182</v>
      </c>
      <c r="AU198" s="17" t="s">
        <v>85</v>
      </c>
    </row>
    <row r="199" s="2" customFormat="1">
      <c r="A199" s="38"/>
      <c r="B199" s="39"/>
      <c r="C199" s="40"/>
      <c r="D199" s="224" t="s">
        <v>183</v>
      </c>
      <c r="E199" s="40"/>
      <c r="F199" s="229" t="s">
        <v>851</v>
      </c>
      <c r="G199" s="40"/>
      <c r="H199" s="40"/>
      <c r="I199" s="226"/>
      <c r="J199" s="40"/>
      <c r="K199" s="40"/>
      <c r="L199" s="44"/>
      <c r="M199" s="227"/>
      <c r="N199" s="22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183</v>
      </c>
      <c r="AU199" s="17" t="s">
        <v>85</v>
      </c>
    </row>
    <row r="200" s="12" customFormat="1">
      <c r="A200" s="12"/>
      <c r="B200" s="230"/>
      <c r="C200" s="231"/>
      <c r="D200" s="224" t="s">
        <v>185</v>
      </c>
      <c r="E200" s="232" t="s">
        <v>1</v>
      </c>
      <c r="F200" s="233" t="s">
        <v>856</v>
      </c>
      <c r="G200" s="231"/>
      <c r="H200" s="234">
        <v>165.11000000000001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0" t="s">
        <v>185</v>
      </c>
      <c r="AU200" s="240" t="s">
        <v>85</v>
      </c>
      <c r="AV200" s="12" t="s">
        <v>87</v>
      </c>
      <c r="AW200" s="12" t="s">
        <v>34</v>
      </c>
      <c r="AX200" s="12" t="s">
        <v>78</v>
      </c>
      <c r="AY200" s="240" t="s">
        <v>179</v>
      </c>
    </row>
    <row r="201" s="12" customFormat="1">
      <c r="A201" s="12"/>
      <c r="B201" s="230"/>
      <c r="C201" s="231"/>
      <c r="D201" s="224" t="s">
        <v>185</v>
      </c>
      <c r="E201" s="232" t="s">
        <v>1</v>
      </c>
      <c r="F201" s="233" t="s">
        <v>856</v>
      </c>
      <c r="G201" s="231"/>
      <c r="H201" s="234">
        <v>165.11000000000001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40" t="s">
        <v>185</v>
      </c>
      <c r="AU201" s="240" t="s">
        <v>85</v>
      </c>
      <c r="AV201" s="12" t="s">
        <v>87</v>
      </c>
      <c r="AW201" s="12" t="s">
        <v>34</v>
      </c>
      <c r="AX201" s="12" t="s">
        <v>78</v>
      </c>
      <c r="AY201" s="240" t="s">
        <v>179</v>
      </c>
    </row>
    <row r="202" s="12" customFormat="1">
      <c r="A202" s="12"/>
      <c r="B202" s="230"/>
      <c r="C202" s="231"/>
      <c r="D202" s="224" t="s">
        <v>185</v>
      </c>
      <c r="E202" s="232" t="s">
        <v>1</v>
      </c>
      <c r="F202" s="233" t="s">
        <v>857</v>
      </c>
      <c r="G202" s="231"/>
      <c r="H202" s="234">
        <v>257.98500000000001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40" t="s">
        <v>185</v>
      </c>
      <c r="AU202" s="240" t="s">
        <v>85</v>
      </c>
      <c r="AV202" s="12" t="s">
        <v>87</v>
      </c>
      <c r="AW202" s="12" t="s">
        <v>34</v>
      </c>
      <c r="AX202" s="12" t="s">
        <v>78</v>
      </c>
      <c r="AY202" s="240" t="s">
        <v>179</v>
      </c>
    </row>
    <row r="203" s="14" customFormat="1">
      <c r="A203" s="14"/>
      <c r="B203" s="266"/>
      <c r="C203" s="267"/>
      <c r="D203" s="224" t="s">
        <v>185</v>
      </c>
      <c r="E203" s="268" t="s">
        <v>1</v>
      </c>
      <c r="F203" s="269" t="s">
        <v>291</v>
      </c>
      <c r="G203" s="267"/>
      <c r="H203" s="270">
        <v>588.20500000000004</v>
      </c>
      <c r="I203" s="271"/>
      <c r="J203" s="267"/>
      <c r="K203" s="267"/>
      <c r="L203" s="272"/>
      <c r="M203" s="273"/>
      <c r="N203" s="274"/>
      <c r="O203" s="274"/>
      <c r="P203" s="274"/>
      <c r="Q203" s="274"/>
      <c r="R203" s="274"/>
      <c r="S203" s="274"/>
      <c r="T203" s="27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6" t="s">
        <v>185</v>
      </c>
      <c r="AU203" s="276" t="s">
        <v>85</v>
      </c>
      <c r="AV203" s="14" t="s">
        <v>180</v>
      </c>
      <c r="AW203" s="14" t="s">
        <v>34</v>
      </c>
      <c r="AX203" s="14" t="s">
        <v>85</v>
      </c>
      <c r="AY203" s="276" t="s">
        <v>179</v>
      </c>
    </row>
    <row r="204" s="2" customFormat="1" ht="37.8" customHeight="1">
      <c r="A204" s="38"/>
      <c r="B204" s="39"/>
      <c r="C204" s="257" t="s">
        <v>7</v>
      </c>
      <c r="D204" s="257" t="s">
        <v>270</v>
      </c>
      <c r="E204" s="258" t="s">
        <v>513</v>
      </c>
      <c r="F204" s="259" t="s">
        <v>514</v>
      </c>
      <c r="G204" s="260" t="s">
        <v>176</v>
      </c>
      <c r="H204" s="261">
        <v>74.594999999999999</v>
      </c>
      <c r="I204" s="262"/>
      <c r="J204" s="263">
        <f>ROUND(I204*H204,2)</f>
        <v>0</v>
      </c>
      <c r="K204" s="259" t="s">
        <v>177</v>
      </c>
      <c r="L204" s="44"/>
      <c r="M204" s="264" t="s">
        <v>1</v>
      </c>
      <c r="N204" s="265" t="s">
        <v>43</v>
      </c>
      <c r="O204" s="91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2" t="s">
        <v>480</v>
      </c>
      <c r="AT204" s="222" t="s">
        <v>270</v>
      </c>
      <c r="AU204" s="222" t="s">
        <v>85</v>
      </c>
      <c r="AY204" s="17" t="s">
        <v>179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7" t="s">
        <v>85</v>
      </c>
      <c r="BK204" s="223">
        <f>ROUND(I204*H204,2)</f>
        <v>0</v>
      </c>
      <c r="BL204" s="17" t="s">
        <v>480</v>
      </c>
      <c r="BM204" s="222" t="s">
        <v>858</v>
      </c>
    </row>
    <row r="205" s="2" customFormat="1">
      <c r="A205" s="38"/>
      <c r="B205" s="39"/>
      <c r="C205" s="40"/>
      <c r="D205" s="224" t="s">
        <v>182</v>
      </c>
      <c r="E205" s="40"/>
      <c r="F205" s="225" t="s">
        <v>516</v>
      </c>
      <c r="G205" s="40"/>
      <c r="H205" s="40"/>
      <c r="I205" s="226"/>
      <c r="J205" s="40"/>
      <c r="K205" s="40"/>
      <c r="L205" s="44"/>
      <c r="M205" s="227"/>
      <c r="N205" s="228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182</v>
      </c>
      <c r="AU205" s="17" t="s">
        <v>85</v>
      </c>
    </row>
    <row r="206" s="2" customFormat="1">
      <c r="A206" s="38"/>
      <c r="B206" s="39"/>
      <c r="C206" s="40"/>
      <c r="D206" s="224" t="s">
        <v>183</v>
      </c>
      <c r="E206" s="40"/>
      <c r="F206" s="229" t="s">
        <v>752</v>
      </c>
      <c r="G206" s="40"/>
      <c r="H206" s="40"/>
      <c r="I206" s="226"/>
      <c r="J206" s="40"/>
      <c r="K206" s="40"/>
      <c r="L206" s="44"/>
      <c r="M206" s="227"/>
      <c r="N206" s="22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183</v>
      </c>
      <c r="AU206" s="17" t="s">
        <v>85</v>
      </c>
    </row>
    <row r="207" s="12" customFormat="1">
      <c r="A207" s="12"/>
      <c r="B207" s="230"/>
      <c r="C207" s="231"/>
      <c r="D207" s="224" t="s">
        <v>185</v>
      </c>
      <c r="E207" s="232" t="s">
        <v>1</v>
      </c>
      <c r="F207" s="233" t="s">
        <v>859</v>
      </c>
      <c r="G207" s="231"/>
      <c r="H207" s="234">
        <v>74.594999999999999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40" t="s">
        <v>185</v>
      </c>
      <c r="AU207" s="240" t="s">
        <v>85</v>
      </c>
      <c r="AV207" s="12" t="s">
        <v>87</v>
      </c>
      <c r="AW207" s="12" t="s">
        <v>34</v>
      </c>
      <c r="AX207" s="12" t="s">
        <v>85</v>
      </c>
      <c r="AY207" s="240" t="s">
        <v>179</v>
      </c>
    </row>
    <row r="208" s="2" customFormat="1" ht="37.8" customHeight="1">
      <c r="A208" s="38"/>
      <c r="B208" s="39"/>
      <c r="C208" s="257" t="s">
        <v>338</v>
      </c>
      <c r="D208" s="257" t="s">
        <v>270</v>
      </c>
      <c r="E208" s="258" t="s">
        <v>513</v>
      </c>
      <c r="F208" s="259" t="s">
        <v>514</v>
      </c>
      <c r="G208" s="260" t="s">
        <v>176</v>
      </c>
      <c r="H208" s="261">
        <v>5.2249999999999996</v>
      </c>
      <c r="I208" s="262"/>
      <c r="J208" s="263">
        <f>ROUND(I208*H208,2)</f>
        <v>0</v>
      </c>
      <c r="K208" s="259" t="s">
        <v>177</v>
      </c>
      <c r="L208" s="44"/>
      <c r="M208" s="264" t="s">
        <v>1</v>
      </c>
      <c r="N208" s="265" t="s">
        <v>43</v>
      </c>
      <c r="O208" s="91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2" t="s">
        <v>480</v>
      </c>
      <c r="AT208" s="222" t="s">
        <v>270</v>
      </c>
      <c r="AU208" s="222" t="s">
        <v>85</v>
      </c>
      <c r="AY208" s="17" t="s">
        <v>179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7" t="s">
        <v>85</v>
      </c>
      <c r="BK208" s="223">
        <f>ROUND(I208*H208,2)</f>
        <v>0</v>
      </c>
      <c r="BL208" s="17" t="s">
        <v>480</v>
      </c>
      <c r="BM208" s="222" t="s">
        <v>860</v>
      </c>
    </row>
    <row r="209" s="2" customFormat="1">
      <c r="A209" s="38"/>
      <c r="B209" s="39"/>
      <c r="C209" s="40"/>
      <c r="D209" s="224" t="s">
        <v>182</v>
      </c>
      <c r="E209" s="40"/>
      <c r="F209" s="225" t="s">
        <v>516</v>
      </c>
      <c r="G209" s="40"/>
      <c r="H209" s="40"/>
      <c r="I209" s="226"/>
      <c r="J209" s="40"/>
      <c r="K209" s="40"/>
      <c r="L209" s="44"/>
      <c r="M209" s="227"/>
      <c r="N209" s="228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182</v>
      </c>
      <c r="AU209" s="17" t="s">
        <v>85</v>
      </c>
    </row>
    <row r="210" s="2" customFormat="1">
      <c r="A210" s="38"/>
      <c r="B210" s="39"/>
      <c r="C210" s="40"/>
      <c r="D210" s="224" t="s">
        <v>183</v>
      </c>
      <c r="E210" s="40"/>
      <c r="F210" s="229" t="s">
        <v>755</v>
      </c>
      <c r="G210" s="40"/>
      <c r="H210" s="40"/>
      <c r="I210" s="226"/>
      <c r="J210" s="40"/>
      <c r="K210" s="40"/>
      <c r="L210" s="44"/>
      <c r="M210" s="227"/>
      <c r="N210" s="228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183</v>
      </c>
      <c r="AU210" s="17" t="s">
        <v>85</v>
      </c>
    </row>
    <row r="211" s="12" customFormat="1">
      <c r="A211" s="12"/>
      <c r="B211" s="230"/>
      <c r="C211" s="231"/>
      <c r="D211" s="224" t="s">
        <v>185</v>
      </c>
      <c r="E211" s="232" t="s">
        <v>1</v>
      </c>
      <c r="F211" s="233" t="s">
        <v>756</v>
      </c>
      <c r="G211" s="231"/>
      <c r="H211" s="234">
        <v>5.2249999999999996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40" t="s">
        <v>185</v>
      </c>
      <c r="AU211" s="240" t="s">
        <v>85</v>
      </c>
      <c r="AV211" s="12" t="s">
        <v>87</v>
      </c>
      <c r="AW211" s="12" t="s">
        <v>34</v>
      </c>
      <c r="AX211" s="12" t="s">
        <v>85</v>
      </c>
      <c r="AY211" s="240" t="s">
        <v>179</v>
      </c>
    </row>
    <row r="212" s="2" customFormat="1" ht="49.05" customHeight="1">
      <c r="A212" s="38"/>
      <c r="B212" s="39"/>
      <c r="C212" s="257" t="s">
        <v>364</v>
      </c>
      <c r="D212" s="257" t="s">
        <v>270</v>
      </c>
      <c r="E212" s="258" t="s">
        <v>525</v>
      </c>
      <c r="F212" s="259" t="s">
        <v>526</v>
      </c>
      <c r="G212" s="260" t="s">
        <v>176</v>
      </c>
      <c r="H212" s="261">
        <v>6</v>
      </c>
      <c r="I212" s="262"/>
      <c r="J212" s="263">
        <f>ROUND(I212*H212,2)</f>
        <v>0</v>
      </c>
      <c r="K212" s="259" t="s">
        <v>177</v>
      </c>
      <c r="L212" s="44"/>
      <c r="M212" s="264" t="s">
        <v>1</v>
      </c>
      <c r="N212" s="265" t="s">
        <v>43</v>
      </c>
      <c r="O212" s="91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2" t="s">
        <v>480</v>
      </c>
      <c r="AT212" s="222" t="s">
        <v>270</v>
      </c>
      <c r="AU212" s="222" t="s">
        <v>85</v>
      </c>
      <c r="AY212" s="17" t="s">
        <v>179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7" t="s">
        <v>85</v>
      </c>
      <c r="BK212" s="223">
        <f>ROUND(I212*H212,2)</f>
        <v>0</v>
      </c>
      <c r="BL212" s="17" t="s">
        <v>480</v>
      </c>
      <c r="BM212" s="222" t="s">
        <v>861</v>
      </c>
    </row>
    <row r="213" s="2" customFormat="1">
      <c r="A213" s="38"/>
      <c r="B213" s="39"/>
      <c r="C213" s="40"/>
      <c r="D213" s="224" t="s">
        <v>182</v>
      </c>
      <c r="E213" s="40"/>
      <c r="F213" s="225" t="s">
        <v>528</v>
      </c>
      <c r="G213" s="40"/>
      <c r="H213" s="40"/>
      <c r="I213" s="226"/>
      <c r="J213" s="40"/>
      <c r="K213" s="40"/>
      <c r="L213" s="44"/>
      <c r="M213" s="227"/>
      <c r="N213" s="228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182</v>
      </c>
      <c r="AU213" s="17" t="s">
        <v>85</v>
      </c>
    </row>
    <row r="214" s="2" customFormat="1">
      <c r="A214" s="38"/>
      <c r="B214" s="39"/>
      <c r="C214" s="40"/>
      <c r="D214" s="224" t="s">
        <v>183</v>
      </c>
      <c r="E214" s="40"/>
      <c r="F214" s="229" t="s">
        <v>862</v>
      </c>
      <c r="G214" s="40"/>
      <c r="H214" s="40"/>
      <c r="I214" s="226"/>
      <c r="J214" s="40"/>
      <c r="K214" s="40"/>
      <c r="L214" s="44"/>
      <c r="M214" s="227"/>
      <c r="N214" s="228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183</v>
      </c>
      <c r="AU214" s="17" t="s">
        <v>85</v>
      </c>
    </row>
    <row r="215" s="12" customFormat="1">
      <c r="A215" s="12"/>
      <c r="B215" s="230"/>
      <c r="C215" s="231"/>
      <c r="D215" s="224" t="s">
        <v>185</v>
      </c>
      <c r="E215" s="232" t="s">
        <v>1</v>
      </c>
      <c r="F215" s="233" t="s">
        <v>863</v>
      </c>
      <c r="G215" s="231"/>
      <c r="H215" s="234">
        <v>6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0" t="s">
        <v>185</v>
      </c>
      <c r="AU215" s="240" t="s">
        <v>85</v>
      </c>
      <c r="AV215" s="12" t="s">
        <v>87</v>
      </c>
      <c r="AW215" s="12" t="s">
        <v>34</v>
      </c>
      <c r="AX215" s="12" t="s">
        <v>85</v>
      </c>
      <c r="AY215" s="240" t="s">
        <v>179</v>
      </c>
    </row>
    <row r="216" s="2" customFormat="1" ht="55.5" customHeight="1">
      <c r="A216" s="38"/>
      <c r="B216" s="39"/>
      <c r="C216" s="257" t="s">
        <v>277</v>
      </c>
      <c r="D216" s="257" t="s">
        <v>270</v>
      </c>
      <c r="E216" s="258" t="s">
        <v>572</v>
      </c>
      <c r="F216" s="259" t="s">
        <v>573</v>
      </c>
      <c r="G216" s="260" t="s">
        <v>176</v>
      </c>
      <c r="H216" s="261">
        <v>12</v>
      </c>
      <c r="I216" s="262"/>
      <c r="J216" s="263">
        <f>ROUND(I216*H216,2)</f>
        <v>0</v>
      </c>
      <c r="K216" s="259" t="s">
        <v>177</v>
      </c>
      <c r="L216" s="44"/>
      <c r="M216" s="264" t="s">
        <v>1</v>
      </c>
      <c r="N216" s="265" t="s">
        <v>43</v>
      </c>
      <c r="O216" s="91"/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2" t="s">
        <v>480</v>
      </c>
      <c r="AT216" s="222" t="s">
        <v>270</v>
      </c>
      <c r="AU216" s="222" t="s">
        <v>85</v>
      </c>
      <c r="AY216" s="17" t="s">
        <v>179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7" t="s">
        <v>85</v>
      </c>
      <c r="BK216" s="223">
        <f>ROUND(I216*H216,2)</f>
        <v>0</v>
      </c>
      <c r="BL216" s="17" t="s">
        <v>480</v>
      </c>
      <c r="BM216" s="222" t="s">
        <v>864</v>
      </c>
    </row>
    <row r="217" s="2" customFormat="1">
      <c r="A217" s="38"/>
      <c r="B217" s="39"/>
      <c r="C217" s="40"/>
      <c r="D217" s="224" t="s">
        <v>182</v>
      </c>
      <c r="E217" s="40"/>
      <c r="F217" s="225" t="s">
        <v>575</v>
      </c>
      <c r="G217" s="40"/>
      <c r="H217" s="40"/>
      <c r="I217" s="226"/>
      <c r="J217" s="40"/>
      <c r="K217" s="40"/>
      <c r="L217" s="44"/>
      <c r="M217" s="227"/>
      <c r="N217" s="228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182</v>
      </c>
      <c r="AU217" s="17" t="s">
        <v>85</v>
      </c>
    </row>
    <row r="218" s="2" customFormat="1">
      <c r="A218" s="38"/>
      <c r="B218" s="39"/>
      <c r="C218" s="40"/>
      <c r="D218" s="224" t="s">
        <v>183</v>
      </c>
      <c r="E218" s="40"/>
      <c r="F218" s="229" t="s">
        <v>862</v>
      </c>
      <c r="G218" s="40"/>
      <c r="H218" s="40"/>
      <c r="I218" s="226"/>
      <c r="J218" s="40"/>
      <c r="K218" s="40"/>
      <c r="L218" s="44"/>
      <c r="M218" s="227"/>
      <c r="N218" s="228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183</v>
      </c>
      <c r="AU218" s="17" t="s">
        <v>85</v>
      </c>
    </row>
    <row r="219" s="12" customFormat="1">
      <c r="A219" s="12"/>
      <c r="B219" s="230"/>
      <c r="C219" s="231"/>
      <c r="D219" s="224" t="s">
        <v>185</v>
      </c>
      <c r="E219" s="232" t="s">
        <v>1</v>
      </c>
      <c r="F219" s="233" t="s">
        <v>865</v>
      </c>
      <c r="G219" s="231"/>
      <c r="H219" s="234">
        <v>12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40" t="s">
        <v>185</v>
      </c>
      <c r="AU219" s="240" t="s">
        <v>85</v>
      </c>
      <c r="AV219" s="12" t="s">
        <v>87</v>
      </c>
      <c r="AW219" s="12" t="s">
        <v>34</v>
      </c>
      <c r="AX219" s="12" t="s">
        <v>85</v>
      </c>
      <c r="AY219" s="240" t="s">
        <v>179</v>
      </c>
    </row>
    <row r="220" s="2" customFormat="1" ht="24.15" customHeight="1">
      <c r="A220" s="38"/>
      <c r="B220" s="39"/>
      <c r="C220" s="257" t="s">
        <v>357</v>
      </c>
      <c r="D220" s="257" t="s">
        <v>270</v>
      </c>
      <c r="E220" s="258" t="s">
        <v>613</v>
      </c>
      <c r="F220" s="259" t="s">
        <v>614</v>
      </c>
      <c r="G220" s="260" t="s">
        <v>176</v>
      </c>
      <c r="H220" s="261">
        <v>6</v>
      </c>
      <c r="I220" s="262"/>
      <c r="J220" s="263">
        <f>ROUND(I220*H220,2)</f>
        <v>0</v>
      </c>
      <c r="K220" s="259" t="s">
        <v>177</v>
      </c>
      <c r="L220" s="44"/>
      <c r="M220" s="264" t="s">
        <v>1</v>
      </c>
      <c r="N220" s="265" t="s">
        <v>43</v>
      </c>
      <c r="O220" s="91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2" t="s">
        <v>480</v>
      </c>
      <c r="AT220" s="222" t="s">
        <v>270</v>
      </c>
      <c r="AU220" s="222" t="s">
        <v>85</v>
      </c>
      <c r="AY220" s="17" t="s">
        <v>179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7" t="s">
        <v>85</v>
      </c>
      <c r="BK220" s="223">
        <f>ROUND(I220*H220,2)</f>
        <v>0</v>
      </c>
      <c r="BL220" s="17" t="s">
        <v>480</v>
      </c>
      <c r="BM220" s="222" t="s">
        <v>866</v>
      </c>
    </row>
    <row r="221" s="2" customFormat="1">
      <c r="A221" s="38"/>
      <c r="B221" s="39"/>
      <c r="C221" s="40"/>
      <c r="D221" s="224" t="s">
        <v>182</v>
      </c>
      <c r="E221" s="40"/>
      <c r="F221" s="225" t="s">
        <v>616</v>
      </c>
      <c r="G221" s="40"/>
      <c r="H221" s="40"/>
      <c r="I221" s="226"/>
      <c r="J221" s="40"/>
      <c r="K221" s="40"/>
      <c r="L221" s="44"/>
      <c r="M221" s="227"/>
      <c r="N221" s="228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182</v>
      </c>
      <c r="AU221" s="17" t="s">
        <v>85</v>
      </c>
    </row>
    <row r="222" s="2" customFormat="1">
      <c r="A222" s="38"/>
      <c r="B222" s="39"/>
      <c r="C222" s="40"/>
      <c r="D222" s="224" t="s">
        <v>183</v>
      </c>
      <c r="E222" s="40"/>
      <c r="F222" s="229" t="s">
        <v>867</v>
      </c>
      <c r="G222" s="40"/>
      <c r="H222" s="40"/>
      <c r="I222" s="226"/>
      <c r="J222" s="40"/>
      <c r="K222" s="40"/>
      <c r="L222" s="44"/>
      <c r="M222" s="227"/>
      <c r="N222" s="22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183</v>
      </c>
      <c r="AU222" s="17" t="s">
        <v>85</v>
      </c>
    </row>
    <row r="223" s="12" customFormat="1">
      <c r="A223" s="12"/>
      <c r="B223" s="230"/>
      <c r="C223" s="231"/>
      <c r="D223" s="224" t="s">
        <v>185</v>
      </c>
      <c r="E223" s="232" t="s">
        <v>1</v>
      </c>
      <c r="F223" s="233" t="s">
        <v>863</v>
      </c>
      <c r="G223" s="231"/>
      <c r="H223" s="234">
        <v>6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40" t="s">
        <v>185</v>
      </c>
      <c r="AU223" s="240" t="s">
        <v>85</v>
      </c>
      <c r="AV223" s="12" t="s">
        <v>87</v>
      </c>
      <c r="AW223" s="12" t="s">
        <v>34</v>
      </c>
      <c r="AX223" s="12" t="s">
        <v>85</v>
      </c>
      <c r="AY223" s="240" t="s">
        <v>179</v>
      </c>
    </row>
    <row r="224" s="2" customFormat="1" ht="24.15" customHeight="1">
      <c r="A224" s="38"/>
      <c r="B224" s="39"/>
      <c r="C224" s="257" t="s">
        <v>352</v>
      </c>
      <c r="D224" s="257" t="s">
        <v>270</v>
      </c>
      <c r="E224" s="258" t="s">
        <v>644</v>
      </c>
      <c r="F224" s="259" t="s">
        <v>645</v>
      </c>
      <c r="G224" s="260" t="s">
        <v>200</v>
      </c>
      <c r="H224" s="261">
        <v>3</v>
      </c>
      <c r="I224" s="262"/>
      <c r="J224" s="263">
        <f>ROUND(I224*H224,2)</f>
        <v>0</v>
      </c>
      <c r="K224" s="259" t="s">
        <v>177</v>
      </c>
      <c r="L224" s="44"/>
      <c r="M224" s="264" t="s">
        <v>1</v>
      </c>
      <c r="N224" s="265" t="s">
        <v>43</v>
      </c>
      <c r="O224" s="91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2" t="s">
        <v>480</v>
      </c>
      <c r="AT224" s="222" t="s">
        <v>270</v>
      </c>
      <c r="AU224" s="222" t="s">
        <v>85</v>
      </c>
      <c r="AY224" s="17" t="s">
        <v>179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7" t="s">
        <v>85</v>
      </c>
      <c r="BK224" s="223">
        <f>ROUND(I224*H224,2)</f>
        <v>0</v>
      </c>
      <c r="BL224" s="17" t="s">
        <v>480</v>
      </c>
      <c r="BM224" s="222" t="s">
        <v>868</v>
      </c>
    </row>
    <row r="225" s="2" customFormat="1">
      <c r="A225" s="38"/>
      <c r="B225" s="39"/>
      <c r="C225" s="40"/>
      <c r="D225" s="224" t="s">
        <v>182</v>
      </c>
      <c r="E225" s="40"/>
      <c r="F225" s="225" t="s">
        <v>647</v>
      </c>
      <c r="G225" s="40"/>
      <c r="H225" s="40"/>
      <c r="I225" s="226"/>
      <c r="J225" s="40"/>
      <c r="K225" s="40"/>
      <c r="L225" s="44"/>
      <c r="M225" s="227"/>
      <c r="N225" s="228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182</v>
      </c>
      <c r="AU225" s="17" t="s">
        <v>85</v>
      </c>
    </row>
    <row r="226" s="12" customFormat="1">
      <c r="A226" s="12"/>
      <c r="B226" s="230"/>
      <c r="C226" s="231"/>
      <c r="D226" s="224" t="s">
        <v>185</v>
      </c>
      <c r="E226" s="232" t="s">
        <v>1</v>
      </c>
      <c r="F226" s="233" t="s">
        <v>776</v>
      </c>
      <c r="G226" s="231"/>
      <c r="H226" s="234">
        <v>3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40" t="s">
        <v>185</v>
      </c>
      <c r="AU226" s="240" t="s">
        <v>85</v>
      </c>
      <c r="AV226" s="12" t="s">
        <v>87</v>
      </c>
      <c r="AW226" s="12" t="s">
        <v>34</v>
      </c>
      <c r="AX226" s="12" t="s">
        <v>85</v>
      </c>
      <c r="AY226" s="240" t="s">
        <v>179</v>
      </c>
    </row>
    <row r="227" s="2" customFormat="1" ht="33" customHeight="1">
      <c r="A227" s="38"/>
      <c r="B227" s="39"/>
      <c r="C227" s="257" t="s">
        <v>346</v>
      </c>
      <c r="D227" s="257" t="s">
        <v>270</v>
      </c>
      <c r="E227" s="258" t="s">
        <v>869</v>
      </c>
      <c r="F227" s="259" t="s">
        <v>870</v>
      </c>
      <c r="G227" s="260" t="s">
        <v>200</v>
      </c>
      <c r="H227" s="261">
        <v>1</v>
      </c>
      <c r="I227" s="262"/>
      <c r="J227" s="263">
        <f>ROUND(I227*H227,2)</f>
        <v>0</v>
      </c>
      <c r="K227" s="259" t="s">
        <v>177</v>
      </c>
      <c r="L227" s="44"/>
      <c r="M227" s="264" t="s">
        <v>1</v>
      </c>
      <c r="N227" s="265" t="s">
        <v>43</v>
      </c>
      <c r="O227" s="91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2" t="s">
        <v>480</v>
      </c>
      <c r="AT227" s="222" t="s">
        <v>270</v>
      </c>
      <c r="AU227" s="222" t="s">
        <v>85</v>
      </c>
      <c r="AY227" s="17" t="s">
        <v>179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7" t="s">
        <v>85</v>
      </c>
      <c r="BK227" s="223">
        <f>ROUND(I227*H227,2)</f>
        <v>0</v>
      </c>
      <c r="BL227" s="17" t="s">
        <v>480</v>
      </c>
      <c r="BM227" s="222" t="s">
        <v>871</v>
      </c>
    </row>
    <row r="228" s="2" customFormat="1">
      <c r="A228" s="38"/>
      <c r="B228" s="39"/>
      <c r="C228" s="40"/>
      <c r="D228" s="224" t="s">
        <v>182</v>
      </c>
      <c r="E228" s="40"/>
      <c r="F228" s="225" t="s">
        <v>872</v>
      </c>
      <c r="G228" s="40"/>
      <c r="H228" s="40"/>
      <c r="I228" s="226"/>
      <c r="J228" s="40"/>
      <c r="K228" s="40"/>
      <c r="L228" s="44"/>
      <c r="M228" s="227"/>
      <c r="N228" s="228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182</v>
      </c>
      <c r="AU228" s="17" t="s">
        <v>85</v>
      </c>
    </row>
    <row r="229" s="12" customFormat="1">
      <c r="A229" s="12"/>
      <c r="B229" s="230"/>
      <c r="C229" s="231"/>
      <c r="D229" s="224" t="s">
        <v>185</v>
      </c>
      <c r="E229" s="232" t="s">
        <v>1</v>
      </c>
      <c r="F229" s="233" t="s">
        <v>239</v>
      </c>
      <c r="G229" s="231"/>
      <c r="H229" s="234">
        <v>1</v>
      </c>
      <c r="I229" s="235"/>
      <c r="J229" s="231"/>
      <c r="K229" s="231"/>
      <c r="L229" s="236"/>
      <c r="M229" s="277"/>
      <c r="N229" s="278"/>
      <c r="O229" s="278"/>
      <c r="P229" s="278"/>
      <c r="Q229" s="278"/>
      <c r="R229" s="278"/>
      <c r="S229" s="278"/>
      <c r="T229" s="279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40" t="s">
        <v>185</v>
      </c>
      <c r="AU229" s="240" t="s">
        <v>85</v>
      </c>
      <c r="AV229" s="12" t="s">
        <v>87</v>
      </c>
      <c r="AW229" s="12" t="s">
        <v>34</v>
      </c>
      <c r="AX229" s="12" t="s">
        <v>85</v>
      </c>
      <c r="AY229" s="240" t="s">
        <v>179</v>
      </c>
    </row>
    <row r="230" s="2" customFormat="1" ht="6.96" customHeight="1">
      <c r="A230" s="38"/>
      <c r="B230" s="66"/>
      <c r="C230" s="67"/>
      <c r="D230" s="67"/>
      <c r="E230" s="67"/>
      <c r="F230" s="67"/>
      <c r="G230" s="67"/>
      <c r="H230" s="67"/>
      <c r="I230" s="67"/>
      <c r="J230" s="67"/>
      <c r="K230" s="67"/>
      <c r="L230" s="44"/>
      <c r="M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</row>
  </sheetData>
  <sheetProtection sheet="1" autoFilter="0" formatColumns="0" formatRows="0" objects="1" scenarios="1" spinCount="100000" saltValue="v5Y2wOElH9IF5SmitBjzDIAeoFtaF7hGu1QNpQkHcdV34mkWbsSfIuh5yjim4jRdyItj8S2ZEwr0TxyJNDjNVA==" hashValue="4KOp48385odWhcLOZvPbyqpcnQG+eqW10Gt79dNIXtNW9ov2gm4qFs3tMUbJsPfac8D70E+cd5YkEzUJgb6aLQ==" algorithmName="SHA-512" password="CC35"/>
  <autoFilter ref="C122:K2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791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873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ROUND((SUM(BE121:BE125)),  2)</f>
        <v>0</v>
      </c>
      <c r="G35" s="38"/>
      <c r="H35" s="38"/>
      <c r="I35" s="164">
        <v>0.20999999999999999</v>
      </c>
      <c r="J35" s="16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ROUND((SUM(BF121:BF125)),  2)</f>
        <v>0</v>
      </c>
      <c r="G36" s="38"/>
      <c r="H36" s="38"/>
      <c r="I36" s="164">
        <v>0.12</v>
      </c>
      <c r="J36" s="16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ROUND((SUM(BG121:BG125)),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ROUND((SUM(BH121:BH125)),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ROUND((SUM(BI121:BI125)),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791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3.2 - VON - práce zhotovitele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 úseku Jílovice - Borovany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9" customFormat="1" ht="24.96" customHeight="1">
      <c r="A99" s="9"/>
      <c r="B99" s="188"/>
      <c r="C99" s="189"/>
      <c r="D99" s="190" t="s">
        <v>784</v>
      </c>
      <c r="E99" s="191"/>
      <c r="F99" s="191"/>
      <c r="G99" s="191"/>
      <c r="H99" s="191"/>
      <c r="I99" s="191"/>
      <c r="J99" s="192">
        <f>J122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160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Cyklická obnova trati v úseku Jílovice - Borovany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148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3" t="s">
        <v>791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150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SO 3.2 - VON - práce zhotovitele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trať dle JŘ č.199 v úseku Jílovice - Borovany</v>
      </c>
      <c r="G115" s="40"/>
      <c r="H115" s="40"/>
      <c r="I115" s="32" t="s">
        <v>22</v>
      </c>
      <c r="J115" s="79" t="str">
        <f>IF(J14="","",J14)</f>
        <v>22. 7. 2024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Správa železnic s.o.,OŘ Plzeň, ST České Budějovice</v>
      </c>
      <c r="G117" s="40"/>
      <c r="H117" s="40"/>
      <c r="I117" s="32" t="s">
        <v>32</v>
      </c>
      <c r="J117" s="36" t="str">
        <f>E23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30</v>
      </c>
      <c r="D118" s="40"/>
      <c r="E118" s="40"/>
      <c r="F118" s="27" t="str">
        <f>IF(E20="","",E20)</f>
        <v>Vyplň údaj</v>
      </c>
      <c r="G118" s="40"/>
      <c r="H118" s="40"/>
      <c r="I118" s="32" t="s">
        <v>35</v>
      </c>
      <c r="J118" s="36" t="str">
        <f>E26</f>
        <v>Ing. Zdeněk Znamenaný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161</v>
      </c>
      <c r="D120" s="202" t="s">
        <v>63</v>
      </c>
      <c r="E120" s="202" t="s">
        <v>59</v>
      </c>
      <c r="F120" s="202" t="s">
        <v>60</v>
      </c>
      <c r="G120" s="202" t="s">
        <v>162</v>
      </c>
      <c r="H120" s="202" t="s">
        <v>163</v>
      </c>
      <c r="I120" s="202" t="s">
        <v>164</v>
      </c>
      <c r="J120" s="202" t="s">
        <v>154</v>
      </c>
      <c r="K120" s="203" t="s">
        <v>165</v>
      </c>
      <c r="L120" s="204"/>
      <c r="M120" s="100" t="s">
        <v>1</v>
      </c>
      <c r="N120" s="101" t="s">
        <v>42</v>
      </c>
      <c r="O120" s="101" t="s">
        <v>166</v>
      </c>
      <c r="P120" s="101" t="s">
        <v>167</v>
      </c>
      <c r="Q120" s="101" t="s">
        <v>168</v>
      </c>
      <c r="R120" s="101" t="s">
        <v>169</v>
      </c>
      <c r="S120" s="101" t="s">
        <v>170</v>
      </c>
      <c r="T120" s="102" t="s">
        <v>171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172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0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156</v>
      </c>
      <c r="BK121" s="209">
        <f>BK122</f>
        <v>0</v>
      </c>
    </row>
    <row r="122" s="13" customFormat="1" ht="25.92" customHeight="1">
      <c r="A122" s="13"/>
      <c r="B122" s="241"/>
      <c r="C122" s="242"/>
      <c r="D122" s="243" t="s">
        <v>77</v>
      </c>
      <c r="E122" s="244" t="s">
        <v>785</v>
      </c>
      <c r="F122" s="244" t="s">
        <v>786</v>
      </c>
      <c r="G122" s="242"/>
      <c r="H122" s="242"/>
      <c r="I122" s="245"/>
      <c r="J122" s="246">
        <f>BK122</f>
        <v>0</v>
      </c>
      <c r="K122" s="242"/>
      <c r="L122" s="247"/>
      <c r="M122" s="248"/>
      <c r="N122" s="249"/>
      <c r="O122" s="249"/>
      <c r="P122" s="250">
        <f>SUM(P123:P125)</f>
        <v>0</v>
      </c>
      <c r="Q122" s="249"/>
      <c r="R122" s="250">
        <f>SUM(R123:R125)</f>
        <v>0</v>
      </c>
      <c r="S122" s="249"/>
      <c r="T122" s="251">
        <f>SUM(T123:T125)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252" t="s">
        <v>203</v>
      </c>
      <c r="AT122" s="253" t="s">
        <v>77</v>
      </c>
      <c r="AU122" s="253" t="s">
        <v>78</v>
      </c>
      <c r="AY122" s="252" t="s">
        <v>179</v>
      </c>
      <c r="BK122" s="254">
        <f>SUM(BK123:BK125)</f>
        <v>0</v>
      </c>
    </row>
    <row r="123" s="2" customFormat="1" ht="24.15" customHeight="1">
      <c r="A123" s="38"/>
      <c r="B123" s="39"/>
      <c r="C123" s="257" t="s">
        <v>85</v>
      </c>
      <c r="D123" s="257" t="s">
        <v>270</v>
      </c>
      <c r="E123" s="258" t="s">
        <v>787</v>
      </c>
      <c r="F123" s="259" t="s">
        <v>788</v>
      </c>
      <c r="G123" s="260" t="s">
        <v>789</v>
      </c>
      <c r="H123" s="261">
        <v>1</v>
      </c>
      <c r="I123" s="262"/>
      <c r="J123" s="263">
        <f>ROUND(I123*H123,2)</f>
        <v>0</v>
      </c>
      <c r="K123" s="259" t="s">
        <v>177</v>
      </c>
      <c r="L123" s="44"/>
      <c r="M123" s="264" t="s">
        <v>1</v>
      </c>
      <c r="N123" s="265" t="s">
        <v>43</v>
      </c>
      <c r="O123" s="91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2" t="s">
        <v>180</v>
      </c>
      <c r="AT123" s="222" t="s">
        <v>270</v>
      </c>
      <c r="AU123" s="222" t="s">
        <v>85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85</v>
      </c>
      <c r="BK123" s="223">
        <f>ROUND(I123*H123,2)</f>
        <v>0</v>
      </c>
      <c r="BL123" s="17" t="s">
        <v>180</v>
      </c>
      <c r="BM123" s="222" t="s">
        <v>874</v>
      </c>
    </row>
    <row r="124" s="2" customFormat="1">
      <c r="A124" s="38"/>
      <c r="B124" s="39"/>
      <c r="C124" s="40"/>
      <c r="D124" s="224" t="s">
        <v>182</v>
      </c>
      <c r="E124" s="40"/>
      <c r="F124" s="225" t="s">
        <v>788</v>
      </c>
      <c r="G124" s="40"/>
      <c r="H124" s="40"/>
      <c r="I124" s="226"/>
      <c r="J124" s="40"/>
      <c r="K124" s="40"/>
      <c r="L124" s="44"/>
      <c r="M124" s="227"/>
      <c r="N124" s="22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182</v>
      </c>
      <c r="AU124" s="17" t="s">
        <v>85</v>
      </c>
    </row>
    <row r="125" s="12" customFormat="1">
      <c r="A125" s="12"/>
      <c r="B125" s="230"/>
      <c r="C125" s="231"/>
      <c r="D125" s="224" t="s">
        <v>185</v>
      </c>
      <c r="E125" s="232" t="s">
        <v>1</v>
      </c>
      <c r="F125" s="233" t="s">
        <v>239</v>
      </c>
      <c r="G125" s="231"/>
      <c r="H125" s="234">
        <v>1</v>
      </c>
      <c r="I125" s="235"/>
      <c r="J125" s="231"/>
      <c r="K125" s="231"/>
      <c r="L125" s="236"/>
      <c r="M125" s="277"/>
      <c r="N125" s="278"/>
      <c r="O125" s="278"/>
      <c r="P125" s="278"/>
      <c r="Q125" s="278"/>
      <c r="R125" s="278"/>
      <c r="S125" s="278"/>
      <c r="T125" s="279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40" t="s">
        <v>185</v>
      </c>
      <c r="AU125" s="240" t="s">
        <v>85</v>
      </c>
      <c r="AV125" s="12" t="s">
        <v>87</v>
      </c>
      <c r="AW125" s="12" t="s">
        <v>34</v>
      </c>
      <c r="AX125" s="12" t="s">
        <v>85</v>
      </c>
      <c r="AY125" s="240" t="s">
        <v>179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vtGcnL4Up/Mh+4CENll8PLiVslGZMtIhGcmo1h9gSOlykfhn9So/0bP+zg1kerfdKeBWI36gzx/G/4qp4/JkaQ==" hashValue="4IvEhIDphqaZyG0xZDxn7Tl43IL3k6aEf1wf543zFasCnSdg9tZ+KuKdx/DbEw0T+I8e5HwPmgY1KxGjrVdUUw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875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ROUND((SUM(BE123:BE253)),  2)</f>
        <v>0</v>
      </c>
      <c r="G35" s="38"/>
      <c r="H35" s="38"/>
      <c r="I35" s="164">
        <v>0.20999999999999999</v>
      </c>
      <c r="J35" s="163">
        <f>ROUND(((SUM(BE123:BE253))*I35),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ROUND((SUM(BF123:BF253)),  2)</f>
        <v>0</v>
      </c>
      <c r="G36" s="38"/>
      <c r="H36" s="38"/>
      <c r="I36" s="164">
        <v>0.12</v>
      </c>
      <c r="J36" s="163">
        <f>ROUND(((SUM(BF123:BF253))*I36),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ROUND((SUM(BG123:BG253)),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ROUND((SUM(BH123:BH253)),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ROUND((SUM(BI123:BI253)),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875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4.1 - železniční svršek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 úseku Jílovice - Borovany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9" customFormat="1" ht="24.96" customHeight="1">
      <c r="A99" s="9"/>
      <c r="B99" s="188"/>
      <c r="C99" s="189"/>
      <c r="D99" s="190" t="s">
        <v>157</v>
      </c>
      <c r="E99" s="191"/>
      <c r="F99" s="191"/>
      <c r="G99" s="191"/>
      <c r="H99" s="191"/>
      <c r="I99" s="191"/>
      <c r="J99" s="192">
        <f>J153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158</v>
      </c>
      <c r="E100" s="196"/>
      <c r="F100" s="196"/>
      <c r="G100" s="196"/>
      <c r="H100" s="196"/>
      <c r="I100" s="196"/>
      <c r="J100" s="197">
        <f>J154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159</v>
      </c>
      <c r="E101" s="191"/>
      <c r="F101" s="191"/>
      <c r="G101" s="191"/>
      <c r="H101" s="191"/>
      <c r="I101" s="191"/>
      <c r="J101" s="192">
        <f>J188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160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Cyklická obnova trati v úseku Jílovice - Borovany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148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875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150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 4.1 - železniční svršek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trať dle JŘ č.199 v úseku Jílovice - Borovany</v>
      </c>
      <c r="G117" s="40"/>
      <c r="H117" s="40"/>
      <c r="I117" s="32" t="s">
        <v>22</v>
      </c>
      <c r="J117" s="79" t="str">
        <f>IF(J14="","",J14)</f>
        <v>22. 7. 2024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 s.o.,OŘ Plzeň, ST České Budějovice</v>
      </c>
      <c r="G119" s="40"/>
      <c r="H119" s="40"/>
      <c r="I119" s="32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32" t="s">
        <v>35</v>
      </c>
      <c r="J120" s="36" t="str">
        <f>E26</f>
        <v>Ing. Zdeněk Znamenaný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161</v>
      </c>
      <c r="D122" s="202" t="s">
        <v>63</v>
      </c>
      <c r="E122" s="202" t="s">
        <v>59</v>
      </c>
      <c r="F122" s="202" t="s">
        <v>60</v>
      </c>
      <c r="G122" s="202" t="s">
        <v>162</v>
      </c>
      <c r="H122" s="202" t="s">
        <v>163</v>
      </c>
      <c r="I122" s="202" t="s">
        <v>164</v>
      </c>
      <c r="J122" s="202" t="s">
        <v>154</v>
      </c>
      <c r="K122" s="203" t="s">
        <v>165</v>
      </c>
      <c r="L122" s="204"/>
      <c r="M122" s="100" t="s">
        <v>1</v>
      </c>
      <c r="N122" s="101" t="s">
        <v>42</v>
      </c>
      <c r="O122" s="101" t="s">
        <v>166</v>
      </c>
      <c r="P122" s="101" t="s">
        <v>167</v>
      </c>
      <c r="Q122" s="101" t="s">
        <v>168</v>
      </c>
      <c r="R122" s="101" t="s">
        <v>169</v>
      </c>
      <c r="S122" s="101" t="s">
        <v>170</v>
      </c>
      <c r="T122" s="102" t="s">
        <v>171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172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P124+SUM(P125:P153)+P188</f>
        <v>0</v>
      </c>
      <c r="Q123" s="104"/>
      <c r="R123" s="207">
        <f>R124+SUM(R125:R153)+R188</f>
        <v>145.10209500000002</v>
      </c>
      <c r="S123" s="104"/>
      <c r="T123" s="208">
        <f>T124+SUM(T125:T153)+T188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156</v>
      </c>
      <c r="BK123" s="209">
        <f>BK124+SUM(BK125:BK153)+BK188</f>
        <v>0</v>
      </c>
    </row>
    <row r="124" s="2" customFormat="1" ht="16.5" customHeight="1">
      <c r="A124" s="38"/>
      <c r="B124" s="39"/>
      <c r="C124" s="210" t="s">
        <v>85</v>
      </c>
      <c r="D124" s="210" t="s">
        <v>173</v>
      </c>
      <c r="E124" s="211" t="s">
        <v>793</v>
      </c>
      <c r="F124" s="212" t="s">
        <v>794</v>
      </c>
      <c r="G124" s="213" t="s">
        <v>176</v>
      </c>
      <c r="H124" s="214">
        <v>39.670000000000002</v>
      </c>
      <c r="I124" s="215"/>
      <c r="J124" s="216">
        <f>ROUND(I124*H124,2)</f>
        <v>0</v>
      </c>
      <c r="K124" s="212" t="s">
        <v>177</v>
      </c>
      <c r="L124" s="217"/>
      <c r="M124" s="218" t="s">
        <v>1</v>
      </c>
      <c r="N124" s="219" t="s">
        <v>43</v>
      </c>
      <c r="O124" s="91"/>
      <c r="P124" s="220">
        <f>O124*H124</f>
        <v>0</v>
      </c>
      <c r="Q124" s="220">
        <v>1</v>
      </c>
      <c r="R124" s="220">
        <f>Q124*H124</f>
        <v>39.670000000000002</v>
      </c>
      <c r="S124" s="220">
        <v>0</v>
      </c>
      <c r="T124" s="22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2" t="s">
        <v>178</v>
      </c>
      <c r="AT124" s="222" t="s">
        <v>173</v>
      </c>
      <c r="AU124" s="222" t="s">
        <v>78</v>
      </c>
      <c r="AY124" s="17" t="s">
        <v>179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7" t="s">
        <v>85</v>
      </c>
      <c r="BK124" s="223">
        <f>ROUND(I124*H124,2)</f>
        <v>0</v>
      </c>
      <c r="BL124" s="17" t="s">
        <v>180</v>
      </c>
      <c r="BM124" s="222" t="s">
        <v>877</v>
      </c>
    </row>
    <row r="125" s="2" customFormat="1">
      <c r="A125" s="38"/>
      <c r="B125" s="39"/>
      <c r="C125" s="40"/>
      <c r="D125" s="224" t="s">
        <v>182</v>
      </c>
      <c r="E125" s="40"/>
      <c r="F125" s="225" t="s">
        <v>794</v>
      </c>
      <c r="G125" s="40"/>
      <c r="H125" s="40"/>
      <c r="I125" s="226"/>
      <c r="J125" s="40"/>
      <c r="K125" s="40"/>
      <c r="L125" s="44"/>
      <c r="M125" s="227"/>
      <c r="N125" s="22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182</v>
      </c>
      <c r="AU125" s="17" t="s">
        <v>78</v>
      </c>
    </row>
    <row r="126" s="12" customFormat="1">
      <c r="A126" s="12"/>
      <c r="B126" s="230"/>
      <c r="C126" s="231"/>
      <c r="D126" s="224" t="s">
        <v>185</v>
      </c>
      <c r="E126" s="232" t="s">
        <v>1</v>
      </c>
      <c r="F126" s="233" t="s">
        <v>878</v>
      </c>
      <c r="G126" s="231"/>
      <c r="H126" s="234">
        <v>39.670000000000002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40" t="s">
        <v>185</v>
      </c>
      <c r="AU126" s="240" t="s">
        <v>78</v>
      </c>
      <c r="AV126" s="12" t="s">
        <v>87</v>
      </c>
      <c r="AW126" s="12" t="s">
        <v>34</v>
      </c>
      <c r="AX126" s="12" t="s">
        <v>85</v>
      </c>
      <c r="AY126" s="240" t="s">
        <v>179</v>
      </c>
    </row>
    <row r="127" s="2" customFormat="1" ht="24.15" customHeight="1">
      <c r="A127" s="38"/>
      <c r="B127" s="39"/>
      <c r="C127" s="210" t="s">
        <v>87</v>
      </c>
      <c r="D127" s="210" t="s">
        <v>173</v>
      </c>
      <c r="E127" s="211" t="s">
        <v>797</v>
      </c>
      <c r="F127" s="212" t="s">
        <v>798</v>
      </c>
      <c r="G127" s="213" t="s">
        <v>176</v>
      </c>
      <c r="H127" s="214">
        <v>39.670000000000002</v>
      </c>
      <c r="I127" s="215"/>
      <c r="J127" s="216">
        <f>ROUND(I127*H127,2)</f>
        <v>0</v>
      </c>
      <c r="K127" s="212" t="s">
        <v>177</v>
      </c>
      <c r="L127" s="217"/>
      <c r="M127" s="218" t="s">
        <v>1</v>
      </c>
      <c r="N127" s="219" t="s">
        <v>43</v>
      </c>
      <c r="O127" s="91"/>
      <c r="P127" s="220">
        <f>O127*H127</f>
        <v>0</v>
      </c>
      <c r="Q127" s="220">
        <v>1</v>
      </c>
      <c r="R127" s="220">
        <f>Q127*H127</f>
        <v>39.670000000000002</v>
      </c>
      <c r="S127" s="220">
        <v>0</v>
      </c>
      <c r="T127" s="22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2" t="s">
        <v>178</v>
      </c>
      <c r="AT127" s="222" t="s">
        <v>173</v>
      </c>
      <c r="AU127" s="222" t="s">
        <v>78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85</v>
      </c>
      <c r="BK127" s="223">
        <f>ROUND(I127*H127,2)</f>
        <v>0</v>
      </c>
      <c r="BL127" s="17" t="s">
        <v>180</v>
      </c>
      <c r="BM127" s="222" t="s">
        <v>879</v>
      </c>
    </row>
    <row r="128" s="2" customFormat="1">
      <c r="A128" s="38"/>
      <c r="B128" s="39"/>
      <c r="C128" s="40"/>
      <c r="D128" s="224" t="s">
        <v>182</v>
      </c>
      <c r="E128" s="40"/>
      <c r="F128" s="225" t="s">
        <v>798</v>
      </c>
      <c r="G128" s="40"/>
      <c r="H128" s="40"/>
      <c r="I128" s="226"/>
      <c r="J128" s="40"/>
      <c r="K128" s="40"/>
      <c r="L128" s="44"/>
      <c r="M128" s="227"/>
      <c r="N128" s="22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182</v>
      </c>
      <c r="AU128" s="17" t="s">
        <v>78</v>
      </c>
    </row>
    <row r="129" s="12" customFormat="1">
      <c r="A129" s="12"/>
      <c r="B129" s="230"/>
      <c r="C129" s="231"/>
      <c r="D129" s="224" t="s">
        <v>185</v>
      </c>
      <c r="E129" s="232" t="s">
        <v>1</v>
      </c>
      <c r="F129" s="233" t="s">
        <v>878</v>
      </c>
      <c r="G129" s="231"/>
      <c r="H129" s="234">
        <v>39.670000000000002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0" t="s">
        <v>185</v>
      </c>
      <c r="AU129" s="240" t="s">
        <v>78</v>
      </c>
      <c r="AV129" s="12" t="s">
        <v>87</v>
      </c>
      <c r="AW129" s="12" t="s">
        <v>34</v>
      </c>
      <c r="AX129" s="12" t="s">
        <v>85</v>
      </c>
      <c r="AY129" s="240" t="s">
        <v>179</v>
      </c>
    </row>
    <row r="130" s="2" customFormat="1" ht="16.5" customHeight="1">
      <c r="A130" s="38"/>
      <c r="B130" s="39"/>
      <c r="C130" s="210" t="s">
        <v>192</v>
      </c>
      <c r="D130" s="210" t="s">
        <v>173</v>
      </c>
      <c r="E130" s="211" t="s">
        <v>800</v>
      </c>
      <c r="F130" s="212" t="s">
        <v>801</v>
      </c>
      <c r="G130" s="213" t="s">
        <v>176</v>
      </c>
      <c r="H130" s="214">
        <v>61.984999999999999</v>
      </c>
      <c r="I130" s="215"/>
      <c r="J130" s="216">
        <f>ROUND(I130*H130,2)</f>
        <v>0</v>
      </c>
      <c r="K130" s="212" t="s">
        <v>177</v>
      </c>
      <c r="L130" s="217"/>
      <c r="M130" s="218" t="s">
        <v>1</v>
      </c>
      <c r="N130" s="219" t="s">
        <v>43</v>
      </c>
      <c r="O130" s="91"/>
      <c r="P130" s="220">
        <f>O130*H130</f>
        <v>0</v>
      </c>
      <c r="Q130" s="220">
        <v>1</v>
      </c>
      <c r="R130" s="220">
        <f>Q130*H130</f>
        <v>61.984999999999999</v>
      </c>
      <c r="S130" s="220">
        <v>0</v>
      </c>
      <c r="T130" s="22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2" t="s">
        <v>178</v>
      </c>
      <c r="AT130" s="222" t="s">
        <v>173</v>
      </c>
      <c r="AU130" s="222" t="s">
        <v>78</v>
      </c>
      <c r="AY130" s="17" t="s">
        <v>179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7" t="s">
        <v>85</v>
      </c>
      <c r="BK130" s="223">
        <f>ROUND(I130*H130,2)</f>
        <v>0</v>
      </c>
      <c r="BL130" s="17" t="s">
        <v>180</v>
      </c>
      <c r="BM130" s="222" t="s">
        <v>880</v>
      </c>
    </row>
    <row r="131" s="2" customFormat="1">
      <c r="A131" s="38"/>
      <c r="B131" s="39"/>
      <c r="C131" s="40"/>
      <c r="D131" s="224" t="s">
        <v>182</v>
      </c>
      <c r="E131" s="40"/>
      <c r="F131" s="225" t="s">
        <v>801</v>
      </c>
      <c r="G131" s="40"/>
      <c r="H131" s="40"/>
      <c r="I131" s="226"/>
      <c r="J131" s="40"/>
      <c r="K131" s="40"/>
      <c r="L131" s="44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182</v>
      </c>
      <c r="AU131" s="17" t="s">
        <v>78</v>
      </c>
    </row>
    <row r="132" s="12" customFormat="1">
      <c r="A132" s="12"/>
      <c r="B132" s="230"/>
      <c r="C132" s="231"/>
      <c r="D132" s="224" t="s">
        <v>185</v>
      </c>
      <c r="E132" s="232" t="s">
        <v>1</v>
      </c>
      <c r="F132" s="233" t="s">
        <v>881</v>
      </c>
      <c r="G132" s="231"/>
      <c r="H132" s="234">
        <v>61.984999999999999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185</v>
      </c>
      <c r="AU132" s="240" t="s">
        <v>78</v>
      </c>
      <c r="AV132" s="12" t="s">
        <v>87</v>
      </c>
      <c r="AW132" s="12" t="s">
        <v>34</v>
      </c>
      <c r="AX132" s="12" t="s">
        <v>85</v>
      </c>
      <c r="AY132" s="240" t="s">
        <v>179</v>
      </c>
    </row>
    <row r="133" s="2" customFormat="1" ht="24.15" customHeight="1">
      <c r="A133" s="38"/>
      <c r="B133" s="39"/>
      <c r="C133" s="210" t="s">
        <v>180</v>
      </c>
      <c r="D133" s="210" t="s">
        <v>173</v>
      </c>
      <c r="E133" s="211" t="s">
        <v>691</v>
      </c>
      <c r="F133" s="212" t="s">
        <v>692</v>
      </c>
      <c r="G133" s="213" t="s">
        <v>176</v>
      </c>
      <c r="H133" s="214">
        <v>12.220000000000001</v>
      </c>
      <c r="I133" s="215"/>
      <c r="J133" s="216">
        <f>ROUND(I133*H133,2)</f>
        <v>0</v>
      </c>
      <c r="K133" s="212" t="s">
        <v>177</v>
      </c>
      <c r="L133" s="217"/>
      <c r="M133" s="218" t="s">
        <v>1</v>
      </c>
      <c r="N133" s="219" t="s">
        <v>43</v>
      </c>
      <c r="O133" s="91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2" t="s">
        <v>178</v>
      </c>
      <c r="AT133" s="222" t="s">
        <v>173</v>
      </c>
      <c r="AU133" s="222" t="s">
        <v>78</v>
      </c>
      <c r="AY133" s="17" t="s">
        <v>179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85</v>
      </c>
      <c r="BK133" s="223">
        <f>ROUND(I133*H133,2)</f>
        <v>0</v>
      </c>
      <c r="BL133" s="17" t="s">
        <v>180</v>
      </c>
      <c r="BM133" s="222" t="s">
        <v>882</v>
      </c>
    </row>
    <row r="134" s="2" customFormat="1">
      <c r="A134" s="38"/>
      <c r="B134" s="39"/>
      <c r="C134" s="40"/>
      <c r="D134" s="224" t="s">
        <v>182</v>
      </c>
      <c r="E134" s="40"/>
      <c r="F134" s="225" t="s">
        <v>692</v>
      </c>
      <c r="G134" s="40"/>
      <c r="H134" s="40"/>
      <c r="I134" s="226"/>
      <c r="J134" s="40"/>
      <c r="K134" s="40"/>
      <c r="L134" s="44"/>
      <c r="M134" s="227"/>
      <c r="N134" s="22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182</v>
      </c>
      <c r="AU134" s="17" t="s">
        <v>78</v>
      </c>
    </row>
    <row r="135" s="12" customFormat="1">
      <c r="A135" s="12"/>
      <c r="B135" s="230"/>
      <c r="C135" s="231"/>
      <c r="D135" s="224" t="s">
        <v>185</v>
      </c>
      <c r="E135" s="232" t="s">
        <v>1</v>
      </c>
      <c r="F135" s="233" t="s">
        <v>883</v>
      </c>
      <c r="G135" s="231"/>
      <c r="H135" s="234">
        <v>6.8280000000000003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0" t="s">
        <v>185</v>
      </c>
      <c r="AU135" s="240" t="s">
        <v>78</v>
      </c>
      <c r="AV135" s="12" t="s">
        <v>87</v>
      </c>
      <c r="AW135" s="12" t="s">
        <v>34</v>
      </c>
      <c r="AX135" s="12" t="s">
        <v>78</v>
      </c>
      <c r="AY135" s="240" t="s">
        <v>179</v>
      </c>
    </row>
    <row r="136" s="12" customFormat="1">
      <c r="A136" s="12"/>
      <c r="B136" s="230"/>
      <c r="C136" s="231"/>
      <c r="D136" s="224" t="s">
        <v>185</v>
      </c>
      <c r="E136" s="232" t="s">
        <v>1</v>
      </c>
      <c r="F136" s="233" t="s">
        <v>884</v>
      </c>
      <c r="G136" s="231"/>
      <c r="H136" s="234">
        <v>5.3920000000000003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0" t="s">
        <v>185</v>
      </c>
      <c r="AU136" s="240" t="s">
        <v>78</v>
      </c>
      <c r="AV136" s="12" t="s">
        <v>87</v>
      </c>
      <c r="AW136" s="12" t="s">
        <v>34</v>
      </c>
      <c r="AX136" s="12" t="s">
        <v>78</v>
      </c>
      <c r="AY136" s="240" t="s">
        <v>179</v>
      </c>
    </row>
    <row r="137" s="14" customFormat="1">
      <c r="A137" s="14"/>
      <c r="B137" s="266"/>
      <c r="C137" s="267"/>
      <c r="D137" s="224" t="s">
        <v>185</v>
      </c>
      <c r="E137" s="268" t="s">
        <v>1</v>
      </c>
      <c r="F137" s="269" t="s">
        <v>291</v>
      </c>
      <c r="G137" s="267"/>
      <c r="H137" s="270">
        <v>12.220000000000001</v>
      </c>
      <c r="I137" s="271"/>
      <c r="J137" s="267"/>
      <c r="K137" s="267"/>
      <c r="L137" s="272"/>
      <c r="M137" s="273"/>
      <c r="N137" s="274"/>
      <c r="O137" s="274"/>
      <c r="P137" s="274"/>
      <c r="Q137" s="274"/>
      <c r="R137" s="274"/>
      <c r="S137" s="274"/>
      <c r="T137" s="27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6" t="s">
        <v>185</v>
      </c>
      <c r="AU137" s="276" t="s">
        <v>78</v>
      </c>
      <c r="AV137" s="14" t="s">
        <v>180</v>
      </c>
      <c r="AW137" s="14" t="s">
        <v>34</v>
      </c>
      <c r="AX137" s="14" t="s">
        <v>85</v>
      </c>
      <c r="AY137" s="276" t="s">
        <v>179</v>
      </c>
    </row>
    <row r="138" s="2" customFormat="1" ht="24.15" customHeight="1">
      <c r="A138" s="38"/>
      <c r="B138" s="39"/>
      <c r="C138" s="210" t="s">
        <v>203</v>
      </c>
      <c r="D138" s="210" t="s">
        <v>173</v>
      </c>
      <c r="E138" s="211" t="s">
        <v>695</v>
      </c>
      <c r="F138" s="212" t="s">
        <v>696</v>
      </c>
      <c r="G138" s="213" t="s">
        <v>176</v>
      </c>
      <c r="H138" s="214">
        <v>14.664</v>
      </c>
      <c r="I138" s="215"/>
      <c r="J138" s="216">
        <f>ROUND(I138*H138,2)</f>
        <v>0</v>
      </c>
      <c r="K138" s="212" t="s">
        <v>177</v>
      </c>
      <c r="L138" s="217"/>
      <c r="M138" s="218" t="s">
        <v>1</v>
      </c>
      <c r="N138" s="219" t="s">
        <v>43</v>
      </c>
      <c r="O138" s="91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2" t="s">
        <v>178</v>
      </c>
      <c r="AT138" s="222" t="s">
        <v>173</v>
      </c>
      <c r="AU138" s="222" t="s">
        <v>78</v>
      </c>
      <c r="AY138" s="17" t="s">
        <v>179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85</v>
      </c>
      <c r="BK138" s="223">
        <f>ROUND(I138*H138,2)</f>
        <v>0</v>
      </c>
      <c r="BL138" s="17" t="s">
        <v>180</v>
      </c>
      <c r="BM138" s="222" t="s">
        <v>885</v>
      </c>
    </row>
    <row r="139" s="2" customFormat="1">
      <c r="A139" s="38"/>
      <c r="B139" s="39"/>
      <c r="C139" s="40"/>
      <c r="D139" s="224" t="s">
        <v>182</v>
      </c>
      <c r="E139" s="40"/>
      <c r="F139" s="225" t="s">
        <v>696</v>
      </c>
      <c r="G139" s="40"/>
      <c r="H139" s="40"/>
      <c r="I139" s="226"/>
      <c r="J139" s="40"/>
      <c r="K139" s="40"/>
      <c r="L139" s="44"/>
      <c r="M139" s="227"/>
      <c r="N139" s="22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182</v>
      </c>
      <c r="AU139" s="17" t="s">
        <v>78</v>
      </c>
    </row>
    <row r="140" s="12" customFormat="1">
      <c r="A140" s="12"/>
      <c r="B140" s="230"/>
      <c r="C140" s="231"/>
      <c r="D140" s="224" t="s">
        <v>185</v>
      </c>
      <c r="E140" s="232" t="s">
        <v>1</v>
      </c>
      <c r="F140" s="233" t="s">
        <v>886</v>
      </c>
      <c r="G140" s="231"/>
      <c r="H140" s="234">
        <v>8.1929999999999996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0" t="s">
        <v>185</v>
      </c>
      <c r="AU140" s="240" t="s">
        <v>78</v>
      </c>
      <c r="AV140" s="12" t="s">
        <v>87</v>
      </c>
      <c r="AW140" s="12" t="s">
        <v>34</v>
      </c>
      <c r="AX140" s="12" t="s">
        <v>78</v>
      </c>
      <c r="AY140" s="240" t="s">
        <v>179</v>
      </c>
    </row>
    <row r="141" s="12" customFormat="1">
      <c r="A141" s="12"/>
      <c r="B141" s="230"/>
      <c r="C141" s="231"/>
      <c r="D141" s="224" t="s">
        <v>185</v>
      </c>
      <c r="E141" s="232" t="s">
        <v>1</v>
      </c>
      <c r="F141" s="233" t="s">
        <v>887</v>
      </c>
      <c r="G141" s="231"/>
      <c r="H141" s="234">
        <v>6.4710000000000001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0" t="s">
        <v>185</v>
      </c>
      <c r="AU141" s="240" t="s">
        <v>78</v>
      </c>
      <c r="AV141" s="12" t="s">
        <v>87</v>
      </c>
      <c r="AW141" s="12" t="s">
        <v>34</v>
      </c>
      <c r="AX141" s="12" t="s">
        <v>78</v>
      </c>
      <c r="AY141" s="240" t="s">
        <v>179</v>
      </c>
    </row>
    <row r="142" s="14" customFormat="1">
      <c r="A142" s="14"/>
      <c r="B142" s="266"/>
      <c r="C142" s="267"/>
      <c r="D142" s="224" t="s">
        <v>185</v>
      </c>
      <c r="E142" s="268" t="s">
        <v>1</v>
      </c>
      <c r="F142" s="269" t="s">
        <v>291</v>
      </c>
      <c r="G142" s="267"/>
      <c r="H142" s="270">
        <v>14.664</v>
      </c>
      <c r="I142" s="271"/>
      <c r="J142" s="267"/>
      <c r="K142" s="267"/>
      <c r="L142" s="272"/>
      <c r="M142" s="273"/>
      <c r="N142" s="274"/>
      <c r="O142" s="274"/>
      <c r="P142" s="274"/>
      <c r="Q142" s="274"/>
      <c r="R142" s="274"/>
      <c r="S142" s="274"/>
      <c r="T142" s="27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6" t="s">
        <v>185</v>
      </c>
      <c r="AU142" s="276" t="s">
        <v>78</v>
      </c>
      <c r="AV142" s="14" t="s">
        <v>180</v>
      </c>
      <c r="AW142" s="14" t="s">
        <v>34</v>
      </c>
      <c r="AX142" s="14" t="s">
        <v>85</v>
      </c>
      <c r="AY142" s="276" t="s">
        <v>179</v>
      </c>
    </row>
    <row r="143" s="2" customFormat="1" ht="16.5" customHeight="1">
      <c r="A143" s="38"/>
      <c r="B143" s="39"/>
      <c r="C143" s="210" t="s">
        <v>207</v>
      </c>
      <c r="D143" s="210" t="s">
        <v>173</v>
      </c>
      <c r="E143" s="211" t="s">
        <v>698</v>
      </c>
      <c r="F143" s="212" t="s">
        <v>699</v>
      </c>
      <c r="G143" s="213" t="s">
        <v>700</v>
      </c>
      <c r="H143" s="214">
        <v>3</v>
      </c>
      <c r="I143" s="215"/>
      <c r="J143" s="216">
        <f>ROUND(I143*H143,2)</f>
        <v>0</v>
      </c>
      <c r="K143" s="212" t="s">
        <v>177</v>
      </c>
      <c r="L143" s="217"/>
      <c r="M143" s="218" t="s">
        <v>1</v>
      </c>
      <c r="N143" s="219" t="s">
        <v>43</v>
      </c>
      <c r="O143" s="91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2" t="s">
        <v>178</v>
      </c>
      <c r="AT143" s="222" t="s">
        <v>173</v>
      </c>
      <c r="AU143" s="222" t="s">
        <v>78</v>
      </c>
      <c r="AY143" s="17" t="s">
        <v>179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7" t="s">
        <v>85</v>
      </c>
      <c r="BK143" s="223">
        <f>ROUND(I143*H143,2)</f>
        <v>0</v>
      </c>
      <c r="BL143" s="17" t="s">
        <v>180</v>
      </c>
      <c r="BM143" s="222" t="s">
        <v>888</v>
      </c>
    </row>
    <row r="144" s="2" customFormat="1">
      <c r="A144" s="38"/>
      <c r="B144" s="39"/>
      <c r="C144" s="40"/>
      <c r="D144" s="224" t="s">
        <v>182</v>
      </c>
      <c r="E144" s="40"/>
      <c r="F144" s="225" t="s">
        <v>699</v>
      </c>
      <c r="G144" s="40"/>
      <c r="H144" s="40"/>
      <c r="I144" s="226"/>
      <c r="J144" s="40"/>
      <c r="K144" s="40"/>
      <c r="L144" s="44"/>
      <c r="M144" s="227"/>
      <c r="N144" s="22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182</v>
      </c>
      <c r="AU144" s="17" t="s">
        <v>78</v>
      </c>
    </row>
    <row r="145" s="12" customFormat="1">
      <c r="A145" s="12"/>
      <c r="B145" s="230"/>
      <c r="C145" s="231"/>
      <c r="D145" s="224" t="s">
        <v>185</v>
      </c>
      <c r="E145" s="232" t="s">
        <v>1</v>
      </c>
      <c r="F145" s="233" t="s">
        <v>809</v>
      </c>
      <c r="G145" s="231"/>
      <c r="H145" s="234">
        <v>3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0" t="s">
        <v>185</v>
      </c>
      <c r="AU145" s="240" t="s">
        <v>78</v>
      </c>
      <c r="AV145" s="12" t="s">
        <v>87</v>
      </c>
      <c r="AW145" s="12" t="s">
        <v>34</v>
      </c>
      <c r="AX145" s="12" t="s">
        <v>85</v>
      </c>
      <c r="AY145" s="240" t="s">
        <v>179</v>
      </c>
    </row>
    <row r="146" s="2" customFormat="1" ht="49.05" customHeight="1">
      <c r="A146" s="38"/>
      <c r="B146" s="39"/>
      <c r="C146" s="210" t="s">
        <v>246</v>
      </c>
      <c r="D146" s="210" t="s">
        <v>173</v>
      </c>
      <c r="E146" s="211" t="s">
        <v>810</v>
      </c>
      <c r="F146" s="212" t="s">
        <v>811</v>
      </c>
      <c r="G146" s="213" t="s">
        <v>195</v>
      </c>
      <c r="H146" s="214">
        <v>5.4000000000000004</v>
      </c>
      <c r="I146" s="215"/>
      <c r="J146" s="216">
        <f>ROUND(I146*H146,2)</f>
        <v>0</v>
      </c>
      <c r="K146" s="212" t="s">
        <v>177</v>
      </c>
      <c r="L146" s="217"/>
      <c r="M146" s="218" t="s">
        <v>1</v>
      </c>
      <c r="N146" s="219" t="s">
        <v>43</v>
      </c>
      <c r="O146" s="91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2" t="s">
        <v>178</v>
      </c>
      <c r="AT146" s="222" t="s">
        <v>173</v>
      </c>
      <c r="AU146" s="222" t="s">
        <v>78</v>
      </c>
      <c r="AY146" s="17" t="s">
        <v>179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85</v>
      </c>
      <c r="BK146" s="223">
        <f>ROUND(I146*H146,2)</f>
        <v>0</v>
      </c>
      <c r="BL146" s="17" t="s">
        <v>180</v>
      </c>
      <c r="BM146" s="222" t="s">
        <v>889</v>
      </c>
    </row>
    <row r="147" s="2" customFormat="1">
      <c r="A147" s="38"/>
      <c r="B147" s="39"/>
      <c r="C147" s="40"/>
      <c r="D147" s="224" t="s">
        <v>182</v>
      </c>
      <c r="E147" s="40"/>
      <c r="F147" s="225" t="s">
        <v>811</v>
      </c>
      <c r="G147" s="40"/>
      <c r="H147" s="40"/>
      <c r="I147" s="226"/>
      <c r="J147" s="40"/>
      <c r="K147" s="40"/>
      <c r="L147" s="44"/>
      <c r="M147" s="227"/>
      <c r="N147" s="22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182</v>
      </c>
      <c r="AU147" s="17" t="s">
        <v>78</v>
      </c>
    </row>
    <row r="148" s="12" customFormat="1">
      <c r="A148" s="12"/>
      <c r="B148" s="230"/>
      <c r="C148" s="231"/>
      <c r="D148" s="224" t="s">
        <v>185</v>
      </c>
      <c r="E148" s="232" t="s">
        <v>1</v>
      </c>
      <c r="F148" s="233" t="s">
        <v>890</v>
      </c>
      <c r="G148" s="231"/>
      <c r="H148" s="234">
        <v>5.4000000000000004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0" t="s">
        <v>185</v>
      </c>
      <c r="AU148" s="240" t="s">
        <v>78</v>
      </c>
      <c r="AV148" s="12" t="s">
        <v>87</v>
      </c>
      <c r="AW148" s="12" t="s">
        <v>34</v>
      </c>
      <c r="AX148" s="12" t="s">
        <v>85</v>
      </c>
      <c r="AY148" s="240" t="s">
        <v>179</v>
      </c>
    </row>
    <row r="149" s="2" customFormat="1" ht="24.15" customHeight="1">
      <c r="A149" s="38"/>
      <c r="B149" s="39"/>
      <c r="C149" s="210" t="s">
        <v>178</v>
      </c>
      <c r="D149" s="210" t="s">
        <v>173</v>
      </c>
      <c r="E149" s="211" t="s">
        <v>250</v>
      </c>
      <c r="F149" s="212" t="s">
        <v>251</v>
      </c>
      <c r="G149" s="213" t="s">
        <v>252</v>
      </c>
      <c r="H149" s="214">
        <v>1.5549999999999999</v>
      </c>
      <c r="I149" s="215"/>
      <c r="J149" s="216">
        <f>ROUND(I149*H149,2)</f>
        <v>0</v>
      </c>
      <c r="K149" s="212" t="s">
        <v>177</v>
      </c>
      <c r="L149" s="217"/>
      <c r="M149" s="218" t="s">
        <v>1</v>
      </c>
      <c r="N149" s="219" t="s">
        <v>43</v>
      </c>
      <c r="O149" s="91"/>
      <c r="P149" s="220">
        <f>O149*H149</f>
        <v>0</v>
      </c>
      <c r="Q149" s="220">
        <v>2.4289999999999998</v>
      </c>
      <c r="R149" s="220">
        <f>Q149*H149</f>
        <v>3.7770949999999996</v>
      </c>
      <c r="S149" s="220">
        <v>0</v>
      </c>
      <c r="T149" s="22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2" t="s">
        <v>178</v>
      </c>
      <c r="AT149" s="222" t="s">
        <v>173</v>
      </c>
      <c r="AU149" s="222" t="s">
        <v>78</v>
      </c>
      <c r="AY149" s="17" t="s">
        <v>179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7" t="s">
        <v>85</v>
      </c>
      <c r="BK149" s="223">
        <f>ROUND(I149*H149,2)</f>
        <v>0</v>
      </c>
      <c r="BL149" s="17" t="s">
        <v>180</v>
      </c>
      <c r="BM149" s="222" t="s">
        <v>891</v>
      </c>
    </row>
    <row r="150" s="2" customFormat="1">
      <c r="A150" s="38"/>
      <c r="B150" s="39"/>
      <c r="C150" s="40"/>
      <c r="D150" s="224" t="s">
        <v>182</v>
      </c>
      <c r="E150" s="40"/>
      <c r="F150" s="225" t="s">
        <v>251</v>
      </c>
      <c r="G150" s="40"/>
      <c r="H150" s="40"/>
      <c r="I150" s="226"/>
      <c r="J150" s="40"/>
      <c r="K150" s="40"/>
      <c r="L150" s="44"/>
      <c r="M150" s="227"/>
      <c r="N150" s="22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182</v>
      </c>
      <c r="AU150" s="17" t="s">
        <v>78</v>
      </c>
    </row>
    <row r="151" s="2" customFormat="1">
      <c r="A151" s="38"/>
      <c r="B151" s="39"/>
      <c r="C151" s="40"/>
      <c r="D151" s="224" t="s">
        <v>183</v>
      </c>
      <c r="E151" s="40"/>
      <c r="F151" s="229" t="s">
        <v>704</v>
      </c>
      <c r="G151" s="40"/>
      <c r="H151" s="40"/>
      <c r="I151" s="226"/>
      <c r="J151" s="40"/>
      <c r="K151" s="40"/>
      <c r="L151" s="44"/>
      <c r="M151" s="227"/>
      <c r="N151" s="22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183</v>
      </c>
      <c r="AU151" s="17" t="s">
        <v>78</v>
      </c>
    </row>
    <row r="152" s="12" customFormat="1">
      <c r="A152" s="12"/>
      <c r="B152" s="230"/>
      <c r="C152" s="231"/>
      <c r="D152" s="224" t="s">
        <v>185</v>
      </c>
      <c r="E152" s="232" t="s">
        <v>1</v>
      </c>
      <c r="F152" s="233" t="s">
        <v>892</v>
      </c>
      <c r="G152" s="231"/>
      <c r="H152" s="234">
        <v>1.5549999999999999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0" t="s">
        <v>185</v>
      </c>
      <c r="AU152" s="240" t="s">
        <v>78</v>
      </c>
      <c r="AV152" s="12" t="s">
        <v>87</v>
      </c>
      <c r="AW152" s="12" t="s">
        <v>34</v>
      </c>
      <c r="AX152" s="12" t="s">
        <v>85</v>
      </c>
      <c r="AY152" s="240" t="s">
        <v>179</v>
      </c>
    </row>
    <row r="153" s="13" customFormat="1" ht="25.92" customHeight="1">
      <c r="A153" s="13"/>
      <c r="B153" s="241"/>
      <c r="C153" s="242"/>
      <c r="D153" s="243" t="s">
        <v>77</v>
      </c>
      <c r="E153" s="244" t="s">
        <v>266</v>
      </c>
      <c r="F153" s="244" t="s">
        <v>267</v>
      </c>
      <c r="G153" s="242"/>
      <c r="H153" s="242"/>
      <c r="I153" s="245"/>
      <c r="J153" s="246">
        <f>BK153</f>
        <v>0</v>
      </c>
      <c r="K153" s="242"/>
      <c r="L153" s="247"/>
      <c r="M153" s="248"/>
      <c r="N153" s="249"/>
      <c r="O153" s="249"/>
      <c r="P153" s="250">
        <f>P154</f>
        <v>0</v>
      </c>
      <c r="Q153" s="249"/>
      <c r="R153" s="250">
        <f>R154</f>
        <v>0</v>
      </c>
      <c r="S153" s="249"/>
      <c r="T153" s="251">
        <f>T154</f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252" t="s">
        <v>85</v>
      </c>
      <c r="AT153" s="253" t="s">
        <v>77</v>
      </c>
      <c r="AU153" s="253" t="s">
        <v>78</v>
      </c>
      <c r="AY153" s="252" t="s">
        <v>179</v>
      </c>
      <c r="BK153" s="254">
        <f>BK154</f>
        <v>0</v>
      </c>
    </row>
    <row r="154" s="13" customFormat="1" ht="22.8" customHeight="1">
      <c r="A154" s="13"/>
      <c r="B154" s="241"/>
      <c r="C154" s="242"/>
      <c r="D154" s="243" t="s">
        <v>77</v>
      </c>
      <c r="E154" s="255" t="s">
        <v>203</v>
      </c>
      <c r="F154" s="255" t="s">
        <v>268</v>
      </c>
      <c r="G154" s="242"/>
      <c r="H154" s="242"/>
      <c r="I154" s="245"/>
      <c r="J154" s="256">
        <f>BK154</f>
        <v>0</v>
      </c>
      <c r="K154" s="242"/>
      <c r="L154" s="247"/>
      <c r="M154" s="248"/>
      <c r="N154" s="249"/>
      <c r="O154" s="249"/>
      <c r="P154" s="250">
        <f>SUM(P155:P187)</f>
        <v>0</v>
      </c>
      <c r="Q154" s="249"/>
      <c r="R154" s="250">
        <f>SUM(R155:R187)</f>
        <v>0</v>
      </c>
      <c r="S154" s="249"/>
      <c r="T154" s="251">
        <f>SUM(T155:T187)</f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252" t="s">
        <v>85</v>
      </c>
      <c r="AT154" s="253" t="s">
        <v>77</v>
      </c>
      <c r="AU154" s="253" t="s">
        <v>85</v>
      </c>
      <c r="AY154" s="252" t="s">
        <v>179</v>
      </c>
      <c r="BK154" s="254">
        <f>SUM(BK155:BK187)</f>
        <v>0</v>
      </c>
    </row>
    <row r="155" s="2" customFormat="1" ht="24.15" customHeight="1">
      <c r="A155" s="38"/>
      <c r="B155" s="39"/>
      <c r="C155" s="257" t="s">
        <v>733</v>
      </c>
      <c r="D155" s="257" t="s">
        <v>270</v>
      </c>
      <c r="E155" s="258" t="s">
        <v>724</v>
      </c>
      <c r="F155" s="259" t="s">
        <v>725</v>
      </c>
      <c r="G155" s="260" t="s">
        <v>200</v>
      </c>
      <c r="H155" s="261">
        <v>2</v>
      </c>
      <c r="I155" s="262"/>
      <c r="J155" s="263">
        <f>ROUND(I155*H155,2)</f>
        <v>0</v>
      </c>
      <c r="K155" s="259" t="s">
        <v>177</v>
      </c>
      <c r="L155" s="44"/>
      <c r="M155" s="264" t="s">
        <v>1</v>
      </c>
      <c r="N155" s="265" t="s">
        <v>43</v>
      </c>
      <c r="O155" s="91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2" t="s">
        <v>180</v>
      </c>
      <c r="AT155" s="222" t="s">
        <v>270</v>
      </c>
      <c r="AU155" s="222" t="s">
        <v>87</v>
      </c>
      <c r="AY155" s="17" t="s">
        <v>179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85</v>
      </c>
      <c r="BK155" s="223">
        <f>ROUND(I155*H155,2)</f>
        <v>0</v>
      </c>
      <c r="BL155" s="17" t="s">
        <v>180</v>
      </c>
      <c r="BM155" s="222" t="s">
        <v>893</v>
      </c>
    </row>
    <row r="156" s="2" customFormat="1">
      <c r="A156" s="38"/>
      <c r="B156" s="39"/>
      <c r="C156" s="40"/>
      <c r="D156" s="224" t="s">
        <v>182</v>
      </c>
      <c r="E156" s="40"/>
      <c r="F156" s="225" t="s">
        <v>727</v>
      </c>
      <c r="G156" s="40"/>
      <c r="H156" s="40"/>
      <c r="I156" s="226"/>
      <c r="J156" s="40"/>
      <c r="K156" s="40"/>
      <c r="L156" s="44"/>
      <c r="M156" s="227"/>
      <c r="N156" s="22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182</v>
      </c>
      <c r="AU156" s="17" t="s">
        <v>87</v>
      </c>
    </row>
    <row r="157" s="12" customFormat="1">
      <c r="A157" s="12"/>
      <c r="B157" s="230"/>
      <c r="C157" s="231"/>
      <c r="D157" s="224" t="s">
        <v>185</v>
      </c>
      <c r="E157" s="232" t="s">
        <v>1</v>
      </c>
      <c r="F157" s="233" t="s">
        <v>216</v>
      </c>
      <c r="G157" s="231"/>
      <c r="H157" s="234">
        <v>2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40" t="s">
        <v>185</v>
      </c>
      <c r="AU157" s="240" t="s">
        <v>87</v>
      </c>
      <c r="AV157" s="12" t="s">
        <v>87</v>
      </c>
      <c r="AW157" s="12" t="s">
        <v>34</v>
      </c>
      <c r="AX157" s="12" t="s">
        <v>85</v>
      </c>
      <c r="AY157" s="240" t="s">
        <v>179</v>
      </c>
    </row>
    <row r="158" s="2" customFormat="1" ht="37.8" customHeight="1">
      <c r="A158" s="38"/>
      <c r="B158" s="39"/>
      <c r="C158" s="257" t="s">
        <v>739</v>
      </c>
      <c r="D158" s="257" t="s">
        <v>270</v>
      </c>
      <c r="E158" s="258" t="s">
        <v>734</v>
      </c>
      <c r="F158" s="259" t="s">
        <v>735</v>
      </c>
      <c r="G158" s="260" t="s">
        <v>195</v>
      </c>
      <c r="H158" s="261">
        <v>5.4000000000000004</v>
      </c>
      <c r="I158" s="262"/>
      <c r="J158" s="263">
        <f>ROUND(I158*H158,2)</f>
        <v>0</v>
      </c>
      <c r="K158" s="259" t="s">
        <v>177</v>
      </c>
      <c r="L158" s="44"/>
      <c r="M158" s="264" t="s">
        <v>1</v>
      </c>
      <c r="N158" s="265" t="s">
        <v>43</v>
      </c>
      <c r="O158" s="91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2" t="s">
        <v>180</v>
      </c>
      <c r="AT158" s="222" t="s">
        <v>270</v>
      </c>
      <c r="AU158" s="222" t="s">
        <v>87</v>
      </c>
      <c r="AY158" s="17" t="s">
        <v>179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85</v>
      </c>
      <c r="BK158" s="223">
        <f>ROUND(I158*H158,2)</f>
        <v>0</v>
      </c>
      <c r="BL158" s="17" t="s">
        <v>180</v>
      </c>
      <c r="BM158" s="222" t="s">
        <v>894</v>
      </c>
    </row>
    <row r="159" s="2" customFormat="1">
      <c r="A159" s="38"/>
      <c r="B159" s="39"/>
      <c r="C159" s="40"/>
      <c r="D159" s="224" t="s">
        <v>182</v>
      </c>
      <c r="E159" s="40"/>
      <c r="F159" s="225" t="s">
        <v>737</v>
      </c>
      <c r="G159" s="40"/>
      <c r="H159" s="40"/>
      <c r="I159" s="226"/>
      <c r="J159" s="40"/>
      <c r="K159" s="40"/>
      <c r="L159" s="44"/>
      <c r="M159" s="227"/>
      <c r="N159" s="228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182</v>
      </c>
      <c r="AU159" s="17" t="s">
        <v>87</v>
      </c>
    </row>
    <row r="160" s="12" customFormat="1">
      <c r="A160" s="12"/>
      <c r="B160" s="230"/>
      <c r="C160" s="231"/>
      <c r="D160" s="224" t="s">
        <v>185</v>
      </c>
      <c r="E160" s="232" t="s">
        <v>1</v>
      </c>
      <c r="F160" s="233" t="s">
        <v>890</v>
      </c>
      <c r="G160" s="231"/>
      <c r="H160" s="234">
        <v>5.4000000000000004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0" t="s">
        <v>185</v>
      </c>
      <c r="AU160" s="240" t="s">
        <v>87</v>
      </c>
      <c r="AV160" s="12" t="s">
        <v>87</v>
      </c>
      <c r="AW160" s="12" t="s">
        <v>34</v>
      </c>
      <c r="AX160" s="12" t="s">
        <v>85</v>
      </c>
      <c r="AY160" s="240" t="s">
        <v>179</v>
      </c>
    </row>
    <row r="161" s="2" customFormat="1" ht="24.15" customHeight="1">
      <c r="A161" s="38"/>
      <c r="B161" s="39"/>
      <c r="C161" s="257" t="s">
        <v>745</v>
      </c>
      <c r="D161" s="257" t="s">
        <v>270</v>
      </c>
      <c r="E161" s="258" t="s">
        <v>817</v>
      </c>
      <c r="F161" s="259" t="s">
        <v>818</v>
      </c>
      <c r="G161" s="260" t="s">
        <v>200</v>
      </c>
      <c r="H161" s="261">
        <v>2</v>
      </c>
      <c r="I161" s="262"/>
      <c r="J161" s="263">
        <f>ROUND(I161*H161,2)</f>
        <v>0</v>
      </c>
      <c r="K161" s="259" t="s">
        <v>177</v>
      </c>
      <c r="L161" s="44"/>
      <c r="M161" s="264" t="s">
        <v>1</v>
      </c>
      <c r="N161" s="265" t="s">
        <v>43</v>
      </c>
      <c r="O161" s="91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2" t="s">
        <v>180</v>
      </c>
      <c r="AT161" s="222" t="s">
        <v>270</v>
      </c>
      <c r="AU161" s="222" t="s">
        <v>87</v>
      </c>
      <c r="AY161" s="17" t="s">
        <v>179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7" t="s">
        <v>85</v>
      </c>
      <c r="BK161" s="223">
        <f>ROUND(I161*H161,2)</f>
        <v>0</v>
      </c>
      <c r="BL161" s="17" t="s">
        <v>180</v>
      </c>
      <c r="BM161" s="222" t="s">
        <v>895</v>
      </c>
    </row>
    <row r="162" s="2" customFormat="1">
      <c r="A162" s="38"/>
      <c r="B162" s="39"/>
      <c r="C162" s="40"/>
      <c r="D162" s="224" t="s">
        <v>182</v>
      </c>
      <c r="E162" s="40"/>
      <c r="F162" s="225" t="s">
        <v>820</v>
      </c>
      <c r="G162" s="40"/>
      <c r="H162" s="40"/>
      <c r="I162" s="226"/>
      <c r="J162" s="40"/>
      <c r="K162" s="40"/>
      <c r="L162" s="44"/>
      <c r="M162" s="227"/>
      <c r="N162" s="22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182</v>
      </c>
      <c r="AU162" s="17" t="s">
        <v>87</v>
      </c>
    </row>
    <row r="163" s="12" customFormat="1">
      <c r="A163" s="12"/>
      <c r="B163" s="230"/>
      <c r="C163" s="231"/>
      <c r="D163" s="224" t="s">
        <v>185</v>
      </c>
      <c r="E163" s="232" t="s">
        <v>1</v>
      </c>
      <c r="F163" s="233" t="s">
        <v>216</v>
      </c>
      <c r="G163" s="231"/>
      <c r="H163" s="234">
        <v>2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0" t="s">
        <v>185</v>
      </c>
      <c r="AU163" s="240" t="s">
        <v>87</v>
      </c>
      <c r="AV163" s="12" t="s">
        <v>87</v>
      </c>
      <c r="AW163" s="12" t="s">
        <v>34</v>
      </c>
      <c r="AX163" s="12" t="s">
        <v>85</v>
      </c>
      <c r="AY163" s="240" t="s">
        <v>179</v>
      </c>
    </row>
    <row r="164" s="2" customFormat="1" ht="24.15" customHeight="1">
      <c r="A164" s="38"/>
      <c r="B164" s="39"/>
      <c r="C164" s="257" t="s">
        <v>8</v>
      </c>
      <c r="D164" s="257" t="s">
        <v>270</v>
      </c>
      <c r="E164" s="258" t="s">
        <v>822</v>
      </c>
      <c r="F164" s="259" t="s">
        <v>823</v>
      </c>
      <c r="G164" s="260" t="s">
        <v>200</v>
      </c>
      <c r="H164" s="261">
        <v>1</v>
      </c>
      <c r="I164" s="262"/>
      <c r="J164" s="263">
        <f>ROUND(I164*H164,2)</f>
        <v>0</v>
      </c>
      <c r="K164" s="259" t="s">
        <v>177</v>
      </c>
      <c r="L164" s="44"/>
      <c r="M164" s="264" t="s">
        <v>1</v>
      </c>
      <c r="N164" s="265" t="s">
        <v>43</v>
      </c>
      <c r="O164" s="91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2" t="s">
        <v>180</v>
      </c>
      <c r="AT164" s="222" t="s">
        <v>270</v>
      </c>
      <c r="AU164" s="222" t="s">
        <v>87</v>
      </c>
      <c r="AY164" s="17" t="s">
        <v>179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85</v>
      </c>
      <c r="BK164" s="223">
        <f>ROUND(I164*H164,2)</f>
        <v>0</v>
      </c>
      <c r="BL164" s="17" t="s">
        <v>180</v>
      </c>
      <c r="BM164" s="222" t="s">
        <v>896</v>
      </c>
    </row>
    <row r="165" s="2" customFormat="1">
      <c r="A165" s="38"/>
      <c r="B165" s="39"/>
      <c r="C165" s="40"/>
      <c r="D165" s="224" t="s">
        <v>182</v>
      </c>
      <c r="E165" s="40"/>
      <c r="F165" s="225" t="s">
        <v>825</v>
      </c>
      <c r="G165" s="40"/>
      <c r="H165" s="40"/>
      <c r="I165" s="226"/>
      <c r="J165" s="40"/>
      <c r="K165" s="40"/>
      <c r="L165" s="44"/>
      <c r="M165" s="227"/>
      <c r="N165" s="22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182</v>
      </c>
      <c r="AU165" s="17" t="s">
        <v>87</v>
      </c>
    </row>
    <row r="166" s="12" customFormat="1">
      <c r="A166" s="12"/>
      <c r="B166" s="230"/>
      <c r="C166" s="231"/>
      <c r="D166" s="224" t="s">
        <v>185</v>
      </c>
      <c r="E166" s="232" t="s">
        <v>1</v>
      </c>
      <c r="F166" s="233" t="s">
        <v>239</v>
      </c>
      <c r="G166" s="231"/>
      <c r="H166" s="234">
        <v>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0" t="s">
        <v>185</v>
      </c>
      <c r="AU166" s="240" t="s">
        <v>87</v>
      </c>
      <c r="AV166" s="12" t="s">
        <v>87</v>
      </c>
      <c r="AW166" s="12" t="s">
        <v>34</v>
      </c>
      <c r="AX166" s="12" t="s">
        <v>85</v>
      </c>
      <c r="AY166" s="240" t="s">
        <v>179</v>
      </c>
    </row>
    <row r="167" s="2" customFormat="1" ht="24.15" customHeight="1">
      <c r="A167" s="38"/>
      <c r="B167" s="39"/>
      <c r="C167" s="257" t="s">
        <v>830</v>
      </c>
      <c r="D167" s="257" t="s">
        <v>270</v>
      </c>
      <c r="E167" s="258" t="s">
        <v>826</v>
      </c>
      <c r="F167" s="259" t="s">
        <v>827</v>
      </c>
      <c r="G167" s="260" t="s">
        <v>200</v>
      </c>
      <c r="H167" s="261">
        <v>2</v>
      </c>
      <c r="I167" s="262"/>
      <c r="J167" s="263">
        <f>ROUND(I167*H167,2)</f>
        <v>0</v>
      </c>
      <c r="K167" s="259" t="s">
        <v>177</v>
      </c>
      <c r="L167" s="44"/>
      <c r="M167" s="264" t="s">
        <v>1</v>
      </c>
      <c r="N167" s="265" t="s">
        <v>43</v>
      </c>
      <c r="O167" s="91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2" t="s">
        <v>180</v>
      </c>
      <c r="AT167" s="222" t="s">
        <v>270</v>
      </c>
      <c r="AU167" s="222" t="s">
        <v>87</v>
      </c>
      <c r="AY167" s="17" t="s">
        <v>179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7" t="s">
        <v>85</v>
      </c>
      <c r="BK167" s="223">
        <f>ROUND(I167*H167,2)</f>
        <v>0</v>
      </c>
      <c r="BL167" s="17" t="s">
        <v>180</v>
      </c>
      <c r="BM167" s="222" t="s">
        <v>897</v>
      </c>
    </row>
    <row r="168" s="2" customFormat="1">
      <c r="A168" s="38"/>
      <c r="B168" s="39"/>
      <c r="C168" s="40"/>
      <c r="D168" s="224" t="s">
        <v>182</v>
      </c>
      <c r="E168" s="40"/>
      <c r="F168" s="225" t="s">
        <v>829</v>
      </c>
      <c r="G168" s="40"/>
      <c r="H168" s="40"/>
      <c r="I168" s="226"/>
      <c r="J168" s="40"/>
      <c r="K168" s="40"/>
      <c r="L168" s="44"/>
      <c r="M168" s="227"/>
      <c r="N168" s="228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182</v>
      </c>
      <c r="AU168" s="17" t="s">
        <v>87</v>
      </c>
    </row>
    <row r="169" s="12" customFormat="1">
      <c r="A169" s="12"/>
      <c r="B169" s="230"/>
      <c r="C169" s="231"/>
      <c r="D169" s="224" t="s">
        <v>185</v>
      </c>
      <c r="E169" s="232" t="s">
        <v>1</v>
      </c>
      <c r="F169" s="233" t="s">
        <v>216</v>
      </c>
      <c r="G169" s="231"/>
      <c r="H169" s="234">
        <v>2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0" t="s">
        <v>185</v>
      </c>
      <c r="AU169" s="240" t="s">
        <v>87</v>
      </c>
      <c r="AV169" s="12" t="s">
        <v>87</v>
      </c>
      <c r="AW169" s="12" t="s">
        <v>34</v>
      </c>
      <c r="AX169" s="12" t="s">
        <v>85</v>
      </c>
      <c r="AY169" s="240" t="s">
        <v>179</v>
      </c>
    </row>
    <row r="170" s="2" customFormat="1" ht="24.15" customHeight="1">
      <c r="A170" s="38"/>
      <c r="B170" s="39"/>
      <c r="C170" s="257" t="s">
        <v>325</v>
      </c>
      <c r="D170" s="257" t="s">
        <v>270</v>
      </c>
      <c r="E170" s="258" t="s">
        <v>898</v>
      </c>
      <c r="F170" s="259" t="s">
        <v>899</v>
      </c>
      <c r="G170" s="260" t="s">
        <v>418</v>
      </c>
      <c r="H170" s="261">
        <v>6</v>
      </c>
      <c r="I170" s="262"/>
      <c r="J170" s="263">
        <f>ROUND(I170*H170,2)</f>
        <v>0</v>
      </c>
      <c r="K170" s="259" t="s">
        <v>177</v>
      </c>
      <c r="L170" s="44"/>
      <c r="M170" s="264" t="s">
        <v>1</v>
      </c>
      <c r="N170" s="265" t="s">
        <v>43</v>
      </c>
      <c r="O170" s="91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2" t="s">
        <v>180</v>
      </c>
      <c r="AT170" s="222" t="s">
        <v>270</v>
      </c>
      <c r="AU170" s="222" t="s">
        <v>87</v>
      </c>
      <c r="AY170" s="17" t="s">
        <v>179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85</v>
      </c>
      <c r="BK170" s="223">
        <f>ROUND(I170*H170,2)</f>
        <v>0</v>
      </c>
      <c r="BL170" s="17" t="s">
        <v>180</v>
      </c>
      <c r="BM170" s="222" t="s">
        <v>900</v>
      </c>
    </row>
    <row r="171" s="2" customFormat="1">
      <c r="A171" s="38"/>
      <c r="B171" s="39"/>
      <c r="C171" s="40"/>
      <c r="D171" s="224" t="s">
        <v>182</v>
      </c>
      <c r="E171" s="40"/>
      <c r="F171" s="225" t="s">
        <v>901</v>
      </c>
      <c r="G171" s="40"/>
      <c r="H171" s="40"/>
      <c r="I171" s="226"/>
      <c r="J171" s="40"/>
      <c r="K171" s="40"/>
      <c r="L171" s="44"/>
      <c r="M171" s="227"/>
      <c r="N171" s="22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182</v>
      </c>
      <c r="AU171" s="17" t="s">
        <v>87</v>
      </c>
    </row>
    <row r="172" s="12" customFormat="1">
      <c r="A172" s="12"/>
      <c r="B172" s="230"/>
      <c r="C172" s="231"/>
      <c r="D172" s="224" t="s">
        <v>185</v>
      </c>
      <c r="E172" s="232" t="s">
        <v>1</v>
      </c>
      <c r="F172" s="233" t="s">
        <v>902</v>
      </c>
      <c r="G172" s="231"/>
      <c r="H172" s="234">
        <v>6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0" t="s">
        <v>185</v>
      </c>
      <c r="AU172" s="240" t="s">
        <v>87</v>
      </c>
      <c r="AV172" s="12" t="s">
        <v>87</v>
      </c>
      <c r="AW172" s="12" t="s">
        <v>34</v>
      </c>
      <c r="AX172" s="12" t="s">
        <v>85</v>
      </c>
      <c r="AY172" s="240" t="s">
        <v>179</v>
      </c>
    </row>
    <row r="173" s="2" customFormat="1" ht="37.8" customHeight="1">
      <c r="A173" s="38"/>
      <c r="B173" s="39"/>
      <c r="C173" s="257" t="s">
        <v>255</v>
      </c>
      <c r="D173" s="257" t="s">
        <v>270</v>
      </c>
      <c r="E173" s="258" t="s">
        <v>831</v>
      </c>
      <c r="F173" s="259" t="s">
        <v>832</v>
      </c>
      <c r="G173" s="260" t="s">
        <v>418</v>
      </c>
      <c r="H173" s="261">
        <v>106.26000000000001</v>
      </c>
      <c r="I173" s="262"/>
      <c r="J173" s="263">
        <f>ROUND(I173*H173,2)</f>
        <v>0</v>
      </c>
      <c r="K173" s="259" t="s">
        <v>177</v>
      </c>
      <c r="L173" s="44"/>
      <c r="M173" s="264" t="s">
        <v>1</v>
      </c>
      <c r="N173" s="265" t="s">
        <v>43</v>
      </c>
      <c r="O173" s="91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2" t="s">
        <v>180</v>
      </c>
      <c r="AT173" s="222" t="s">
        <v>270</v>
      </c>
      <c r="AU173" s="222" t="s">
        <v>87</v>
      </c>
      <c r="AY173" s="17" t="s">
        <v>179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7" t="s">
        <v>85</v>
      </c>
      <c r="BK173" s="223">
        <f>ROUND(I173*H173,2)</f>
        <v>0</v>
      </c>
      <c r="BL173" s="17" t="s">
        <v>180</v>
      </c>
      <c r="BM173" s="222" t="s">
        <v>903</v>
      </c>
    </row>
    <row r="174" s="2" customFormat="1">
      <c r="A174" s="38"/>
      <c r="B174" s="39"/>
      <c r="C174" s="40"/>
      <c r="D174" s="224" t="s">
        <v>182</v>
      </c>
      <c r="E174" s="40"/>
      <c r="F174" s="225" t="s">
        <v>834</v>
      </c>
      <c r="G174" s="40"/>
      <c r="H174" s="40"/>
      <c r="I174" s="226"/>
      <c r="J174" s="40"/>
      <c r="K174" s="40"/>
      <c r="L174" s="44"/>
      <c r="M174" s="227"/>
      <c r="N174" s="228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182</v>
      </c>
      <c r="AU174" s="17" t="s">
        <v>87</v>
      </c>
    </row>
    <row r="175" s="12" customFormat="1">
      <c r="A175" s="12"/>
      <c r="B175" s="230"/>
      <c r="C175" s="231"/>
      <c r="D175" s="224" t="s">
        <v>185</v>
      </c>
      <c r="E175" s="232" t="s">
        <v>1</v>
      </c>
      <c r="F175" s="233" t="s">
        <v>904</v>
      </c>
      <c r="G175" s="231"/>
      <c r="H175" s="234">
        <v>106.26000000000001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0" t="s">
        <v>185</v>
      </c>
      <c r="AU175" s="240" t="s">
        <v>87</v>
      </c>
      <c r="AV175" s="12" t="s">
        <v>87</v>
      </c>
      <c r="AW175" s="12" t="s">
        <v>34</v>
      </c>
      <c r="AX175" s="12" t="s">
        <v>85</v>
      </c>
      <c r="AY175" s="240" t="s">
        <v>179</v>
      </c>
    </row>
    <row r="176" s="2" customFormat="1" ht="24.15" customHeight="1">
      <c r="A176" s="38"/>
      <c r="B176" s="39"/>
      <c r="C176" s="257" t="s">
        <v>261</v>
      </c>
      <c r="D176" s="257" t="s">
        <v>270</v>
      </c>
      <c r="E176" s="258" t="s">
        <v>431</v>
      </c>
      <c r="F176" s="259" t="s">
        <v>432</v>
      </c>
      <c r="G176" s="260" t="s">
        <v>418</v>
      </c>
      <c r="H176" s="261">
        <v>32</v>
      </c>
      <c r="I176" s="262"/>
      <c r="J176" s="263">
        <f>ROUND(I176*H176,2)</f>
        <v>0</v>
      </c>
      <c r="K176" s="259" t="s">
        <v>177</v>
      </c>
      <c r="L176" s="44"/>
      <c r="M176" s="264" t="s">
        <v>1</v>
      </c>
      <c r="N176" s="265" t="s">
        <v>43</v>
      </c>
      <c r="O176" s="91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2" t="s">
        <v>180</v>
      </c>
      <c r="AT176" s="222" t="s">
        <v>270</v>
      </c>
      <c r="AU176" s="222" t="s">
        <v>87</v>
      </c>
      <c r="AY176" s="17" t="s">
        <v>179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85</v>
      </c>
      <c r="BK176" s="223">
        <f>ROUND(I176*H176,2)</f>
        <v>0</v>
      </c>
      <c r="BL176" s="17" t="s">
        <v>180</v>
      </c>
      <c r="BM176" s="222" t="s">
        <v>905</v>
      </c>
    </row>
    <row r="177" s="2" customFormat="1">
      <c r="A177" s="38"/>
      <c r="B177" s="39"/>
      <c r="C177" s="40"/>
      <c r="D177" s="224" t="s">
        <v>182</v>
      </c>
      <c r="E177" s="40"/>
      <c r="F177" s="225" t="s">
        <v>434</v>
      </c>
      <c r="G177" s="40"/>
      <c r="H177" s="40"/>
      <c r="I177" s="226"/>
      <c r="J177" s="40"/>
      <c r="K177" s="40"/>
      <c r="L177" s="44"/>
      <c r="M177" s="227"/>
      <c r="N177" s="22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182</v>
      </c>
      <c r="AU177" s="17" t="s">
        <v>87</v>
      </c>
    </row>
    <row r="178" s="2" customFormat="1">
      <c r="A178" s="38"/>
      <c r="B178" s="39"/>
      <c r="C178" s="40"/>
      <c r="D178" s="224" t="s">
        <v>183</v>
      </c>
      <c r="E178" s="40"/>
      <c r="F178" s="229" t="s">
        <v>906</v>
      </c>
      <c r="G178" s="40"/>
      <c r="H178" s="40"/>
      <c r="I178" s="226"/>
      <c r="J178" s="40"/>
      <c r="K178" s="40"/>
      <c r="L178" s="44"/>
      <c r="M178" s="227"/>
      <c r="N178" s="228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183</v>
      </c>
      <c r="AU178" s="17" t="s">
        <v>87</v>
      </c>
    </row>
    <row r="179" s="12" customFormat="1">
      <c r="A179" s="12"/>
      <c r="B179" s="230"/>
      <c r="C179" s="231"/>
      <c r="D179" s="224" t="s">
        <v>185</v>
      </c>
      <c r="E179" s="232" t="s">
        <v>1</v>
      </c>
      <c r="F179" s="233" t="s">
        <v>907</v>
      </c>
      <c r="G179" s="231"/>
      <c r="H179" s="234">
        <v>32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0" t="s">
        <v>185</v>
      </c>
      <c r="AU179" s="240" t="s">
        <v>87</v>
      </c>
      <c r="AV179" s="12" t="s">
        <v>87</v>
      </c>
      <c r="AW179" s="12" t="s">
        <v>34</v>
      </c>
      <c r="AX179" s="12" t="s">
        <v>85</v>
      </c>
      <c r="AY179" s="240" t="s">
        <v>179</v>
      </c>
    </row>
    <row r="180" s="2" customFormat="1" ht="24.15" customHeight="1">
      <c r="A180" s="38"/>
      <c r="B180" s="39"/>
      <c r="C180" s="257" t="s">
        <v>306</v>
      </c>
      <c r="D180" s="257" t="s">
        <v>270</v>
      </c>
      <c r="E180" s="258" t="s">
        <v>839</v>
      </c>
      <c r="F180" s="259" t="s">
        <v>840</v>
      </c>
      <c r="G180" s="260" t="s">
        <v>252</v>
      </c>
      <c r="H180" s="261">
        <v>74.382000000000005</v>
      </c>
      <c r="I180" s="262"/>
      <c r="J180" s="263">
        <f>ROUND(I180*H180,2)</f>
        <v>0</v>
      </c>
      <c r="K180" s="259" t="s">
        <v>177</v>
      </c>
      <c r="L180" s="44"/>
      <c r="M180" s="264" t="s">
        <v>1</v>
      </c>
      <c r="N180" s="265" t="s">
        <v>43</v>
      </c>
      <c r="O180" s="91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2" t="s">
        <v>180</v>
      </c>
      <c r="AT180" s="222" t="s">
        <v>270</v>
      </c>
      <c r="AU180" s="222" t="s">
        <v>87</v>
      </c>
      <c r="AY180" s="17" t="s">
        <v>179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85</v>
      </c>
      <c r="BK180" s="223">
        <f>ROUND(I180*H180,2)</f>
        <v>0</v>
      </c>
      <c r="BL180" s="17" t="s">
        <v>180</v>
      </c>
      <c r="BM180" s="222" t="s">
        <v>908</v>
      </c>
    </row>
    <row r="181" s="2" customFormat="1">
      <c r="A181" s="38"/>
      <c r="B181" s="39"/>
      <c r="C181" s="40"/>
      <c r="D181" s="224" t="s">
        <v>182</v>
      </c>
      <c r="E181" s="40"/>
      <c r="F181" s="225" t="s">
        <v>842</v>
      </c>
      <c r="G181" s="40"/>
      <c r="H181" s="40"/>
      <c r="I181" s="226"/>
      <c r="J181" s="40"/>
      <c r="K181" s="40"/>
      <c r="L181" s="44"/>
      <c r="M181" s="227"/>
      <c r="N181" s="228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182</v>
      </c>
      <c r="AU181" s="17" t="s">
        <v>87</v>
      </c>
    </row>
    <row r="182" s="2" customFormat="1">
      <c r="A182" s="38"/>
      <c r="B182" s="39"/>
      <c r="C182" s="40"/>
      <c r="D182" s="224" t="s">
        <v>183</v>
      </c>
      <c r="E182" s="40"/>
      <c r="F182" s="229" t="s">
        <v>843</v>
      </c>
      <c r="G182" s="40"/>
      <c r="H182" s="40"/>
      <c r="I182" s="226"/>
      <c r="J182" s="40"/>
      <c r="K182" s="40"/>
      <c r="L182" s="44"/>
      <c r="M182" s="227"/>
      <c r="N182" s="22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183</v>
      </c>
      <c r="AU182" s="17" t="s">
        <v>87</v>
      </c>
    </row>
    <row r="183" s="12" customFormat="1">
      <c r="A183" s="12"/>
      <c r="B183" s="230"/>
      <c r="C183" s="231"/>
      <c r="D183" s="224" t="s">
        <v>185</v>
      </c>
      <c r="E183" s="232" t="s">
        <v>1</v>
      </c>
      <c r="F183" s="233" t="s">
        <v>909</v>
      </c>
      <c r="G183" s="231"/>
      <c r="H183" s="234">
        <v>74.382000000000005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0" t="s">
        <v>185</v>
      </c>
      <c r="AU183" s="240" t="s">
        <v>87</v>
      </c>
      <c r="AV183" s="12" t="s">
        <v>87</v>
      </c>
      <c r="AW183" s="12" t="s">
        <v>34</v>
      </c>
      <c r="AX183" s="12" t="s">
        <v>85</v>
      </c>
      <c r="AY183" s="240" t="s">
        <v>179</v>
      </c>
    </row>
    <row r="184" s="2" customFormat="1" ht="24.15" customHeight="1">
      <c r="A184" s="38"/>
      <c r="B184" s="39"/>
      <c r="C184" s="257" t="s">
        <v>292</v>
      </c>
      <c r="D184" s="257" t="s">
        <v>270</v>
      </c>
      <c r="E184" s="258" t="s">
        <v>845</v>
      </c>
      <c r="F184" s="259" t="s">
        <v>846</v>
      </c>
      <c r="G184" s="260" t="s">
        <v>252</v>
      </c>
      <c r="H184" s="261">
        <v>10</v>
      </c>
      <c r="I184" s="262"/>
      <c r="J184" s="263">
        <f>ROUND(I184*H184,2)</f>
        <v>0</v>
      </c>
      <c r="K184" s="259" t="s">
        <v>177</v>
      </c>
      <c r="L184" s="44"/>
      <c r="M184" s="264" t="s">
        <v>1</v>
      </c>
      <c r="N184" s="265" t="s">
        <v>43</v>
      </c>
      <c r="O184" s="91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2" t="s">
        <v>180</v>
      </c>
      <c r="AT184" s="222" t="s">
        <v>270</v>
      </c>
      <c r="AU184" s="222" t="s">
        <v>87</v>
      </c>
      <c r="AY184" s="17" t="s">
        <v>179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7" t="s">
        <v>85</v>
      </c>
      <c r="BK184" s="223">
        <f>ROUND(I184*H184,2)</f>
        <v>0</v>
      </c>
      <c r="BL184" s="17" t="s">
        <v>180</v>
      </c>
      <c r="BM184" s="222" t="s">
        <v>910</v>
      </c>
    </row>
    <row r="185" s="2" customFormat="1">
      <c r="A185" s="38"/>
      <c r="B185" s="39"/>
      <c r="C185" s="40"/>
      <c r="D185" s="224" t="s">
        <v>182</v>
      </c>
      <c r="E185" s="40"/>
      <c r="F185" s="225" t="s">
        <v>848</v>
      </c>
      <c r="G185" s="40"/>
      <c r="H185" s="40"/>
      <c r="I185" s="226"/>
      <c r="J185" s="40"/>
      <c r="K185" s="40"/>
      <c r="L185" s="44"/>
      <c r="M185" s="227"/>
      <c r="N185" s="22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182</v>
      </c>
      <c r="AU185" s="17" t="s">
        <v>87</v>
      </c>
    </row>
    <row r="186" s="2" customFormat="1">
      <c r="A186" s="38"/>
      <c r="B186" s="39"/>
      <c r="C186" s="40"/>
      <c r="D186" s="224" t="s">
        <v>183</v>
      </c>
      <c r="E186" s="40"/>
      <c r="F186" s="229" t="s">
        <v>849</v>
      </c>
      <c r="G186" s="40"/>
      <c r="H186" s="40"/>
      <c r="I186" s="226"/>
      <c r="J186" s="40"/>
      <c r="K186" s="40"/>
      <c r="L186" s="44"/>
      <c r="M186" s="227"/>
      <c r="N186" s="228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183</v>
      </c>
      <c r="AU186" s="17" t="s">
        <v>87</v>
      </c>
    </row>
    <row r="187" s="12" customFormat="1">
      <c r="A187" s="12"/>
      <c r="B187" s="230"/>
      <c r="C187" s="231"/>
      <c r="D187" s="224" t="s">
        <v>185</v>
      </c>
      <c r="E187" s="232" t="s">
        <v>1</v>
      </c>
      <c r="F187" s="233" t="s">
        <v>719</v>
      </c>
      <c r="G187" s="231"/>
      <c r="H187" s="234">
        <v>10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0" t="s">
        <v>185</v>
      </c>
      <c r="AU187" s="240" t="s">
        <v>87</v>
      </c>
      <c r="AV187" s="12" t="s">
        <v>87</v>
      </c>
      <c r="AW187" s="12" t="s">
        <v>34</v>
      </c>
      <c r="AX187" s="12" t="s">
        <v>85</v>
      </c>
      <c r="AY187" s="240" t="s">
        <v>179</v>
      </c>
    </row>
    <row r="188" s="13" customFormat="1" ht="25.92" customHeight="1">
      <c r="A188" s="13"/>
      <c r="B188" s="241"/>
      <c r="C188" s="242"/>
      <c r="D188" s="243" t="s">
        <v>77</v>
      </c>
      <c r="E188" s="244" t="s">
        <v>475</v>
      </c>
      <c r="F188" s="244" t="s">
        <v>476</v>
      </c>
      <c r="G188" s="242"/>
      <c r="H188" s="242"/>
      <c r="I188" s="245"/>
      <c r="J188" s="246">
        <f>BK188</f>
        <v>0</v>
      </c>
      <c r="K188" s="242"/>
      <c r="L188" s="247"/>
      <c r="M188" s="248"/>
      <c r="N188" s="249"/>
      <c r="O188" s="249"/>
      <c r="P188" s="250">
        <f>SUM(P189:P253)</f>
        <v>0</v>
      </c>
      <c r="Q188" s="249"/>
      <c r="R188" s="250">
        <f>SUM(R189:R253)</f>
        <v>0</v>
      </c>
      <c r="S188" s="249"/>
      <c r="T188" s="251">
        <f>SUM(T189:T253)</f>
        <v>0</v>
      </c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R188" s="252" t="s">
        <v>180</v>
      </c>
      <c r="AT188" s="253" t="s">
        <v>77</v>
      </c>
      <c r="AU188" s="253" t="s">
        <v>78</v>
      </c>
      <c r="AY188" s="252" t="s">
        <v>179</v>
      </c>
      <c r="BK188" s="254">
        <f>SUM(BK189:BK253)</f>
        <v>0</v>
      </c>
    </row>
    <row r="189" s="2" customFormat="1" ht="37.8" customHeight="1">
      <c r="A189" s="38"/>
      <c r="B189" s="39"/>
      <c r="C189" s="257" t="s">
        <v>269</v>
      </c>
      <c r="D189" s="257" t="s">
        <v>270</v>
      </c>
      <c r="E189" s="258" t="s">
        <v>499</v>
      </c>
      <c r="F189" s="259" t="s">
        <v>500</v>
      </c>
      <c r="G189" s="260" t="s">
        <v>176</v>
      </c>
      <c r="H189" s="261">
        <v>141.32499999999999</v>
      </c>
      <c r="I189" s="262"/>
      <c r="J189" s="263">
        <f>ROUND(I189*H189,2)</f>
        <v>0</v>
      </c>
      <c r="K189" s="259" t="s">
        <v>177</v>
      </c>
      <c r="L189" s="44"/>
      <c r="M189" s="264" t="s">
        <v>1</v>
      </c>
      <c r="N189" s="265" t="s">
        <v>43</v>
      </c>
      <c r="O189" s="91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2" t="s">
        <v>480</v>
      </c>
      <c r="AT189" s="222" t="s">
        <v>270</v>
      </c>
      <c r="AU189" s="222" t="s">
        <v>85</v>
      </c>
      <c r="AY189" s="17" t="s">
        <v>179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85</v>
      </c>
      <c r="BK189" s="223">
        <f>ROUND(I189*H189,2)</f>
        <v>0</v>
      </c>
      <c r="BL189" s="17" t="s">
        <v>480</v>
      </c>
      <c r="BM189" s="222" t="s">
        <v>911</v>
      </c>
    </row>
    <row r="190" s="2" customFormat="1">
      <c r="A190" s="38"/>
      <c r="B190" s="39"/>
      <c r="C190" s="40"/>
      <c r="D190" s="224" t="s">
        <v>182</v>
      </c>
      <c r="E190" s="40"/>
      <c r="F190" s="225" t="s">
        <v>502</v>
      </c>
      <c r="G190" s="40"/>
      <c r="H190" s="40"/>
      <c r="I190" s="226"/>
      <c r="J190" s="40"/>
      <c r="K190" s="40"/>
      <c r="L190" s="44"/>
      <c r="M190" s="227"/>
      <c r="N190" s="228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182</v>
      </c>
      <c r="AU190" s="17" t="s">
        <v>85</v>
      </c>
    </row>
    <row r="191" s="2" customFormat="1">
      <c r="A191" s="38"/>
      <c r="B191" s="39"/>
      <c r="C191" s="40"/>
      <c r="D191" s="224" t="s">
        <v>183</v>
      </c>
      <c r="E191" s="40"/>
      <c r="F191" s="229" t="s">
        <v>851</v>
      </c>
      <c r="G191" s="40"/>
      <c r="H191" s="40"/>
      <c r="I191" s="226"/>
      <c r="J191" s="40"/>
      <c r="K191" s="40"/>
      <c r="L191" s="44"/>
      <c r="M191" s="227"/>
      <c r="N191" s="228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183</v>
      </c>
      <c r="AU191" s="17" t="s">
        <v>85</v>
      </c>
    </row>
    <row r="192" s="12" customFormat="1">
      <c r="A192" s="12"/>
      <c r="B192" s="230"/>
      <c r="C192" s="231"/>
      <c r="D192" s="224" t="s">
        <v>185</v>
      </c>
      <c r="E192" s="232" t="s">
        <v>1</v>
      </c>
      <c r="F192" s="233" t="s">
        <v>878</v>
      </c>
      <c r="G192" s="231"/>
      <c r="H192" s="234">
        <v>39.670000000000002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0" t="s">
        <v>185</v>
      </c>
      <c r="AU192" s="240" t="s">
        <v>85</v>
      </c>
      <c r="AV192" s="12" t="s">
        <v>87</v>
      </c>
      <c r="AW192" s="12" t="s">
        <v>34</v>
      </c>
      <c r="AX192" s="12" t="s">
        <v>78</v>
      </c>
      <c r="AY192" s="240" t="s">
        <v>179</v>
      </c>
    </row>
    <row r="193" s="12" customFormat="1">
      <c r="A193" s="12"/>
      <c r="B193" s="230"/>
      <c r="C193" s="231"/>
      <c r="D193" s="224" t="s">
        <v>185</v>
      </c>
      <c r="E193" s="232" t="s">
        <v>1</v>
      </c>
      <c r="F193" s="233" t="s">
        <v>878</v>
      </c>
      <c r="G193" s="231"/>
      <c r="H193" s="234">
        <v>39.670000000000002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0" t="s">
        <v>185</v>
      </c>
      <c r="AU193" s="240" t="s">
        <v>85</v>
      </c>
      <c r="AV193" s="12" t="s">
        <v>87</v>
      </c>
      <c r="AW193" s="12" t="s">
        <v>34</v>
      </c>
      <c r="AX193" s="12" t="s">
        <v>78</v>
      </c>
      <c r="AY193" s="240" t="s">
        <v>179</v>
      </c>
    </row>
    <row r="194" s="12" customFormat="1">
      <c r="A194" s="12"/>
      <c r="B194" s="230"/>
      <c r="C194" s="231"/>
      <c r="D194" s="224" t="s">
        <v>185</v>
      </c>
      <c r="E194" s="232" t="s">
        <v>1</v>
      </c>
      <c r="F194" s="233" t="s">
        <v>881</v>
      </c>
      <c r="G194" s="231"/>
      <c r="H194" s="234">
        <v>61.984999999999999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0" t="s">
        <v>185</v>
      </c>
      <c r="AU194" s="240" t="s">
        <v>85</v>
      </c>
      <c r="AV194" s="12" t="s">
        <v>87</v>
      </c>
      <c r="AW194" s="12" t="s">
        <v>34</v>
      </c>
      <c r="AX194" s="12" t="s">
        <v>78</v>
      </c>
      <c r="AY194" s="240" t="s">
        <v>179</v>
      </c>
    </row>
    <row r="195" s="14" customFormat="1">
      <c r="A195" s="14"/>
      <c r="B195" s="266"/>
      <c r="C195" s="267"/>
      <c r="D195" s="224" t="s">
        <v>185</v>
      </c>
      <c r="E195" s="268" t="s">
        <v>1</v>
      </c>
      <c r="F195" s="269" t="s">
        <v>291</v>
      </c>
      <c r="G195" s="267"/>
      <c r="H195" s="270">
        <v>141.32499999999999</v>
      </c>
      <c r="I195" s="271"/>
      <c r="J195" s="267"/>
      <c r="K195" s="267"/>
      <c r="L195" s="272"/>
      <c r="M195" s="273"/>
      <c r="N195" s="274"/>
      <c r="O195" s="274"/>
      <c r="P195" s="274"/>
      <c r="Q195" s="274"/>
      <c r="R195" s="274"/>
      <c r="S195" s="274"/>
      <c r="T195" s="27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6" t="s">
        <v>185</v>
      </c>
      <c r="AU195" s="276" t="s">
        <v>85</v>
      </c>
      <c r="AV195" s="14" t="s">
        <v>180</v>
      </c>
      <c r="AW195" s="14" t="s">
        <v>34</v>
      </c>
      <c r="AX195" s="14" t="s">
        <v>85</v>
      </c>
      <c r="AY195" s="276" t="s">
        <v>179</v>
      </c>
    </row>
    <row r="196" s="2" customFormat="1" ht="37.8" customHeight="1">
      <c r="A196" s="38"/>
      <c r="B196" s="39"/>
      <c r="C196" s="257" t="s">
        <v>333</v>
      </c>
      <c r="D196" s="257" t="s">
        <v>270</v>
      </c>
      <c r="E196" s="258" t="s">
        <v>499</v>
      </c>
      <c r="F196" s="259" t="s">
        <v>500</v>
      </c>
      <c r="G196" s="260" t="s">
        <v>176</v>
      </c>
      <c r="H196" s="261">
        <v>26.884</v>
      </c>
      <c r="I196" s="262"/>
      <c r="J196" s="263">
        <f>ROUND(I196*H196,2)</f>
        <v>0</v>
      </c>
      <c r="K196" s="259" t="s">
        <v>177</v>
      </c>
      <c r="L196" s="44"/>
      <c r="M196" s="264" t="s">
        <v>1</v>
      </c>
      <c r="N196" s="265" t="s">
        <v>43</v>
      </c>
      <c r="O196" s="91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2" t="s">
        <v>480</v>
      </c>
      <c r="AT196" s="222" t="s">
        <v>270</v>
      </c>
      <c r="AU196" s="222" t="s">
        <v>85</v>
      </c>
      <c r="AY196" s="17" t="s">
        <v>179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7" t="s">
        <v>85</v>
      </c>
      <c r="BK196" s="223">
        <f>ROUND(I196*H196,2)</f>
        <v>0</v>
      </c>
      <c r="BL196" s="17" t="s">
        <v>480</v>
      </c>
      <c r="BM196" s="222" t="s">
        <v>912</v>
      </c>
    </row>
    <row r="197" s="2" customFormat="1">
      <c r="A197" s="38"/>
      <c r="B197" s="39"/>
      <c r="C197" s="40"/>
      <c r="D197" s="224" t="s">
        <v>182</v>
      </c>
      <c r="E197" s="40"/>
      <c r="F197" s="225" t="s">
        <v>502</v>
      </c>
      <c r="G197" s="40"/>
      <c r="H197" s="40"/>
      <c r="I197" s="226"/>
      <c r="J197" s="40"/>
      <c r="K197" s="40"/>
      <c r="L197" s="44"/>
      <c r="M197" s="227"/>
      <c r="N197" s="228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182</v>
      </c>
      <c r="AU197" s="17" t="s">
        <v>85</v>
      </c>
    </row>
    <row r="198" s="2" customFormat="1">
      <c r="A198" s="38"/>
      <c r="B198" s="39"/>
      <c r="C198" s="40"/>
      <c r="D198" s="224" t="s">
        <v>183</v>
      </c>
      <c r="E198" s="40"/>
      <c r="F198" s="229" t="s">
        <v>752</v>
      </c>
      <c r="G198" s="40"/>
      <c r="H198" s="40"/>
      <c r="I198" s="226"/>
      <c r="J198" s="40"/>
      <c r="K198" s="40"/>
      <c r="L198" s="44"/>
      <c r="M198" s="227"/>
      <c r="N198" s="22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183</v>
      </c>
      <c r="AU198" s="17" t="s">
        <v>85</v>
      </c>
    </row>
    <row r="199" s="12" customFormat="1">
      <c r="A199" s="12"/>
      <c r="B199" s="230"/>
      <c r="C199" s="231"/>
      <c r="D199" s="224" t="s">
        <v>185</v>
      </c>
      <c r="E199" s="232" t="s">
        <v>1</v>
      </c>
      <c r="F199" s="233" t="s">
        <v>913</v>
      </c>
      <c r="G199" s="231"/>
      <c r="H199" s="234">
        <v>15.021000000000001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0" t="s">
        <v>185</v>
      </c>
      <c r="AU199" s="240" t="s">
        <v>85</v>
      </c>
      <c r="AV199" s="12" t="s">
        <v>87</v>
      </c>
      <c r="AW199" s="12" t="s">
        <v>34</v>
      </c>
      <c r="AX199" s="12" t="s">
        <v>78</v>
      </c>
      <c r="AY199" s="240" t="s">
        <v>179</v>
      </c>
    </row>
    <row r="200" s="12" customFormat="1">
      <c r="A200" s="12"/>
      <c r="B200" s="230"/>
      <c r="C200" s="231"/>
      <c r="D200" s="224" t="s">
        <v>185</v>
      </c>
      <c r="E200" s="232" t="s">
        <v>1</v>
      </c>
      <c r="F200" s="233" t="s">
        <v>914</v>
      </c>
      <c r="G200" s="231"/>
      <c r="H200" s="234">
        <v>11.863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0" t="s">
        <v>185</v>
      </c>
      <c r="AU200" s="240" t="s">
        <v>85</v>
      </c>
      <c r="AV200" s="12" t="s">
        <v>87</v>
      </c>
      <c r="AW200" s="12" t="s">
        <v>34</v>
      </c>
      <c r="AX200" s="12" t="s">
        <v>78</v>
      </c>
      <c r="AY200" s="240" t="s">
        <v>179</v>
      </c>
    </row>
    <row r="201" s="14" customFormat="1">
      <c r="A201" s="14"/>
      <c r="B201" s="266"/>
      <c r="C201" s="267"/>
      <c r="D201" s="224" t="s">
        <v>185</v>
      </c>
      <c r="E201" s="268" t="s">
        <v>1</v>
      </c>
      <c r="F201" s="269" t="s">
        <v>291</v>
      </c>
      <c r="G201" s="267"/>
      <c r="H201" s="270">
        <v>26.884</v>
      </c>
      <c r="I201" s="271"/>
      <c r="J201" s="267"/>
      <c r="K201" s="267"/>
      <c r="L201" s="272"/>
      <c r="M201" s="273"/>
      <c r="N201" s="274"/>
      <c r="O201" s="274"/>
      <c r="P201" s="274"/>
      <c r="Q201" s="274"/>
      <c r="R201" s="274"/>
      <c r="S201" s="274"/>
      <c r="T201" s="27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6" t="s">
        <v>185</v>
      </c>
      <c r="AU201" s="276" t="s">
        <v>85</v>
      </c>
      <c r="AV201" s="14" t="s">
        <v>180</v>
      </c>
      <c r="AW201" s="14" t="s">
        <v>34</v>
      </c>
      <c r="AX201" s="14" t="s">
        <v>85</v>
      </c>
      <c r="AY201" s="276" t="s">
        <v>179</v>
      </c>
    </row>
    <row r="202" s="2" customFormat="1" ht="37.8" customHeight="1">
      <c r="A202" s="38"/>
      <c r="B202" s="39"/>
      <c r="C202" s="257" t="s">
        <v>283</v>
      </c>
      <c r="D202" s="257" t="s">
        <v>270</v>
      </c>
      <c r="E202" s="258" t="s">
        <v>499</v>
      </c>
      <c r="F202" s="259" t="s">
        <v>500</v>
      </c>
      <c r="G202" s="260" t="s">
        <v>176</v>
      </c>
      <c r="H202" s="261">
        <v>3.919</v>
      </c>
      <c r="I202" s="262"/>
      <c r="J202" s="263">
        <f>ROUND(I202*H202,2)</f>
        <v>0</v>
      </c>
      <c r="K202" s="259" t="s">
        <v>177</v>
      </c>
      <c r="L202" s="44"/>
      <c r="M202" s="264" t="s">
        <v>1</v>
      </c>
      <c r="N202" s="265" t="s">
        <v>43</v>
      </c>
      <c r="O202" s="91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2" t="s">
        <v>480</v>
      </c>
      <c r="AT202" s="222" t="s">
        <v>270</v>
      </c>
      <c r="AU202" s="222" t="s">
        <v>85</v>
      </c>
      <c r="AY202" s="17" t="s">
        <v>179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7" t="s">
        <v>85</v>
      </c>
      <c r="BK202" s="223">
        <f>ROUND(I202*H202,2)</f>
        <v>0</v>
      </c>
      <c r="BL202" s="17" t="s">
        <v>480</v>
      </c>
      <c r="BM202" s="222" t="s">
        <v>915</v>
      </c>
    </row>
    <row r="203" s="2" customFormat="1">
      <c r="A203" s="38"/>
      <c r="B203" s="39"/>
      <c r="C203" s="40"/>
      <c r="D203" s="224" t="s">
        <v>182</v>
      </c>
      <c r="E203" s="40"/>
      <c r="F203" s="225" t="s">
        <v>502</v>
      </c>
      <c r="G203" s="40"/>
      <c r="H203" s="40"/>
      <c r="I203" s="226"/>
      <c r="J203" s="40"/>
      <c r="K203" s="40"/>
      <c r="L203" s="44"/>
      <c r="M203" s="227"/>
      <c r="N203" s="228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182</v>
      </c>
      <c r="AU203" s="17" t="s">
        <v>85</v>
      </c>
    </row>
    <row r="204" s="2" customFormat="1">
      <c r="A204" s="38"/>
      <c r="B204" s="39"/>
      <c r="C204" s="40"/>
      <c r="D204" s="224" t="s">
        <v>183</v>
      </c>
      <c r="E204" s="40"/>
      <c r="F204" s="229" t="s">
        <v>755</v>
      </c>
      <c r="G204" s="40"/>
      <c r="H204" s="40"/>
      <c r="I204" s="226"/>
      <c r="J204" s="40"/>
      <c r="K204" s="40"/>
      <c r="L204" s="44"/>
      <c r="M204" s="227"/>
      <c r="N204" s="228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183</v>
      </c>
      <c r="AU204" s="17" t="s">
        <v>85</v>
      </c>
    </row>
    <row r="205" s="12" customFormat="1">
      <c r="A205" s="12"/>
      <c r="B205" s="230"/>
      <c r="C205" s="231"/>
      <c r="D205" s="224" t="s">
        <v>185</v>
      </c>
      <c r="E205" s="232" t="s">
        <v>1</v>
      </c>
      <c r="F205" s="233" t="s">
        <v>916</v>
      </c>
      <c r="G205" s="231"/>
      <c r="H205" s="234">
        <v>3.919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40" t="s">
        <v>185</v>
      </c>
      <c r="AU205" s="240" t="s">
        <v>85</v>
      </c>
      <c r="AV205" s="12" t="s">
        <v>87</v>
      </c>
      <c r="AW205" s="12" t="s">
        <v>34</v>
      </c>
      <c r="AX205" s="12" t="s">
        <v>85</v>
      </c>
      <c r="AY205" s="240" t="s">
        <v>179</v>
      </c>
    </row>
    <row r="206" s="2" customFormat="1" ht="37.8" customHeight="1">
      <c r="A206" s="38"/>
      <c r="B206" s="39"/>
      <c r="C206" s="257" t="s">
        <v>7</v>
      </c>
      <c r="D206" s="257" t="s">
        <v>270</v>
      </c>
      <c r="E206" s="258" t="s">
        <v>513</v>
      </c>
      <c r="F206" s="259" t="s">
        <v>514</v>
      </c>
      <c r="G206" s="260" t="s">
        <v>176</v>
      </c>
      <c r="H206" s="261">
        <v>423.97699999999998</v>
      </c>
      <c r="I206" s="262"/>
      <c r="J206" s="263">
        <f>ROUND(I206*H206,2)</f>
        <v>0</v>
      </c>
      <c r="K206" s="259" t="s">
        <v>177</v>
      </c>
      <c r="L206" s="44"/>
      <c r="M206" s="264" t="s">
        <v>1</v>
      </c>
      <c r="N206" s="265" t="s">
        <v>43</v>
      </c>
      <c r="O206" s="91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2" t="s">
        <v>480</v>
      </c>
      <c r="AT206" s="222" t="s">
        <v>270</v>
      </c>
      <c r="AU206" s="222" t="s">
        <v>85</v>
      </c>
      <c r="AY206" s="17" t="s">
        <v>179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7" t="s">
        <v>85</v>
      </c>
      <c r="BK206" s="223">
        <f>ROUND(I206*H206,2)</f>
        <v>0</v>
      </c>
      <c r="BL206" s="17" t="s">
        <v>480</v>
      </c>
      <c r="BM206" s="222" t="s">
        <v>917</v>
      </c>
    </row>
    <row r="207" s="2" customFormat="1">
      <c r="A207" s="38"/>
      <c r="B207" s="39"/>
      <c r="C207" s="40"/>
      <c r="D207" s="224" t="s">
        <v>182</v>
      </c>
      <c r="E207" s="40"/>
      <c r="F207" s="225" t="s">
        <v>516</v>
      </c>
      <c r="G207" s="40"/>
      <c r="H207" s="40"/>
      <c r="I207" s="226"/>
      <c r="J207" s="40"/>
      <c r="K207" s="40"/>
      <c r="L207" s="44"/>
      <c r="M207" s="227"/>
      <c r="N207" s="228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182</v>
      </c>
      <c r="AU207" s="17" t="s">
        <v>85</v>
      </c>
    </row>
    <row r="208" s="2" customFormat="1">
      <c r="A208" s="38"/>
      <c r="B208" s="39"/>
      <c r="C208" s="40"/>
      <c r="D208" s="224" t="s">
        <v>183</v>
      </c>
      <c r="E208" s="40"/>
      <c r="F208" s="229" t="s">
        <v>851</v>
      </c>
      <c r="G208" s="40"/>
      <c r="H208" s="40"/>
      <c r="I208" s="226"/>
      <c r="J208" s="40"/>
      <c r="K208" s="40"/>
      <c r="L208" s="44"/>
      <c r="M208" s="227"/>
      <c r="N208" s="228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183</v>
      </c>
      <c r="AU208" s="17" t="s">
        <v>85</v>
      </c>
    </row>
    <row r="209" s="12" customFormat="1">
      <c r="A209" s="12"/>
      <c r="B209" s="230"/>
      <c r="C209" s="231"/>
      <c r="D209" s="224" t="s">
        <v>185</v>
      </c>
      <c r="E209" s="232" t="s">
        <v>1</v>
      </c>
      <c r="F209" s="233" t="s">
        <v>918</v>
      </c>
      <c r="G209" s="231"/>
      <c r="H209" s="234">
        <v>119.011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40" t="s">
        <v>185</v>
      </c>
      <c r="AU209" s="240" t="s">
        <v>85</v>
      </c>
      <c r="AV209" s="12" t="s">
        <v>87</v>
      </c>
      <c r="AW209" s="12" t="s">
        <v>34</v>
      </c>
      <c r="AX209" s="12" t="s">
        <v>78</v>
      </c>
      <c r="AY209" s="240" t="s">
        <v>179</v>
      </c>
    </row>
    <row r="210" s="12" customFormat="1">
      <c r="A210" s="12"/>
      <c r="B210" s="230"/>
      <c r="C210" s="231"/>
      <c r="D210" s="224" t="s">
        <v>185</v>
      </c>
      <c r="E210" s="232" t="s">
        <v>1</v>
      </c>
      <c r="F210" s="233" t="s">
        <v>918</v>
      </c>
      <c r="G210" s="231"/>
      <c r="H210" s="234">
        <v>119.011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40" t="s">
        <v>185</v>
      </c>
      <c r="AU210" s="240" t="s">
        <v>85</v>
      </c>
      <c r="AV210" s="12" t="s">
        <v>87</v>
      </c>
      <c r="AW210" s="12" t="s">
        <v>34</v>
      </c>
      <c r="AX210" s="12" t="s">
        <v>78</v>
      </c>
      <c r="AY210" s="240" t="s">
        <v>179</v>
      </c>
    </row>
    <row r="211" s="12" customFormat="1">
      <c r="A211" s="12"/>
      <c r="B211" s="230"/>
      <c r="C211" s="231"/>
      <c r="D211" s="224" t="s">
        <v>185</v>
      </c>
      <c r="E211" s="232" t="s">
        <v>1</v>
      </c>
      <c r="F211" s="233" t="s">
        <v>919</v>
      </c>
      <c r="G211" s="231"/>
      <c r="H211" s="234">
        <v>185.95500000000001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40" t="s">
        <v>185</v>
      </c>
      <c r="AU211" s="240" t="s">
        <v>85</v>
      </c>
      <c r="AV211" s="12" t="s">
        <v>87</v>
      </c>
      <c r="AW211" s="12" t="s">
        <v>34</v>
      </c>
      <c r="AX211" s="12" t="s">
        <v>78</v>
      </c>
      <c r="AY211" s="240" t="s">
        <v>179</v>
      </c>
    </row>
    <row r="212" s="14" customFormat="1">
      <c r="A212" s="14"/>
      <c r="B212" s="266"/>
      <c r="C212" s="267"/>
      <c r="D212" s="224" t="s">
        <v>185</v>
      </c>
      <c r="E212" s="268" t="s">
        <v>1</v>
      </c>
      <c r="F212" s="269" t="s">
        <v>291</v>
      </c>
      <c r="G212" s="267"/>
      <c r="H212" s="270">
        <v>423.97699999999998</v>
      </c>
      <c r="I212" s="271"/>
      <c r="J212" s="267"/>
      <c r="K212" s="267"/>
      <c r="L212" s="272"/>
      <c r="M212" s="273"/>
      <c r="N212" s="274"/>
      <c r="O212" s="274"/>
      <c r="P212" s="274"/>
      <c r="Q212" s="274"/>
      <c r="R212" s="274"/>
      <c r="S212" s="274"/>
      <c r="T212" s="27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6" t="s">
        <v>185</v>
      </c>
      <c r="AU212" s="276" t="s">
        <v>85</v>
      </c>
      <c r="AV212" s="14" t="s">
        <v>180</v>
      </c>
      <c r="AW212" s="14" t="s">
        <v>34</v>
      </c>
      <c r="AX212" s="14" t="s">
        <v>85</v>
      </c>
      <c r="AY212" s="276" t="s">
        <v>179</v>
      </c>
    </row>
    <row r="213" s="2" customFormat="1" ht="37.8" customHeight="1">
      <c r="A213" s="38"/>
      <c r="B213" s="39"/>
      <c r="C213" s="257" t="s">
        <v>299</v>
      </c>
      <c r="D213" s="257" t="s">
        <v>270</v>
      </c>
      <c r="E213" s="258" t="s">
        <v>513</v>
      </c>
      <c r="F213" s="259" t="s">
        <v>514</v>
      </c>
      <c r="G213" s="260" t="s">
        <v>176</v>
      </c>
      <c r="H213" s="261">
        <v>53.767000000000003</v>
      </c>
      <c r="I213" s="262"/>
      <c r="J213" s="263">
        <f>ROUND(I213*H213,2)</f>
        <v>0</v>
      </c>
      <c r="K213" s="259" t="s">
        <v>177</v>
      </c>
      <c r="L213" s="44"/>
      <c r="M213" s="264" t="s">
        <v>1</v>
      </c>
      <c r="N213" s="265" t="s">
        <v>43</v>
      </c>
      <c r="O213" s="91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2" t="s">
        <v>480</v>
      </c>
      <c r="AT213" s="222" t="s">
        <v>270</v>
      </c>
      <c r="AU213" s="222" t="s">
        <v>85</v>
      </c>
      <c r="AY213" s="17" t="s">
        <v>179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7" t="s">
        <v>85</v>
      </c>
      <c r="BK213" s="223">
        <f>ROUND(I213*H213,2)</f>
        <v>0</v>
      </c>
      <c r="BL213" s="17" t="s">
        <v>480</v>
      </c>
      <c r="BM213" s="222" t="s">
        <v>920</v>
      </c>
    </row>
    <row r="214" s="2" customFormat="1">
      <c r="A214" s="38"/>
      <c r="B214" s="39"/>
      <c r="C214" s="40"/>
      <c r="D214" s="224" t="s">
        <v>182</v>
      </c>
      <c r="E214" s="40"/>
      <c r="F214" s="225" t="s">
        <v>516</v>
      </c>
      <c r="G214" s="40"/>
      <c r="H214" s="40"/>
      <c r="I214" s="226"/>
      <c r="J214" s="40"/>
      <c r="K214" s="40"/>
      <c r="L214" s="44"/>
      <c r="M214" s="227"/>
      <c r="N214" s="228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182</v>
      </c>
      <c r="AU214" s="17" t="s">
        <v>85</v>
      </c>
    </row>
    <row r="215" s="2" customFormat="1">
      <c r="A215" s="38"/>
      <c r="B215" s="39"/>
      <c r="C215" s="40"/>
      <c r="D215" s="224" t="s">
        <v>183</v>
      </c>
      <c r="E215" s="40"/>
      <c r="F215" s="229" t="s">
        <v>752</v>
      </c>
      <c r="G215" s="40"/>
      <c r="H215" s="40"/>
      <c r="I215" s="226"/>
      <c r="J215" s="40"/>
      <c r="K215" s="40"/>
      <c r="L215" s="44"/>
      <c r="M215" s="227"/>
      <c r="N215" s="228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183</v>
      </c>
      <c r="AU215" s="17" t="s">
        <v>85</v>
      </c>
    </row>
    <row r="216" s="12" customFormat="1">
      <c r="A216" s="12"/>
      <c r="B216" s="230"/>
      <c r="C216" s="231"/>
      <c r="D216" s="224" t="s">
        <v>185</v>
      </c>
      <c r="E216" s="232" t="s">
        <v>1</v>
      </c>
      <c r="F216" s="233" t="s">
        <v>921</v>
      </c>
      <c r="G216" s="231"/>
      <c r="H216" s="234">
        <v>30.041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0" t="s">
        <v>185</v>
      </c>
      <c r="AU216" s="240" t="s">
        <v>85</v>
      </c>
      <c r="AV216" s="12" t="s">
        <v>87</v>
      </c>
      <c r="AW216" s="12" t="s">
        <v>34</v>
      </c>
      <c r="AX216" s="12" t="s">
        <v>78</v>
      </c>
      <c r="AY216" s="240" t="s">
        <v>179</v>
      </c>
    </row>
    <row r="217" s="12" customFormat="1">
      <c r="A217" s="12"/>
      <c r="B217" s="230"/>
      <c r="C217" s="231"/>
      <c r="D217" s="224" t="s">
        <v>185</v>
      </c>
      <c r="E217" s="232" t="s">
        <v>1</v>
      </c>
      <c r="F217" s="233" t="s">
        <v>922</v>
      </c>
      <c r="G217" s="231"/>
      <c r="H217" s="234">
        <v>23.725999999999999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0" t="s">
        <v>185</v>
      </c>
      <c r="AU217" s="240" t="s">
        <v>85</v>
      </c>
      <c r="AV217" s="12" t="s">
        <v>87</v>
      </c>
      <c r="AW217" s="12" t="s">
        <v>34</v>
      </c>
      <c r="AX217" s="12" t="s">
        <v>78</v>
      </c>
      <c r="AY217" s="240" t="s">
        <v>179</v>
      </c>
    </row>
    <row r="218" s="14" customFormat="1">
      <c r="A218" s="14"/>
      <c r="B218" s="266"/>
      <c r="C218" s="267"/>
      <c r="D218" s="224" t="s">
        <v>185</v>
      </c>
      <c r="E218" s="268" t="s">
        <v>1</v>
      </c>
      <c r="F218" s="269" t="s">
        <v>291</v>
      </c>
      <c r="G218" s="267"/>
      <c r="H218" s="270">
        <v>53.766999999999996</v>
      </c>
      <c r="I218" s="271"/>
      <c r="J218" s="267"/>
      <c r="K218" s="267"/>
      <c r="L218" s="272"/>
      <c r="M218" s="273"/>
      <c r="N218" s="274"/>
      <c r="O218" s="274"/>
      <c r="P218" s="274"/>
      <c r="Q218" s="274"/>
      <c r="R218" s="274"/>
      <c r="S218" s="274"/>
      <c r="T218" s="27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6" t="s">
        <v>185</v>
      </c>
      <c r="AU218" s="276" t="s">
        <v>85</v>
      </c>
      <c r="AV218" s="14" t="s">
        <v>180</v>
      </c>
      <c r="AW218" s="14" t="s">
        <v>34</v>
      </c>
      <c r="AX218" s="14" t="s">
        <v>85</v>
      </c>
      <c r="AY218" s="276" t="s">
        <v>179</v>
      </c>
    </row>
    <row r="219" s="2" customFormat="1" ht="37.8" customHeight="1">
      <c r="A219" s="38"/>
      <c r="B219" s="39"/>
      <c r="C219" s="257" t="s">
        <v>338</v>
      </c>
      <c r="D219" s="257" t="s">
        <v>270</v>
      </c>
      <c r="E219" s="258" t="s">
        <v>513</v>
      </c>
      <c r="F219" s="259" t="s">
        <v>514</v>
      </c>
      <c r="G219" s="260" t="s">
        <v>176</v>
      </c>
      <c r="H219" s="261">
        <v>3.919</v>
      </c>
      <c r="I219" s="262"/>
      <c r="J219" s="263">
        <f>ROUND(I219*H219,2)</f>
        <v>0</v>
      </c>
      <c r="K219" s="259" t="s">
        <v>177</v>
      </c>
      <c r="L219" s="44"/>
      <c r="M219" s="264" t="s">
        <v>1</v>
      </c>
      <c r="N219" s="265" t="s">
        <v>43</v>
      </c>
      <c r="O219" s="91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2" t="s">
        <v>480</v>
      </c>
      <c r="AT219" s="222" t="s">
        <v>270</v>
      </c>
      <c r="AU219" s="222" t="s">
        <v>85</v>
      </c>
      <c r="AY219" s="17" t="s">
        <v>179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85</v>
      </c>
      <c r="BK219" s="223">
        <f>ROUND(I219*H219,2)</f>
        <v>0</v>
      </c>
      <c r="BL219" s="17" t="s">
        <v>480</v>
      </c>
      <c r="BM219" s="222" t="s">
        <v>923</v>
      </c>
    </row>
    <row r="220" s="2" customFormat="1">
      <c r="A220" s="38"/>
      <c r="B220" s="39"/>
      <c r="C220" s="40"/>
      <c r="D220" s="224" t="s">
        <v>182</v>
      </c>
      <c r="E220" s="40"/>
      <c r="F220" s="225" t="s">
        <v>516</v>
      </c>
      <c r="G220" s="40"/>
      <c r="H220" s="40"/>
      <c r="I220" s="226"/>
      <c r="J220" s="40"/>
      <c r="K220" s="40"/>
      <c r="L220" s="44"/>
      <c r="M220" s="227"/>
      <c r="N220" s="228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182</v>
      </c>
      <c r="AU220" s="17" t="s">
        <v>85</v>
      </c>
    </row>
    <row r="221" s="2" customFormat="1">
      <c r="A221" s="38"/>
      <c r="B221" s="39"/>
      <c r="C221" s="40"/>
      <c r="D221" s="224" t="s">
        <v>183</v>
      </c>
      <c r="E221" s="40"/>
      <c r="F221" s="229" t="s">
        <v>755</v>
      </c>
      <c r="G221" s="40"/>
      <c r="H221" s="40"/>
      <c r="I221" s="226"/>
      <c r="J221" s="40"/>
      <c r="K221" s="40"/>
      <c r="L221" s="44"/>
      <c r="M221" s="227"/>
      <c r="N221" s="228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183</v>
      </c>
      <c r="AU221" s="17" t="s">
        <v>85</v>
      </c>
    </row>
    <row r="222" s="12" customFormat="1">
      <c r="A222" s="12"/>
      <c r="B222" s="230"/>
      <c r="C222" s="231"/>
      <c r="D222" s="224" t="s">
        <v>185</v>
      </c>
      <c r="E222" s="232" t="s">
        <v>1</v>
      </c>
      <c r="F222" s="233" t="s">
        <v>916</v>
      </c>
      <c r="G222" s="231"/>
      <c r="H222" s="234">
        <v>3.919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40" t="s">
        <v>185</v>
      </c>
      <c r="AU222" s="240" t="s">
        <v>85</v>
      </c>
      <c r="AV222" s="12" t="s">
        <v>87</v>
      </c>
      <c r="AW222" s="12" t="s">
        <v>34</v>
      </c>
      <c r="AX222" s="12" t="s">
        <v>85</v>
      </c>
      <c r="AY222" s="240" t="s">
        <v>179</v>
      </c>
    </row>
    <row r="223" s="2" customFormat="1" ht="49.05" customHeight="1">
      <c r="A223" s="38"/>
      <c r="B223" s="39"/>
      <c r="C223" s="257" t="s">
        <v>346</v>
      </c>
      <c r="D223" s="257" t="s">
        <v>270</v>
      </c>
      <c r="E223" s="258" t="s">
        <v>525</v>
      </c>
      <c r="F223" s="259" t="s">
        <v>526</v>
      </c>
      <c r="G223" s="260" t="s">
        <v>176</v>
      </c>
      <c r="H223" s="261">
        <v>3</v>
      </c>
      <c r="I223" s="262"/>
      <c r="J223" s="263">
        <f>ROUND(I223*H223,2)</f>
        <v>0</v>
      </c>
      <c r="K223" s="259" t="s">
        <v>177</v>
      </c>
      <c r="L223" s="44"/>
      <c r="M223" s="264" t="s">
        <v>1</v>
      </c>
      <c r="N223" s="265" t="s">
        <v>43</v>
      </c>
      <c r="O223" s="91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2" t="s">
        <v>480</v>
      </c>
      <c r="AT223" s="222" t="s">
        <v>270</v>
      </c>
      <c r="AU223" s="222" t="s">
        <v>85</v>
      </c>
      <c r="AY223" s="17" t="s">
        <v>179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7" t="s">
        <v>85</v>
      </c>
      <c r="BK223" s="223">
        <f>ROUND(I223*H223,2)</f>
        <v>0</v>
      </c>
      <c r="BL223" s="17" t="s">
        <v>480</v>
      </c>
      <c r="BM223" s="222" t="s">
        <v>924</v>
      </c>
    </row>
    <row r="224" s="2" customFormat="1">
      <c r="A224" s="38"/>
      <c r="B224" s="39"/>
      <c r="C224" s="40"/>
      <c r="D224" s="224" t="s">
        <v>182</v>
      </c>
      <c r="E224" s="40"/>
      <c r="F224" s="225" t="s">
        <v>528</v>
      </c>
      <c r="G224" s="40"/>
      <c r="H224" s="40"/>
      <c r="I224" s="226"/>
      <c r="J224" s="40"/>
      <c r="K224" s="40"/>
      <c r="L224" s="44"/>
      <c r="M224" s="227"/>
      <c r="N224" s="228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182</v>
      </c>
      <c r="AU224" s="17" t="s">
        <v>85</v>
      </c>
    </row>
    <row r="225" s="2" customFormat="1">
      <c r="A225" s="38"/>
      <c r="B225" s="39"/>
      <c r="C225" s="40"/>
      <c r="D225" s="224" t="s">
        <v>183</v>
      </c>
      <c r="E225" s="40"/>
      <c r="F225" s="229" t="s">
        <v>862</v>
      </c>
      <c r="G225" s="40"/>
      <c r="H225" s="40"/>
      <c r="I225" s="226"/>
      <c r="J225" s="40"/>
      <c r="K225" s="40"/>
      <c r="L225" s="44"/>
      <c r="M225" s="227"/>
      <c r="N225" s="228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183</v>
      </c>
      <c r="AU225" s="17" t="s">
        <v>85</v>
      </c>
    </row>
    <row r="226" s="12" customFormat="1">
      <c r="A226" s="12"/>
      <c r="B226" s="230"/>
      <c r="C226" s="231"/>
      <c r="D226" s="224" t="s">
        <v>185</v>
      </c>
      <c r="E226" s="232" t="s">
        <v>1</v>
      </c>
      <c r="F226" s="233" t="s">
        <v>925</v>
      </c>
      <c r="G226" s="231"/>
      <c r="H226" s="234">
        <v>3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40" t="s">
        <v>185</v>
      </c>
      <c r="AU226" s="240" t="s">
        <v>85</v>
      </c>
      <c r="AV226" s="12" t="s">
        <v>87</v>
      </c>
      <c r="AW226" s="12" t="s">
        <v>34</v>
      </c>
      <c r="AX226" s="12" t="s">
        <v>85</v>
      </c>
      <c r="AY226" s="240" t="s">
        <v>179</v>
      </c>
    </row>
    <row r="227" s="2" customFormat="1" ht="49.05" customHeight="1">
      <c r="A227" s="38"/>
      <c r="B227" s="39"/>
      <c r="C227" s="257" t="s">
        <v>404</v>
      </c>
      <c r="D227" s="257" t="s">
        <v>270</v>
      </c>
      <c r="E227" s="258" t="s">
        <v>525</v>
      </c>
      <c r="F227" s="259" t="s">
        <v>526</v>
      </c>
      <c r="G227" s="260" t="s">
        <v>176</v>
      </c>
      <c r="H227" s="261">
        <v>1.3799999999999999</v>
      </c>
      <c r="I227" s="262"/>
      <c r="J227" s="263">
        <f>ROUND(I227*H227,2)</f>
        <v>0</v>
      </c>
      <c r="K227" s="259" t="s">
        <v>177</v>
      </c>
      <c r="L227" s="44"/>
      <c r="M227" s="264" t="s">
        <v>1</v>
      </c>
      <c r="N227" s="265" t="s">
        <v>43</v>
      </c>
      <c r="O227" s="91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2" t="s">
        <v>480</v>
      </c>
      <c r="AT227" s="222" t="s">
        <v>270</v>
      </c>
      <c r="AU227" s="222" t="s">
        <v>85</v>
      </c>
      <c r="AY227" s="17" t="s">
        <v>179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7" t="s">
        <v>85</v>
      </c>
      <c r="BK227" s="223">
        <f>ROUND(I227*H227,2)</f>
        <v>0</v>
      </c>
      <c r="BL227" s="17" t="s">
        <v>480</v>
      </c>
      <c r="BM227" s="222" t="s">
        <v>926</v>
      </c>
    </row>
    <row r="228" s="2" customFormat="1">
      <c r="A228" s="38"/>
      <c r="B228" s="39"/>
      <c r="C228" s="40"/>
      <c r="D228" s="224" t="s">
        <v>182</v>
      </c>
      <c r="E228" s="40"/>
      <c r="F228" s="225" t="s">
        <v>528</v>
      </c>
      <c r="G228" s="40"/>
      <c r="H228" s="40"/>
      <c r="I228" s="226"/>
      <c r="J228" s="40"/>
      <c r="K228" s="40"/>
      <c r="L228" s="44"/>
      <c r="M228" s="227"/>
      <c r="N228" s="228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182</v>
      </c>
      <c r="AU228" s="17" t="s">
        <v>85</v>
      </c>
    </row>
    <row r="229" s="2" customFormat="1">
      <c r="A229" s="38"/>
      <c r="B229" s="39"/>
      <c r="C229" s="40"/>
      <c r="D229" s="224" t="s">
        <v>183</v>
      </c>
      <c r="E229" s="40"/>
      <c r="F229" s="229" t="s">
        <v>927</v>
      </c>
      <c r="G229" s="40"/>
      <c r="H229" s="40"/>
      <c r="I229" s="226"/>
      <c r="J229" s="40"/>
      <c r="K229" s="40"/>
      <c r="L229" s="44"/>
      <c r="M229" s="227"/>
      <c r="N229" s="228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183</v>
      </c>
      <c r="AU229" s="17" t="s">
        <v>85</v>
      </c>
    </row>
    <row r="230" s="12" customFormat="1">
      <c r="A230" s="12"/>
      <c r="B230" s="230"/>
      <c r="C230" s="231"/>
      <c r="D230" s="224" t="s">
        <v>185</v>
      </c>
      <c r="E230" s="232" t="s">
        <v>1</v>
      </c>
      <c r="F230" s="233" t="s">
        <v>928</v>
      </c>
      <c r="G230" s="231"/>
      <c r="H230" s="234">
        <v>1.3799999999999999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40" t="s">
        <v>185</v>
      </c>
      <c r="AU230" s="240" t="s">
        <v>85</v>
      </c>
      <c r="AV230" s="12" t="s">
        <v>87</v>
      </c>
      <c r="AW230" s="12" t="s">
        <v>34</v>
      </c>
      <c r="AX230" s="12" t="s">
        <v>85</v>
      </c>
      <c r="AY230" s="240" t="s">
        <v>179</v>
      </c>
    </row>
    <row r="231" s="2" customFormat="1" ht="55.5" customHeight="1">
      <c r="A231" s="38"/>
      <c r="B231" s="39"/>
      <c r="C231" s="257" t="s">
        <v>352</v>
      </c>
      <c r="D231" s="257" t="s">
        <v>270</v>
      </c>
      <c r="E231" s="258" t="s">
        <v>572</v>
      </c>
      <c r="F231" s="259" t="s">
        <v>573</v>
      </c>
      <c r="G231" s="260" t="s">
        <v>176</v>
      </c>
      <c r="H231" s="261">
        <v>6</v>
      </c>
      <c r="I231" s="262"/>
      <c r="J231" s="263">
        <f>ROUND(I231*H231,2)</f>
        <v>0</v>
      </c>
      <c r="K231" s="259" t="s">
        <v>177</v>
      </c>
      <c r="L231" s="44"/>
      <c r="M231" s="264" t="s">
        <v>1</v>
      </c>
      <c r="N231" s="265" t="s">
        <v>43</v>
      </c>
      <c r="O231" s="91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2" t="s">
        <v>480</v>
      </c>
      <c r="AT231" s="222" t="s">
        <v>270</v>
      </c>
      <c r="AU231" s="222" t="s">
        <v>85</v>
      </c>
      <c r="AY231" s="17" t="s">
        <v>179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7" t="s">
        <v>85</v>
      </c>
      <c r="BK231" s="223">
        <f>ROUND(I231*H231,2)</f>
        <v>0</v>
      </c>
      <c r="BL231" s="17" t="s">
        <v>480</v>
      </c>
      <c r="BM231" s="222" t="s">
        <v>929</v>
      </c>
    </row>
    <row r="232" s="2" customFormat="1">
      <c r="A232" s="38"/>
      <c r="B232" s="39"/>
      <c r="C232" s="40"/>
      <c r="D232" s="224" t="s">
        <v>182</v>
      </c>
      <c r="E232" s="40"/>
      <c r="F232" s="225" t="s">
        <v>575</v>
      </c>
      <c r="G232" s="40"/>
      <c r="H232" s="40"/>
      <c r="I232" s="226"/>
      <c r="J232" s="40"/>
      <c r="K232" s="40"/>
      <c r="L232" s="44"/>
      <c r="M232" s="227"/>
      <c r="N232" s="228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182</v>
      </c>
      <c r="AU232" s="17" t="s">
        <v>85</v>
      </c>
    </row>
    <row r="233" s="2" customFormat="1">
      <c r="A233" s="38"/>
      <c r="B233" s="39"/>
      <c r="C233" s="40"/>
      <c r="D233" s="224" t="s">
        <v>183</v>
      </c>
      <c r="E233" s="40"/>
      <c r="F233" s="229" t="s">
        <v>862</v>
      </c>
      <c r="G233" s="40"/>
      <c r="H233" s="40"/>
      <c r="I233" s="226"/>
      <c r="J233" s="40"/>
      <c r="K233" s="40"/>
      <c r="L233" s="44"/>
      <c r="M233" s="227"/>
      <c r="N233" s="228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183</v>
      </c>
      <c r="AU233" s="17" t="s">
        <v>85</v>
      </c>
    </row>
    <row r="234" s="12" customFormat="1">
      <c r="A234" s="12"/>
      <c r="B234" s="230"/>
      <c r="C234" s="231"/>
      <c r="D234" s="224" t="s">
        <v>185</v>
      </c>
      <c r="E234" s="232" t="s">
        <v>1</v>
      </c>
      <c r="F234" s="233" t="s">
        <v>930</v>
      </c>
      <c r="G234" s="231"/>
      <c r="H234" s="234">
        <v>6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40" t="s">
        <v>185</v>
      </c>
      <c r="AU234" s="240" t="s">
        <v>85</v>
      </c>
      <c r="AV234" s="12" t="s">
        <v>87</v>
      </c>
      <c r="AW234" s="12" t="s">
        <v>34</v>
      </c>
      <c r="AX234" s="12" t="s">
        <v>85</v>
      </c>
      <c r="AY234" s="240" t="s">
        <v>179</v>
      </c>
    </row>
    <row r="235" s="2" customFormat="1" ht="55.5" customHeight="1">
      <c r="A235" s="38"/>
      <c r="B235" s="39"/>
      <c r="C235" s="257" t="s">
        <v>392</v>
      </c>
      <c r="D235" s="257" t="s">
        <v>270</v>
      </c>
      <c r="E235" s="258" t="s">
        <v>572</v>
      </c>
      <c r="F235" s="259" t="s">
        <v>573</v>
      </c>
      <c r="G235" s="260" t="s">
        <v>176</v>
      </c>
      <c r="H235" s="261">
        <v>9.6600000000000001</v>
      </c>
      <c r="I235" s="262"/>
      <c r="J235" s="263">
        <f>ROUND(I235*H235,2)</f>
        <v>0</v>
      </c>
      <c r="K235" s="259" t="s">
        <v>177</v>
      </c>
      <c r="L235" s="44"/>
      <c r="M235" s="264" t="s">
        <v>1</v>
      </c>
      <c r="N235" s="265" t="s">
        <v>43</v>
      </c>
      <c r="O235" s="91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2" t="s">
        <v>480</v>
      </c>
      <c r="AT235" s="222" t="s">
        <v>270</v>
      </c>
      <c r="AU235" s="222" t="s">
        <v>85</v>
      </c>
      <c r="AY235" s="17" t="s">
        <v>179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7" t="s">
        <v>85</v>
      </c>
      <c r="BK235" s="223">
        <f>ROUND(I235*H235,2)</f>
        <v>0</v>
      </c>
      <c r="BL235" s="17" t="s">
        <v>480</v>
      </c>
      <c r="BM235" s="222" t="s">
        <v>931</v>
      </c>
    </row>
    <row r="236" s="2" customFormat="1">
      <c r="A236" s="38"/>
      <c r="B236" s="39"/>
      <c r="C236" s="40"/>
      <c r="D236" s="224" t="s">
        <v>182</v>
      </c>
      <c r="E236" s="40"/>
      <c r="F236" s="225" t="s">
        <v>575</v>
      </c>
      <c r="G236" s="40"/>
      <c r="H236" s="40"/>
      <c r="I236" s="226"/>
      <c r="J236" s="40"/>
      <c r="K236" s="40"/>
      <c r="L236" s="44"/>
      <c r="M236" s="227"/>
      <c r="N236" s="228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182</v>
      </c>
      <c r="AU236" s="17" t="s">
        <v>85</v>
      </c>
    </row>
    <row r="237" s="2" customFormat="1">
      <c r="A237" s="38"/>
      <c r="B237" s="39"/>
      <c r="C237" s="40"/>
      <c r="D237" s="224" t="s">
        <v>183</v>
      </c>
      <c r="E237" s="40"/>
      <c r="F237" s="229" t="s">
        <v>927</v>
      </c>
      <c r="G237" s="40"/>
      <c r="H237" s="40"/>
      <c r="I237" s="226"/>
      <c r="J237" s="40"/>
      <c r="K237" s="40"/>
      <c r="L237" s="44"/>
      <c r="M237" s="227"/>
      <c r="N237" s="228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183</v>
      </c>
      <c r="AU237" s="17" t="s">
        <v>85</v>
      </c>
    </row>
    <row r="238" s="12" customFormat="1">
      <c r="A238" s="12"/>
      <c r="B238" s="230"/>
      <c r="C238" s="231"/>
      <c r="D238" s="224" t="s">
        <v>185</v>
      </c>
      <c r="E238" s="232" t="s">
        <v>1</v>
      </c>
      <c r="F238" s="233" t="s">
        <v>932</v>
      </c>
      <c r="G238" s="231"/>
      <c r="H238" s="234">
        <v>9.6600000000000001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40" t="s">
        <v>185</v>
      </c>
      <c r="AU238" s="240" t="s">
        <v>85</v>
      </c>
      <c r="AV238" s="12" t="s">
        <v>87</v>
      </c>
      <c r="AW238" s="12" t="s">
        <v>34</v>
      </c>
      <c r="AX238" s="12" t="s">
        <v>85</v>
      </c>
      <c r="AY238" s="240" t="s">
        <v>179</v>
      </c>
    </row>
    <row r="239" s="2" customFormat="1" ht="24.15" customHeight="1">
      <c r="A239" s="38"/>
      <c r="B239" s="39"/>
      <c r="C239" s="257" t="s">
        <v>357</v>
      </c>
      <c r="D239" s="257" t="s">
        <v>270</v>
      </c>
      <c r="E239" s="258" t="s">
        <v>613</v>
      </c>
      <c r="F239" s="259" t="s">
        <v>614</v>
      </c>
      <c r="G239" s="260" t="s">
        <v>176</v>
      </c>
      <c r="H239" s="261">
        <v>3.6299999999999999</v>
      </c>
      <c r="I239" s="262"/>
      <c r="J239" s="263">
        <f>ROUND(I239*H239,2)</f>
        <v>0</v>
      </c>
      <c r="K239" s="259" t="s">
        <v>177</v>
      </c>
      <c r="L239" s="44"/>
      <c r="M239" s="264" t="s">
        <v>1</v>
      </c>
      <c r="N239" s="265" t="s">
        <v>43</v>
      </c>
      <c r="O239" s="91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2" t="s">
        <v>480</v>
      </c>
      <c r="AT239" s="222" t="s">
        <v>270</v>
      </c>
      <c r="AU239" s="222" t="s">
        <v>85</v>
      </c>
      <c r="AY239" s="17" t="s">
        <v>179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7" t="s">
        <v>85</v>
      </c>
      <c r="BK239" s="223">
        <f>ROUND(I239*H239,2)</f>
        <v>0</v>
      </c>
      <c r="BL239" s="17" t="s">
        <v>480</v>
      </c>
      <c r="BM239" s="222" t="s">
        <v>933</v>
      </c>
    </row>
    <row r="240" s="2" customFormat="1">
      <c r="A240" s="38"/>
      <c r="B240" s="39"/>
      <c r="C240" s="40"/>
      <c r="D240" s="224" t="s">
        <v>182</v>
      </c>
      <c r="E240" s="40"/>
      <c r="F240" s="225" t="s">
        <v>616</v>
      </c>
      <c r="G240" s="40"/>
      <c r="H240" s="40"/>
      <c r="I240" s="226"/>
      <c r="J240" s="40"/>
      <c r="K240" s="40"/>
      <c r="L240" s="44"/>
      <c r="M240" s="227"/>
      <c r="N240" s="228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182</v>
      </c>
      <c r="AU240" s="17" t="s">
        <v>85</v>
      </c>
    </row>
    <row r="241" s="2" customFormat="1">
      <c r="A241" s="38"/>
      <c r="B241" s="39"/>
      <c r="C241" s="40"/>
      <c r="D241" s="224" t="s">
        <v>183</v>
      </c>
      <c r="E241" s="40"/>
      <c r="F241" s="229" t="s">
        <v>934</v>
      </c>
      <c r="G241" s="40"/>
      <c r="H241" s="40"/>
      <c r="I241" s="226"/>
      <c r="J241" s="40"/>
      <c r="K241" s="40"/>
      <c r="L241" s="44"/>
      <c r="M241" s="227"/>
      <c r="N241" s="228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183</v>
      </c>
      <c r="AU241" s="17" t="s">
        <v>85</v>
      </c>
    </row>
    <row r="242" s="12" customFormat="1">
      <c r="A242" s="12"/>
      <c r="B242" s="230"/>
      <c r="C242" s="231"/>
      <c r="D242" s="224" t="s">
        <v>185</v>
      </c>
      <c r="E242" s="232" t="s">
        <v>1</v>
      </c>
      <c r="F242" s="233" t="s">
        <v>935</v>
      </c>
      <c r="G242" s="231"/>
      <c r="H242" s="234">
        <v>2.25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40" t="s">
        <v>185</v>
      </c>
      <c r="AU242" s="240" t="s">
        <v>85</v>
      </c>
      <c r="AV242" s="12" t="s">
        <v>87</v>
      </c>
      <c r="AW242" s="12" t="s">
        <v>34</v>
      </c>
      <c r="AX242" s="12" t="s">
        <v>78</v>
      </c>
      <c r="AY242" s="240" t="s">
        <v>179</v>
      </c>
    </row>
    <row r="243" s="12" customFormat="1">
      <c r="A243" s="12"/>
      <c r="B243" s="230"/>
      <c r="C243" s="231"/>
      <c r="D243" s="224" t="s">
        <v>185</v>
      </c>
      <c r="E243" s="232" t="s">
        <v>1</v>
      </c>
      <c r="F243" s="233" t="s">
        <v>928</v>
      </c>
      <c r="G243" s="231"/>
      <c r="H243" s="234">
        <v>1.3799999999999999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40" t="s">
        <v>185</v>
      </c>
      <c r="AU243" s="240" t="s">
        <v>85</v>
      </c>
      <c r="AV243" s="12" t="s">
        <v>87</v>
      </c>
      <c r="AW243" s="12" t="s">
        <v>34</v>
      </c>
      <c r="AX243" s="12" t="s">
        <v>78</v>
      </c>
      <c r="AY243" s="240" t="s">
        <v>179</v>
      </c>
    </row>
    <row r="244" s="14" customFormat="1">
      <c r="A244" s="14"/>
      <c r="B244" s="266"/>
      <c r="C244" s="267"/>
      <c r="D244" s="224" t="s">
        <v>185</v>
      </c>
      <c r="E244" s="268" t="s">
        <v>1</v>
      </c>
      <c r="F244" s="269" t="s">
        <v>291</v>
      </c>
      <c r="G244" s="267"/>
      <c r="H244" s="270">
        <v>3.6299999999999999</v>
      </c>
      <c r="I244" s="271"/>
      <c r="J244" s="267"/>
      <c r="K244" s="267"/>
      <c r="L244" s="272"/>
      <c r="M244" s="273"/>
      <c r="N244" s="274"/>
      <c r="O244" s="274"/>
      <c r="P244" s="274"/>
      <c r="Q244" s="274"/>
      <c r="R244" s="274"/>
      <c r="S244" s="274"/>
      <c r="T244" s="27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6" t="s">
        <v>185</v>
      </c>
      <c r="AU244" s="276" t="s">
        <v>85</v>
      </c>
      <c r="AV244" s="14" t="s">
        <v>180</v>
      </c>
      <c r="AW244" s="14" t="s">
        <v>34</v>
      </c>
      <c r="AX244" s="14" t="s">
        <v>85</v>
      </c>
      <c r="AY244" s="276" t="s">
        <v>179</v>
      </c>
    </row>
    <row r="245" s="2" customFormat="1" ht="24.15" customHeight="1">
      <c r="A245" s="38"/>
      <c r="B245" s="39"/>
      <c r="C245" s="257" t="s">
        <v>364</v>
      </c>
      <c r="D245" s="257" t="s">
        <v>270</v>
      </c>
      <c r="E245" s="258" t="s">
        <v>644</v>
      </c>
      <c r="F245" s="259" t="s">
        <v>645</v>
      </c>
      <c r="G245" s="260" t="s">
        <v>200</v>
      </c>
      <c r="H245" s="261">
        <v>3</v>
      </c>
      <c r="I245" s="262"/>
      <c r="J245" s="263">
        <f>ROUND(I245*H245,2)</f>
        <v>0</v>
      </c>
      <c r="K245" s="259" t="s">
        <v>177</v>
      </c>
      <c r="L245" s="44"/>
      <c r="M245" s="264" t="s">
        <v>1</v>
      </c>
      <c r="N245" s="265" t="s">
        <v>43</v>
      </c>
      <c r="O245" s="91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2" t="s">
        <v>480</v>
      </c>
      <c r="AT245" s="222" t="s">
        <v>270</v>
      </c>
      <c r="AU245" s="222" t="s">
        <v>85</v>
      </c>
      <c r="AY245" s="17" t="s">
        <v>179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7" t="s">
        <v>85</v>
      </c>
      <c r="BK245" s="223">
        <f>ROUND(I245*H245,2)</f>
        <v>0</v>
      </c>
      <c r="BL245" s="17" t="s">
        <v>480</v>
      </c>
      <c r="BM245" s="222" t="s">
        <v>936</v>
      </c>
    </row>
    <row r="246" s="2" customFormat="1">
      <c r="A246" s="38"/>
      <c r="B246" s="39"/>
      <c r="C246" s="40"/>
      <c r="D246" s="224" t="s">
        <v>182</v>
      </c>
      <c r="E246" s="40"/>
      <c r="F246" s="225" t="s">
        <v>647</v>
      </c>
      <c r="G246" s="40"/>
      <c r="H246" s="40"/>
      <c r="I246" s="226"/>
      <c r="J246" s="40"/>
      <c r="K246" s="40"/>
      <c r="L246" s="44"/>
      <c r="M246" s="227"/>
      <c r="N246" s="228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182</v>
      </c>
      <c r="AU246" s="17" t="s">
        <v>85</v>
      </c>
    </row>
    <row r="247" s="12" customFormat="1">
      <c r="A247" s="12"/>
      <c r="B247" s="230"/>
      <c r="C247" s="231"/>
      <c r="D247" s="224" t="s">
        <v>185</v>
      </c>
      <c r="E247" s="232" t="s">
        <v>1</v>
      </c>
      <c r="F247" s="233" t="s">
        <v>776</v>
      </c>
      <c r="G247" s="231"/>
      <c r="H247" s="234">
        <v>3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40" t="s">
        <v>185</v>
      </c>
      <c r="AU247" s="240" t="s">
        <v>85</v>
      </c>
      <c r="AV247" s="12" t="s">
        <v>87</v>
      </c>
      <c r="AW247" s="12" t="s">
        <v>34</v>
      </c>
      <c r="AX247" s="12" t="s">
        <v>85</v>
      </c>
      <c r="AY247" s="240" t="s">
        <v>179</v>
      </c>
    </row>
    <row r="248" s="2" customFormat="1" ht="33" customHeight="1">
      <c r="A248" s="38"/>
      <c r="B248" s="39"/>
      <c r="C248" s="257" t="s">
        <v>277</v>
      </c>
      <c r="D248" s="257" t="s">
        <v>270</v>
      </c>
      <c r="E248" s="258" t="s">
        <v>869</v>
      </c>
      <c r="F248" s="259" t="s">
        <v>870</v>
      </c>
      <c r="G248" s="260" t="s">
        <v>200</v>
      </c>
      <c r="H248" s="261">
        <v>1</v>
      </c>
      <c r="I248" s="262"/>
      <c r="J248" s="263">
        <f>ROUND(I248*H248,2)</f>
        <v>0</v>
      </c>
      <c r="K248" s="259" t="s">
        <v>177</v>
      </c>
      <c r="L248" s="44"/>
      <c r="M248" s="264" t="s">
        <v>1</v>
      </c>
      <c r="N248" s="265" t="s">
        <v>43</v>
      </c>
      <c r="O248" s="91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2" t="s">
        <v>480</v>
      </c>
      <c r="AT248" s="222" t="s">
        <v>270</v>
      </c>
      <c r="AU248" s="222" t="s">
        <v>85</v>
      </c>
      <c r="AY248" s="17" t="s">
        <v>179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7" t="s">
        <v>85</v>
      </c>
      <c r="BK248" s="223">
        <f>ROUND(I248*H248,2)</f>
        <v>0</v>
      </c>
      <c r="BL248" s="17" t="s">
        <v>480</v>
      </c>
      <c r="BM248" s="222" t="s">
        <v>937</v>
      </c>
    </row>
    <row r="249" s="2" customFormat="1">
      <c r="A249" s="38"/>
      <c r="B249" s="39"/>
      <c r="C249" s="40"/>
      <c r="D249" s="224" t="s">
        <v>182</v>
      </c>
      <c r="E249" s="40"/>
      <c r="F249" s="225" t="s">
        <v>872</v>
      </c>
      <c r="G249" s="40"/>
      <c r="H249" s="40"/>
      <c r="I249" s="226"/>
      <c r="J249" s="40"/>
      <c r="K249" s="40"/>
      <c r="L249" s="44"/>
      <c r="M249" s="227"/>
      <c r="N249" s="228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182</v>
      </c>
      <c r="AU249" s="17" t="s">
        <v>85</v>
      </c>
    </row>
    <row r="250" s="12" customFormat="1">
      <c r="A250" s="12"/>
      <c r="B250" s="230"/>
      <c r="C250" s="231"/>
      <c r="D250" s="224" t="s">
        <v>185</v>
      </c>
      <c r="E250" s="232" t="s">
        <v>1</v>
      </c>
      <c r="F250" s="233" t="s">
        <v>239</v>
      </c>
      <c r="G250" s="231"/>
      <c r="H250" s="234">
        <v>1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40" t="s">
        <v>185</v>
      </c>
      <c r="AU250" s="240" t="s">
        <v>85</v>
      </c>
      <c r="AV250" s="12" t="s">
        <v>87</v>
      </c>
      <c r="AW250" s="12" t="s">
        <v>34</v>
      </c>
      <c r="AX250" s="12" t="s">
        <v>85</v>
      </c>
      <c r="AY250" s="240" t="s">
        <v>179</v>
      </c>
    </row>
    <row r="251" s="2" customFormat="1" ht="24.15" customHeight="1">
      <c r="A251" s="38"/>
      <c r="B251" s="39"/>
      <c r="C251" s="257" t="s">
        <v>398</v>
      </c>
      <c r="D251" s="257" t="s">
        <v>270</v>
      </c>
      <c r="E251" s="258" t="s">
        <v>777</v>
      </c>
      <c r="F251" s="259" t="s">
        <v>778</v>
      </c>
      <c r="G251" s="260" t="s">
        <v>176</v>
      </c>
      <c r="H251" s="261">
        <v>1.3799999999999999</v>
      </c>
      <c r="I251" s="262"/>
      <c r="J251" s="263">
        <f>ROUND(I251*H251,2)</f>
        <v>0</v>
      </c>
      <c r="K251" s="259" t="s">
        <v>177</v>
      </c>
      <c r="L251" s="44"/>
      <c r="M251" s="264" t="s">
        <v>1</v>
      </c>
      <c r="N251" s="265" t="s">
        <v>43</v>
      </c>
      <c r="O251" s="91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2" t="s">
        <v>480</v>
      </c>
      <c r="AT251" s="222" t="s">
        <v>270</v>
      </c>
      <c r="AU251" s="222" t="s">
        <v>85</v>
      </c>
      <c r="AY251" s="17" t="s">
        <v>179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7" t="s">
        <v>85</v>
      </c>
      <c r="BK251" s="223">
        <f>ROUND(I251*H251,2)</f>
        <v>0</v>
      </c>
      <c r="BL251" s="17" t="s">
        <v>480</v>
      </c>
      <c r="BM251" s="222" t="s">
        <v>938</v>
      </c>
    </row>
    <row r="252" s="2" customFormat="1">
      <c r="A252" s="38"/>
      <c r="B252" s="39"/>
      <c r="C252" s="40"/>
      <c r="D252" s="224" t="s">
        <v>182</v>
      </c>
      <c r="E252" s="40"/>
      <c r="F252" s="225" t="s">
        <v>780</v>
      </c>
      <c r="G252" s="40"/>
      <c r="H252" s="40"/>
      <c r="I252" s="226"/>
      <c r="J252" s="40"/>
      <c r="K252" s="40"/>
      <c r="L252" s="44"/>
      <c r="M252" s="227"/>
      <c r="N252" s="228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182</v>
      </c>
      <c r="AU252" s="17" t="s">
        <v>85</v>
      </c>
    </row>
    <row r="253" s="12" customFormat="1">
      <c r="A253" s="12"/>
      <c r="B253" s="230"/>
      <c r="C253" s="231"/>
      <c r="D253" s="224" t="s">
        <v>185</v>
      </c>
      <c r="E253" s="232" t="s">
        <v>1</v>
      </c>
      <c r="F253" s="233" t="s">
        <v>928</v>
      </c>
      <c r="G253" s="231"/>
      <c r="H253" s="234">
        <v>1.3799999999999999</v>
      </c>
      <c r="I253" s="235"/>
      <c r="J253" s="231"/>
      <c r="K253" s="231"/>
      <c r="L253" s="236"/>
      <c r="M253" s="277"/>
      <c r="N253" s="278"/>
      <c r="O253" s="278"/>
      <c r="P253" s="278"/>
      <c r="Q253" s="278"/>
      <c r="R253" s="278"/>
      <c r="S253" s="278"/>
      <c r="T253" s="279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40" t="s">
        <v>185</v>
      </c>
      <c r="AU253" s="240" t="s">
        <v>85</v>
      </c>
      <c r="AV253" s="12" t="s">
        <v>87</v>
      </c>
      <c r="AW253" s="12" t="s">
        <v>34</v>
      </c>
      <c r="AX253" s="12" t="s">
        <v>85</v>
      </c>
      <c r="AY253" s="240" t="s">
        <v>179</v>
      </c>
    </row>
    <row r="254" s="2" customFormat="1" ht="6.96" customHeight="1">
      <c r="A254" s="38"/>
      <c r="B254" s="66"/>
      <c r="C254" s="67"/>
      <c r="D254" s="67"/>
      <c r="E254" s="67"/>
      <c r="F254" s="67"/>
      <c r="G254" s="67"/>
      <c r="H254" s="67"/>
      <c r="I254" s="67"/>
      <c r="J254" s="67"/>
      <c r="K254" s="67"/>
      <c r="L254" s="44"/>
      <c r="M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</row>
  </sheetData>
  <sheetProtection sheet="1" autoFilter="0" formatColumns="0" formatRows="0" objects="1" scenarios="1" spinCount="100000" saltValue="MbkG+wMjem4Z/z2AZJLp20xdEuFsPQO25J0a5BQN+0h7ejvz8j3Oyttg+XxWJjfxoI7mAfqKViWqhkm3Zb9YrQ==" hashValue="WYO6ax+UTswCS474IG1jq1Xdq1eKkBKF6Y5w/XBQQpIUq1BMJtZ0gDOhryMzBlPiUFY1samwCvc32LTcGedk5Q==" algorithmName="SHA-512" password="CC35"/>
  <autoFilter ref="C122:K2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Cyklická obnova trati v úseku Jílovice - Borovany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875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939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Zdeněk Znamenaný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ROUND((SUM(BE121:BE125)),  2)</f>
        <v>0</v>
      </c>
      <c r="G35" s="38"/>
      <c r="H35" s="38"/>
      <c r="I35" s="164">
        <v>0.20999999999999999</v>
      </c>
      <c r="J35" s="16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ROUND((SUM(BF121:BF125)),  2)</f>
        <v>0</v>
      </c>
      <c r="G36" s="38"/>
      <c r="H36" s="38"/>
      <c r="I36" s="164">
        <v>0.12</v>
      </c>
      <c r="J36" s="16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ROUND((SUM(BG121:BG125)),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ROUND((SUM(BH121:BH125)),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ROUND((SUM(BI121:BI125)),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Cyklická obnova trati v úseku Jílovice - Borovany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875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4.2 - VON - práce zhotovitele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trať dle JŘ č.199 v úseku Jílovice - Borovany</v>
      </c>
      <c r="G91" s="40"/>
      <c r="H91" s="40"/>
      <c r="I91" s="32" t="s">
        <v>22</v>
      </c>
      <c r="J91" s="79" t="str">
        <f>IF(J14="","",J14)</f>
        <v>22. 7. 2024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s.o.,OŘ Plzeň, ST České Budějovice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Zdeněk Znamenaný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153</v>
      </c>
      <c r="D96" s="185"/>
      <c r="E96" s="185"/>
      <c r="F96" s="185"/>
      <c r="G96" s="185"/>
      <c r="H96" s="185"/>
      <c r="I96" s="185"/>
      <c r="J96" s="186" t="s">
        <v>154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155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156</v>
      </c>
    </row>
    <row r="99" s="9" customFormat="1" ht="24.96" customHeight="1">
      <c r="A99" s="9"/>
      <c r="B99" s="188"/>
      <c r="C99" s="189"/>
      <c r="D99" s="190" t="s">
        <v>784</v>
      </c>
      <c r="E99" s="191"/>
      <c r="F99" s="191"/>
      <c r="G99" s="191"/>
      <c r="H99" s="191"/>
      <c r="I99" s="191"/>
      <c r="J99" s="192">
        <f>J122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160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Cyklická obnova trati v úseku Jílovice - Borovany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148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3" t="s">
        <v>875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150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SO 4.2 - VON - práce zhotovitele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trať dle JŘ č.199 v úseku Jílovice - Borovany</v>
      </c>
      <c r="G115" s="40"/>
      <c r="H115" s="40"/>
      <c r="I115" s="32" t="s">
        <v>22</v>
      </c>
      <c r="J115" s="79" t="str">
        <f>IF(J14="","",J14)</f>
        <v>22. 7. 2024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Správa železnic s.o.,OŘ Plzeň, ST České Budějovice</v>
      </c>
      <c r="G117" s="40"/>
      <c r="H117" s="40"/>
      <c r="I117" s="32" t="s">
        <v>32</v>
      </c>
      <c r="J117" s="36" t="str">
        <f>E23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30</v>
      </c>
      <c r="D118" s="40"/>
      <c r="E118" s="40"/>
      <c r="F118" s="27" t="str">
        <f>IF(E20="","",E20)</f>
        <v>Vyplň údaj</v>
      </c>
      <c r="G118" s="40"/>
      <c r="H118" s="40"/>
      <c r="I118" s="32" t="s">
        <v>35</v>
      </c>
      <c r="J118" s="36" t="str">
        <f>E26</f>
        <v>Ing. Zdeněk Znamenaný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161</v>
      </c>
      <c r="D120" s="202" t="s">
        <v>63</v>
      </c>
      <c r="E120" s="202" t="s">
        <v>59</v>
      </c>
      <c r="F120" s="202" t="s">
        <v>60</v>
      </c>
      <c r="G120" s="202" t="s">
        <v>162</v>
      </c>
      <c r="H120" s="202" t="s">
        <v>163</v>
      </c>
      <c r="I120" s="202" t="s">
        <v>164</v>
      </c>
      <c r="J120" s="202" t="s">
        <v>154</v>
      </c>
      <c r="K120" s="203" t="s">
        <v>165</v>
      </c>
      <c r="L120" s="204"/>
      <c r="M120" s="100" t="s">
        <v>1</v>
      </c>
      <c r="N120" s="101" t="s">
        <v>42</v>
      </c>
      <c r="O120" s="101" t="s">
        <v>166</v>
      </c>
      <c r="P120" s="101" t="s">
        <v>167</v>
      </c>
      <c r="Q120" s="101" t="s">
        <v>168</v>
      </c>
      <c r="R120" s="101" t="s">
        <v>169</v>
      </c>
      <c r="S120" s="101" t="s">
        <v>170</v>
      </c>
      <c r="T120" s="102" t="s">
        <v>171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172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0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156</v>
      </c>
      <c r="BK121" s="209">
        <f>BK122</f>
        <v>0</v>
      </c>
    </row>
    <row r="122" s="13" customFormat="1" ht="25.92" customHeight="1">
      <c r="A122" s="13"/>
      <c r="B122" s="241"/>
      <c r="C122" s="242"/>
      <c r="D122" s="243" t="s">
        <v>77</v>
      </c>
      <c r="E122" s="244" t="s">
        <v>785</v>
      </c>
      <c r="F122" s="244" t="s">
        <v>786</v>
      </c>
      <c r="G122" s="242"/>
      <c r="H122" s="242"/>
      <c r="I122" s="245"/>
      <c r="J122" s="246">
        <f>BK122</f>
        <v>0</v>
      </c>
      <c r="K122" s="242"/>
      <c r="L122" s="247"/>
      <c r="M122" s="248"/>
      <c r="N122" s="249"/>
      <c r="O122" s="249"/>
      <c r="P122" s="250">
        <f>SUM(P123:P125)</f>
        <v>0</v>
      </c>
      <c r="Q122" s="249"/>
      <c r="R122" s="250">
        <f>SUM(R123:R125)</f>
        <v>0</v>
      </c>
      <c r="S122" s="249"/>
      <c r="T122" s="251">
        <f>SUM(T123:T125)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252" t="s">
        <v>203</v>
      </c>
      <c r="AT122" s="253" t="s">
        <v>77</v>
      </c>
      <c r="AU122" s="253" t="s">
        <v>78</v>
      </c>
      <c r="AY122" s="252" t="s">
        <v>179</v>
      </c>
      <c r="BK122" s="254">
        <f>SUM(BK123:BK125)</f>
        <v>0</v>
      </c>
    </row>
    <row r="123" s="2" customFormat="1" ht="24.15" customHeight="1">
      <c r="A123" s="38"/>
      <c r="B123" s="39"/>
      <c r="C123" s="257" t="s">
        <v>85</v>
      </c>
      <c r="D123" s="257" t="s">
        <v>270</v>
      </c>
      <c r="E123" s="258" t="s">
        <v>787</v>
      </c>
      <c r="F123" s="259" t="s">
        <v>788</v>
      </c>
      <c r="G123" s="260" t="s">
        <v>789</v>
      </c>
      <c r="H123" s="261">
        <v>1</v>
      </c>
      <c r="I123" s="262"/>
      <c r="J123" s="263">
        <f>ROUND(I123*H123,2)</f>
        <v>0</v>
      </c>
      <c r="K123" s="259" t="s">
        <v>177</v>
      </c>
      <c r="L123" s="44"/>
      <c r="M123" s="264" t="s">
        <v>1</v>
      </c>
      <c r="N123" s="265" t="s">
        <v>43</v>
      </c>
      <c r="O123" s="91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2" t="s">
        <v>180</v>
      </c>
      <c r="AT123" s="222" t="s">
        <v>270</v>
      </c>
      <c r="AU123" s="222" t="s">
        <v>85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85</v>
      </c>
      <c r="BK123" s="223">
        <f>ROUND(I123*H123,2)</f>
        <v>0</v>
      </c>
      <c r="BL123" s="17" t="s">
        <v>180</v>
      </c>
      <c r="BM123" s="222" t="s">
        <v>940</v>
      </c>
    </row>
    <row r="124" s="2" customFormat="1">
      <c r="A124" s="38"/>
      <c r="B124" s="39"/>
      <c r="C124" s="40"/>
      <c r="D124" s="224" t="s">
        <v>182</v>
      </c>
      <c r="E124" s="40"/>
      <c r="F124" s="225" t="s">
        <v>788</v>
      </c>
      <c r="G124" s="40"/>
      <c r="H124" s="40"/>
      <c r="I124" s="226"/>
      <c r="J124" s="40"/>
      <c r="K124" s="40"/>
      <c r="L124" s="44"/>
      <c r="M124" s="227"/>
      <c r="N124" s="22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182</v>
      </c>
      <c r="AU124" s="17" t="s">
        <v>85</v>
      </c>
    </row>
    <row r="125" s="12" customFormat="1">
      <c r="A125" s="12"/>
      <c r="B125" s="230"/>
      <c r="C125" s="231"/>
      <c r="D125" s="224" t="s">
        <v>185</v>
      </c>
      <c r="E125" s="232" t="s">
        <v>1</v>
      </c>
      <c r="F125" s="233" t="s">
        <v>239</v>
      </c>
      <c r="G125" s="231"/>
      <c r="H125" s="234">
        <v>1</v>
      </c>
      <c r="I125" s="235"/>
      <c r="J125" s="231"/>
      <c r="K125" s="231"/>
      <c r="L125" s="236"/>
      <c r="M125" s="277"/>
      <c r="N125" s="278"/>
      <c r="O125" s="278"/>
      <c r="P125" s="278"/>
      <c r="Q125" s="278"/>
      <c r="R125" s="278"/>
      <c r="S125" s="278"/>
      <c r="T125" s="279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40" t="s">
        <v>185</v>
      </c>
      <c r="AU125" s="240" t="s">
        <v>85</v>
      </c>
      <c r="AV125" s="12" t="s">
        <v>87</v>
      </c>
      <c r="AW125" s="12" t="s">
        <v>34</v>
      </c>
      <c r="AX125" s="12" t="s">
        <v>85</v>
      </c>
      <c r="AY125" s="240" t="s">
        <v>179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jen6rdYG5t0CEK2aorlNjrGDi4aeCHzBZyADITh3cM3dGGV5RGeuO+k4NO8JlMV3JY9E3b4ThWz5jryp2AU8PQ==" hashValue="19NIu2F9EOpZ1LLsHmls1kM64dQ65pY6nbDskcgszjv/opjFpePEFpYyDTu2VaijdVZ58CPwxns8it/fO4kp8g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Znamenaný Zdeněk, Ing.</dc:creator>
  <cp:lastModifiedBy>Znamenaný Zdeněk, Ing.</cp:lastModifiedBy>
  <dcterms:created xsi:type="dcterms:W3CDTF">2025-02-10T12:39:23Z</dcterms:created>
  <dcterms:modified xsi:type="dcterms:W3CDTF">2025-02-10T12:39:37Z</dcterms:modified>
</cp:coreProperties>
</file>