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S:\Úsek technický Praha\Skupina živ. prostř. a ekonomiky\ASPE\Obrnice_tendr_zástup\Zm01\Zm01_rev\"/>
    </mc:Choice>
  </mc:AlternateContent>
  <bookViews>
    <workbookView xWindow="0" yWindow="0" windowWidth="0" windowHeight="0"/>
  </bookViews>
  <sheets>
    <sheet name="Rekapitulace" sheetId="11" r:id="rId1"/>
    <sheet name="PS 12-01-10" sheetId="2" r:id="rId2"/>
    <sheet name="SO 12-30-01" sheetId="3" r:id="rId3"/>
    <sheet name="SO 12-10-01" sheetId="4" r:id="rId4"/>
    <sheet name="SO 12-11-01" sheetId="5" r:id="rId5"/>
    <sheet name="SO 12-81-01" sheetId="6" r:id="rId6"/>
    <sheet name="SO 12-84-01" sheetId="7" r:id="rId7"/>
    <sheet name="SO 12-87-01" sheetId="8" r:id="rId8"/>
    <sheet name="SO 000" sheetId="9" r:id="rId9"/>
    <sheet name="SO 98-98" sheetId="10" r:id="rId10"/>
  </sheets>
  <calcPr/>
</workbook>
</file>

<file path=xl/calcChain.xml><?xml version="1.0" encoding="utf-8"?>
<calcChain xmlns="http://schemas.openxmlformats.org/spreadsheetml/2006/main">
  <c i="10" l="1" r="M3"/>
  <c i="9" r="M3"/>
  <c i="8" r="M3"/>
  <c i="7" r="M3"/>
  <c i="6" r="M3"/>
  <c i="5" r="M3"/>
  <c i="4" r="M3"/>
  <c i="3" r="M3"/>
  <c i="2" r="M3"/>
  <c i="11" r="C7"/>
  <c r="C6"/>
  <c r="F23"/>
  <c r="D23"/>
  <c r="C23"/>
  <c r="E25"/>
  <c r="F25"/>
  <c r="D25"/>
  <c r="C25"/>
  <c r="E24"/>
  <c r="F24"/>
  <c r="D24"/>
  <c r="C24"/>
  <c r="E23"/>
  <c r="F21"/>
  <c r="D21"/>
  <c r="C21"/>
  <c r="E22"/>
  <c r="F22"/>
  <c r="D22"/>
  <c r="C22"/>
  <c r="E21"/>
  <c r="F19"/>
  <c r="D19"/>
  <c r="C19"/>
  <c r="E20"/>
  <c r="F20"/>
  <c r="D20"/>
  <c r="C20"/>
  <c r="E19"/>
  <c r="F17"/>
  <c r="D17"/>
  <c r="C17"/>
  <c r="E18"/>
  <c r="F18"/>
  <c r="D18"/>
  <c r="C18"/>
  <c r="E17"/>
  <c r="F15"/>
  <c r="D15"/>
  <c r="C15"/>
  <c r="E16"/>
  <c r="F16"/>
  <c r="D16"/>
  <c r="C16"/>
  <c r="E15"/>
  <c r="F13"/>
  <c r="D13"/>
  <c r="C13"/>
  <c r="E14"/>
  <c r="F14"/>
  <c r="D14"/>
  <c r="C14"/>
  <c r="E13"/>
  <c r="F10"/>
  <c r="D10"/>
  <c r="C10"/>
  <c r="E12"/>
  <c r="F12"/>
  <c r="D12"/>
  <c r="C12"/>
  <c r="E11"/>
  <c r="F11"/>
  <c r="D11"/>
  <c r="C11"/>
  <c r="E10"/>
  <c i="10" r="T7"/>
  <c r="M8"/>
  <c r="L8"/>
  <c r="M22"/>
  <c r="L22"/>
  <c r="AA47"/>
  <c r="O47"/>
  <c r="M47"/>
  <c r="I47"/>
  <c r="AA43"/>
  <c r="O43"/>
  <c r="M43"/>
  <c r="I43"/>
  <c r="AA39"/>
  <c r="O39"/>
  <c r="M39"/>
  <c r="I39"/>
  <c r="AA35"/>
  <c r="O35"/>
  <c r="M35"/>
  <c r="I35"/>
  <c r="AA31"/>
  <c r="O31"/>
  <c r="M31"/>
  <c r="I31"/>
  <c r="AA27"/>
  <c r="O27"/>
  <c r="M27"/>
  <c r="I27"/>
  <c r="AA23"/>
  <c r="O23"/>
  <c r="M23"/>
  <c r="I23"/>
  <c r="M9"/>
  <c r="L9"/>
  <c r="AA18"/>
  <c r="O18"/>
  <c r="M18"/>
  <c r="I18"/>
  <c r="AA14"/>
  <c r="O14"/>
  <c r="M14"/>
  <c r="I14"/>
  <c r="AA10"/>
  <c r="O10"/>
  <c r="M10"/>
  <c r="I10"/>
  <c i="9" r="T7"/>
  <c r="M8"/>
  <c r="L8"/>
  <c r="M9"/>
  <c r="L9"/>
  <c r="AA14"/>
  <c r="O14"/>
  <c r="M14"/>
  <c r="I14"/>
  <c r="AA10"/>
  <c r="O10"/>
  <c r="M10"/>
  <c r="I10"/>
  <c i="8" r="T7"/>
  <c r="M8"/>
  <c r="L8"/>
  <c r="M9"/>
  <c r="L9"/>
  <c r="AA14"/>
  <c r="O14"/>
  <c r="M14"/>
  <c r="I14"/>
  <c r="AA10"/>
  <c r="O10"/>
  <c r="M10"/>
  <c r="I10"/>
  <c i="7" r="T7"/>
  <c r="M8"/>
  <c r="L8"/>
  <c r="M118"/>
  <c r="L118"/>
  <c r="AA123"/>
  <c r="O123"/>
  <c r="M123"/>
  <c r="I123"/>
  <c r="AA119"/>
  <c r="O119"/>
  <c r="M119"/>
  <c r="I119"/>
  <c r="M109"/>
  <c r="L109"/>
  <c r="AA114"/>
  <c r="O114"/>
  <c r="M114"/>
  <c r="I114"/>
  <c r="AA110"/>
  <c r="O110"/>
  <c r="M110"/>
  <c r="I110"/>
  <c r="M100"/>
  <c r="L100"/>
  <c r="AA105"/>
  <c r="O105"/>
  <c r="M105"/>
  <c r="I105"/>
  <c r="AA101"/>
  <c r="O101"/>
  <c r="M101"/>
  <c r="I101"/>
  <c r="M83"/>
  <c r="L83"/>
  <c r="AA96"/>
  <c r="O96"/>
  <c r="M96"/>
  <c r="I96"/>
  <c r="AA92"/>
  <c r="O92"/>
  <c r="M92"/>
  <c r="I92"/>
  <c r="AA88"/>
  <c r="O88"/>
  <c r="M88"/>
  <c r="I88"/>
  <c r="AA84"/>
  <c r="O84"/>
  <c r="M84"/>
  <c r="I84"/>
  <c r="M42"/>
  <c r="L42"/>
  <c r="AA79"/>
  <c r="O79"/>
  <c r="M79"/>
  <c r="I79"/>
  <c r="AA75"/>
  <c r="O75"/>
  <c r="M75"/>
  <c r="I75"/>
  <c r="AA71"/>
  <c r="O71"/>
  <c r="M71"/>
  <c r="I71"/>
  <c r="AA67"/>
  <c r="O67"/>
  <c r="M67"/>
  <c r="I67"/>
  <c r="AA63"/>
  <c r="O63"/>
  <c r="M63"/>
  <c r="I63"/>
  <c r="AA59"/>
  <c r="O59"/>
  <c r="M59"/>
  <c r="I59"/>
  <c r="AA55"/>
  <c r="O55"/>
  <c r="M55"/>
  <c r="I55"/>
  <c r="AA51"/>
  <c r="O51"/>
  <c r="M51"/>
  <c r="I51"/>
  <c r="AA47"/>
  <c r="O47"/>
  <c r="M47"/>
  <c r="I47"/>
  <c r="AA43"/>
  <c r="O43"/>
  <c r="M43"/>
  <c r="I43"/>
  <c r="M9"/>
  <c r="L9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6" r="T7"/>
  <c r="M8"/>
  <c r="L8"/>
  <c r="M107"/>
  <c r="L107"/>
  <c r="AA120"/>
  <c r="O120"/>
  <c r="M120"/>
  <c r="I120"/>
  <c r="AA116"/>
  <c r="O116"/>
  <c r="M116"/>
  <c r="I116"/>
  <c r="AA112"/>
  <c r="O112"/>
  <c r="M112"/>
  <c r="I112"/>
  <c r="AA108"/>
  <c r="O108"/>
  <c r="M108"/>
  <c r="I108"/>
  <c r="M90"/>
  <c r="L90"/>
  <c r="AA103"/>
  <c r="O103"/>
  <c r="M103"/>
  <c r="I103"/>
  <c r="AA99"/>
  <c r="O99"/>
  <c r="M99"/>
  <c r="I99"/>
  <c r="AA95"/>
  <c r="O95"/>
  <c r="M95"/>
  <c r="I95"/>
  <c r="AA91"/>
  <c r="O91"/>
  <c r="M91"/>
  <c r="I91"/>
  <c r="M9"/>
  <c r="L9"/>
  <c r="AA86"/>
  <c r="O86"/>
  <c r="M86"/>
  <c r="I86"/>
  <c r="AA82"/>
  <c r="O82"/>
  <c r="M82"/>
  <c r="I82"/>
  <c r="AA78"/>
  <c r="O78"/>
  <c r="M78"/>
  <c r="I78"/>
  <c r="AA74"/>
  <c r="O74"/>
  <c r="M74"/>
  <c r="I74"/>
  <c r="AA70"/>
  <c r="O70"/>
  <c r="M70"/>
  <c r="I70"/>
  <c r="AA66"/>
  <c r="O66"/>
  <c r="M66"/>
  <c r="I66"/>
  <c r="AA62"/>
  <c r="O62"/>
  <c r="M62"/>
  <c r="I62"/>
  <c r="AA58"/>
  <c r="O58"/>
  <c r="M58"/>
  <c r="I58"/>
  <c r="AA54"/>
  <c r="O54"/>
  <c r="M54"/>
  <c r="I54"/>
  <c r="AA50"/>
  <c r="O50"/>
  <c r="M50"/>
  <c r="I50"/>
  <c r="AA46"/>
  <c r="O46"/>
  <c r="M46"/>
  <c r="I46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5" r="T7"/>
  <c r="M8"/>
  <c r="L8"/>
  <c r="M80"/>
  <c r="L80"/>
  <c r="AA81"/>
  <c r="O81"/>
  <c r="M81"/>
  <c r="I81"/>
  <c r="M63"/>
  <c r="L63"/>
  <c r="AA76"/>
  <c r="O76"/>
  <c r="M76"/>
  <c r="I76"/>
  <c r="AA72"/>
  <c r="O72"/>
  <c r="M72"/>
  <c r="I72"/>
  <c r="AA68"/>
  <c r="O68"/>
  <c r="M68"/>
  <c r="I68"/>
  <c r="AA64"/>
  <c r="O64"/>
  <c r="M64"/>
  <c r="I64"/>
  <c r="M54"/>
  <c r="L54"/>
  <c r="AA59"/>
  <c r="O59"/>
  <c r="M59"/>
  <c r="I59"/>
  <c r="AA55"/>
  <c r="O55"/>
  <c r="M55"/>
  <c r="I55"/>
  <c r="M45"/>
  <c r="L45"/>
  <c r="AA50"/>
  <c r="O50"/>
  <c r="M50"/>
  <c r="I50"/>
  <c r="AA46"/>
  <c r="O46"/>
  <c r="M46"/>
  <c r="I46"/>
  <c r="M40"/>
  <c r="L40"/>
  <c r="AA41"/>
  <c r="O41"/>
  <c r="M41"/>
  <c r="I41"/>
  <c r="M23"/>
  <c r="L23"/>
  <c r="AA36"/>
  <c r="O36"/>
  <c r="M36"/>
  <c r="I36"/>
  <c r="AA32"/>
  <c r="O32"/>
  <c r="M32"/>
  <c r="I32"/>
  <c r="AA28"/>
  <c r="O28"/>
  <c r="M28"/>
  <c r="I28"/>
  <c r="AA24"/>
  <c r="O24"/>
  <c r="M24"/>
  <c r="I24"/>
  <c r="M14"/>
  <c r="L14"/>
  <c r="AA19"/>
  <c r="O19"/>
  <c r="M19"/>
  <c r="I19"/>
  <c r="AA15"/>
  <c r="O15"/>
  <c r="M15"/>
  <c r="I15"/>
  <c r="M9"/>
  <c r="L9"/>
  <c r="AA10"/>
  <c r="O10"/>
  <c r="M10"/>
  <c r="I10"/>
  <c i="4" r="T7"/>
  <c r="M8"/>
  <c r="L8"/>
  <c r="M131"/>
  <c r="L131"/>
  <c r="AA188"/>
  <c r="O188"/>
  <c r="M188"/>
  <c r="I188"/>
  <c r="AA184"/>
  <c r="O184"/>
  <c r="M184"/>
  <c r="I184"/>
  <c r="AA180"/>
  <c r="O180"/>
  <c r="M180"/>
  <c r="I180"/>
  <c r="AA176"/>
  <c r="O176"/>
  <c r="M176"/>
  <c r="I176"/>
  <c r="AA172"/>
  <c r="O172"/>
  <c r="M172"/>
  <c r="I172"/>
  <c r="AA168"/>
  <c r="O168"/>
  <c r="M168"/>
  <c r="I168"/>
  <c r="AA164"/>
  <c r="O164"/>
  <c r="M164"/>
  <c r="I164"/>
  <c r="AA160"/>
  <c r="O160"/>
  <c r="M160"/>
  <c r="I160"/>
  <c r="AA156"/>
  <c r="O156"/>
  <c r="M156"/>
  <c r="I156"/>
  <c r="AA152"/>
  <c r="O152"/>
  <c r="M152"/>
  <c r="I152"/>
  <c r="AA148"/>
  <c r="O148"/>
  <c r="M148"/>
  <c r="I148"/>
  <c r="AA144"/>
  <c r="O144"/>
  <c r="M144"/>
  <c r="I144"/>
  <c r="AA140"/>
  <c r="O140"/>
  <c r="M140"/>
  <c r="I140"/>
  <c r="AA136"/>
  <c r="O136"/>
  <c r="M136"/>
  <c r="I136"/>
  <c r="AA132"/>
  <c r="O132"/>
  <c r="M132"/>
  <c r="I132"/>
  <c r="M38"/>
  <c r="L38"/>
  <c r="AA127"/>
  <c r="O127"/>
  <c r="M127"/>
  <c r="I127"/>
  <c r="AA123"/>
  <c r="O123"/>
  <c r="M123"/>
  <c r="I123"/>
  <c r="AA119"/>
  <c r="O119"/>
  <c r="M119"/>
  <c r="I119"/>
  <c r="AA115"/>
  <c r="O115"/>
  <c r="M115"/>
  <c r="I115"/>
  <c r="AA111"/>
  <c r="O111"/>
  <c r="M111"/>
  <c r="I111"/>
  <c r="AA107"/>
  <c r="O107"/>
  <c r="M107"/>
  <c r="I107"/>
  <c r="AA103"/>
  <c r="O103"/>
  <c r="M103"/>
  <c r="I103"/>
  <c r="AA99"/>
  <c r="O99"/>
  <c r="M99"/>
  <c r="I99"/>
  <c r="AA95"/>
  <c r="O95"/>
  <c r="M95"/>
  <c r="I95"/>
  <c r="AA91"/>
  <c r="O91"/>
  <c r="M91"/>
  <c r="I91"/>
  <c r="AA87"/>
  <c r="O87"/>
  <c r="M87"/>
  <c r="I87"/>
  <c r="AA83"/>
  <c r="O83"/>
  <c r="M83"/>
  <c r="I83"/>
  <c r="AA79"/>
  <c r="O79"/>
  <c r="M79"/>
  <c r="I79"/>
  <c r="AA75"/>
  <c r="O75"/>
  <c r="M75"/>
  <c r="I75"/>
  <c r="AA71"/>
  <c r="O71"/>
  <c r="M71"/>
  <c r="I71"/>
  <c r="AA67"/>
  <c r="O67"/>
  <c r="M67"/>
  <c r="I67"/>
  <c r="AA63"/>
  <c r="O63"/>
  <c r="M63"/>
  <c r="I63"/>
  <c r="AA59"/>
  <c r="O59"/>
  <c r="M59"/>
  <c r="I59"/>
  <c r="AA55"/>
  <c r="O55"/>
  <c r="M55"/>
  <c r="I55"/>
  <c r="AA51"/>
  <c r="O51"/>
  <c r="M51"/>
  <c r="I51"/>
  <c r="AA47"/>
  <c r="O47"/>
  <c r="M47"/>
  <c r="I47"/>
  <c r="AA43"/>
  <c r="O43"/>
  <c r="M43"/>
  <c r="I43"/>
  <c r="AA39"/>
  <c r="O39"/>
  <c r="M39"/>
  <c r="I39"/>
  <c r="M9"/>
  <c r="L9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3" r="T7"/>
  <c r="M8"/>
  <c r="L8"/>
  <c r="M18"/>
  <c r="L18"/>
  <c r="AA127"/>
  <c r="O127"/>
  <c r="M127"/>
  <c r="I127"/>
  <c r="AA123"/>
  <c r="O123"/>
  <c r="M123"/>
  <c r="I123"/>
  <c r="AA119"/>
  <c r="O119"/>
  <c r="M119"/>
  <c r="I119"/>
  <c r="AA115"/>
  <c r="O115"/>
  <c r="M115"/>
  <c r="I115"/>
  <c r="AA111"/>
  <c r="O111"/>
  <c r="M111"/>
  <c r="I111"/>
  <c r="AA107"/>
  <c r="O107"/>
  <c r="M107"/>
  <c r="I107"/>
  <c r="AA103"/>
  <c r="O103"/>
  <c r="M103"/>
  <c r="I103"/>
  <c r="AA99"/>
  <c r="O99"/>
  <c r="M99"/>
  <c r="I99"/>
  <c r="AA95"/>
  <c r="O95"/>
  <c r="M95"/>
  <c r="I95"/>
  <c r="AA91"/>
  <c r="O91"/>
  <c r="M91"/>
  <c r="I91"/>
  <c r="AA87"/>
  <c r="O87"/>
  <c r="M87"/>
  <c r="I87"/>
  <c r="AA83"/>
  <c r="O83"/>
  <c r="M83"/>
  <c r="I83"/>
  <c r="AA79"/>
  <c r="O79"/>
  <c r="M79"/>
  <c r="I79"/>
  <c r="AA75"/>
  <c r="O75"/>
  <c r="M75"/>
  <c r="I75"/>
  <c r="AA71"/>
  <c r="O71"/>
  <c r="M71"/>
  <c r="I71"/>
  <c r="AA67"/>
  <c r="O67"/>
  <c r="M67"/>
  <c r="I67"/>
  <c r="AA63"/>
  <c r="O63"/>
  <c r="M63"/>
  <c r="I63"/>
  <c r="AA59"/>
  <c r="O59"/>
  <c r="M59"/>
  <c r="I59"/>
  <c r="AA55"/>
  <c r="O55"/>
  <c r="M55"/>
  <c r="I55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AA31"/>
  <c r="O31"/>
  <c r="M31"/>
  <c r="I31"/>
  <c r="AA27"/>
  <c r="O27"/>
  <c r="M27"/>
  <c r="I27"/>
  <c r="AA23"/>
  <c r="O23"/>
  <c r="M23"/>
  <c r="I23"/>
  <c r="AA19"/>
  <c r="O19"/>
  <c r="M19"/>
  <c r="I19"/>
  <c r="M9"/>
  <c r="L9"/>
  <c r="AA14"/>
  <c r="O14"/>
  <c r="M14"/>
  <c r="I14"/>
  <c r="AA10"/>
  <c r="O10"/>
  <c r="M10"/>
  <c r="I10"/>
  <c i="2" r="T7"/>
  <c r="M8"/>
  <c r="L8"/>
  <c r="M294"/>
  <c r="L294"/>
  <c r="AA331"/>
  <c r="O331"/>
  <c r="M331"/>
  <c r="I331"/>
  <c r="AA327"/>
  <c r="O327"/>
  <c r="M327"/>
  <c r="I327"/>
  <c r="AA323"/>
  <c r="O323"/>
  <c r="M323"/>
  <c r="I323"/>
  <c r="AA319"/>
  <c r="O319"/>
  <c r="M319"/>
  <c r="I319"/>
  <c r="AA315"/>
  <c r="O315"/>
  <c r="M315"/>
  <c r="I315"/>
  <c r="AA311"/>
  <c r="O311"/>
  <c r="M311"/>
  <c r="I311"/>
  <c r="AA307"/>
  <c r="O307"/>
  <c r="M307"/>
  <c r="I307"/>
  <c r="AA303"/>
  <c r="O303"/>
  <c r="M303"/>
  <c r="I303"/>
  <c r="AA299"/>
  <c r="O299"/>
  <c r="M299"/>
  <c r="I299"/>
  <c r="AA295"/>
  <c r="O295"/>
  <c r="M295"/>
  <c r="I295"/>
  <c r="M257"/>
  <c r="L257"/>
  <c r="AA290"/>
  <c r="O290"/>
  <c r="M290"/>
  <c r="I290"/>
  <c r="AA286"/>
  <c r="O286"/>
  <c r="M286"/>
  <c r="I286"/>
  <c r="AA282"/>
  <c r="O282"/>
  <c r="M282"/>
  <c r="I282"/>
  <c r="AA278"/>
  <c r="O278"/>
  <c r="M278"/>
  <c r="I278"/>
  <c r="AA274"/>
  <c r="O274"/>
  <c r="M274"/>
  <c r="I274"/>
  <c r="AA270"/>
  <c r="O270"/>
  <c r="M270"/>
  <c r="I270"/>
  <c r="AA266"/>
  <c r="O266"/>
  <c r="M266"/>
  <c r="I266"/>
  <c r="AA262"/>
  <c r="O262"/>
  <c r="M262"/>
  <c r="I262"/>
  <c r="AA258"/>
  <c r="O258"/>
  <c r="M258"/>
  <c r="I258"/>
  <c r="M128"/>
  <c r="L128"/>
  <c r="AA253"/>
  <c r="O253"/>
  <c r="M253"/>
  <c r="I253"/>
  <c r="AA249"/>
  <c r="O249"/>
  <c r="M249"/>
  <c r="I249"/>
  <c r="AA245"/>
  <c r="O245"/>
  <c r="M245"/>
  <c r="I245"/>
  <c r="AA241"/>
  <c r="O241"/>
  <c r="M241"/>
  <c r="I241"/>
  <c r="AA237"/>
  <c r="O237"/>
  <c r="M237"/>
  <c r="I237"/>
  <c r="AA233"/>
  <c r="O233"/>
  <c r="M233"/>
  <c r="I233"/>
  <c r="AA229"/>
  <c r="O229"/>
  <c r="M229"/>
  <c r="I229"/>
  <c r="AA225"/>
  <c r="O225"/>
  <c r="M225"/>
  <c r="I225"/>
  <c r="AA221"/>
  <c r="O221"/>
  <c r="M221"/>
  <c r="I221"/>
  <c r="AA217"/>
  <c r="O217"/>
  <c r="M217"/>
  <c r="I217"/>
  <c r="AA213"/>
  <c r="O213"/>
  <c r="M213"/>
  <c r="I213"/>
  <c r="AA209"/>
  <c r="O209"/>
  <c r="M209"/>
  <c r="I209"/>
  <c r="AA205"/>
  <c r="O205"/>
  <c r="M205"/>
  <c r="I205"/>
  <c r="AA201"/>
  <c r="O201"/>
  <c r="M201"/>
  <c r="I201"/>
  <c r="AA197"/>
  <c r="O197"/>
  <c r="M197"/>
  <c r="I197"/>
  <c r="AA193"/>
  <c r="O193"/>
  <c r="M193"/>
  <c r="I193"/>
  <c r="AA189"/>
  <c r="O189"/>
  <c r="M189"/>
  <c r="I189"/>
  <c r="AA185"/>
  <c r="O185"/>
  <c r="M185"/>
  <c r="I185"/>
  <c r="AA181"/>
  <c r="O181"/>
  <c r="M181"/>
  <c r="I181"/>
  <c r="AA177"/>
  <c r="O177"/>
  <c r="M177"/>
  <c r="I177"/>
  <c r="AA173"/>
  <c r="O173"/>
  <c r="M173"/>
  <c r="I173"/>
  <c r="AA169"/>
  <c r="O169"/>
  <c r="M169"/>
  <c r="I169"/>
  <c r="AA165"/>
  <c r="O165"/>
  <c r="M165"/>
  <c r="I165"/>
  <c r="AA161"/>
  <c r="O161"/>
  <c r="M161"/>
  <c r="I161"/>
  <c r="AA157"/>
  <c r="O157"/>
  <c r="M157"/>
  <c r="I157"/>
  <c r="AA153"/>
  <c r="O153"/>
  <c r="M153"/>
  <c r="I153"/>
  <c r="AA149"/>
  <c r="O149"/>
  <c r="M149"/>
  <c r="I149"/>
  <c r="AA145"/>
  <c r="O145"/>
  <c r="M145"/>
  <c r="I145"/>
  <c r="AA141"/>
  <c r="O141"/>
  <c r="M141"/>
  <c r="I141"/>
  <c r="AA137"/>
  <c r="O137"/>
  <c r="M137"/>
  <c r="I137"/>
  <c r="AA133"/>
  <c r="O133"/>
  <c r="M133"/>
  <c r="I133"/>
  <c r="AA129"/>
  <c r="O129"/>
  <c r="M129"/>
  <c r="I129"/>
  <c r="M67"/>
  <c r="L67"/>
  <c r="AA124"/>
  <c r="O124"/>
  <c r="M124"/>
  <c r="I124"/>
  <c r="AA120"/>
  <c r="O120"/>
  <c r="M120"/>
  <c r="I120"/>
  <c r="AA116"/>
  <c r="O116"/>
  <c r="M116"/>
  <c r="I116"/>
  <c r="AA112"/>
  <c r="O112"/>
  <c r="M112"/>
  <c r="I112"/>
  <c r="AA108"/>
  <c r="O108"/>
  <c r="M108"/>
  <c r="I108"/>
  <c r="AA104"/>
  <c r="O104"/>
  <c r="M104"/>
  <c r="I104"/>
  <c r="AA100"/>
  <c r="O100"/>
  <c r="M100"/>
  <c r="I100"/>
  <c r="AA96"/>
  <c r="O96"/>
  <c r="M96"/>
  <c r="I96"/>
  <c r="AA92"/>
  <c r="O92"/>
  <c r="M92"/>
  <c r="I92"/>
  <c r="AA88"/>
  <c r="O88"/>
  <c r="M88"/>
  <c r="I88"/>
  <c r="AA84"/>
  <c r="O84"/>
  <c r="M84"/>
  <c r="I84"/>
  <c r="AA80"/>
  <c r="O80"/>
  <c r="M80"/>
  <c r="I80"/>
  <c r="AA76"/>
  <c r="O76"/>
  <c r="M76"/>
  <c r="I76"/>
  <c r="AA72"/>
  <c r="O72"/>
  <c r="M72"/>
  <c r="I72"/>
  <c r="AA68"/>
  <c r="O68"/>
  <c r="M68"/>
  <c r="I68"/>
  <c r="M30"/>
  <c r="L30"/>
  <c r="AA63"/>
  <c r="O63"/>
  <c r="M63"/>
  <c r="I63"/>
  <c r="AA59"/>
  <c r="O59"/>
  <c r="M59"/>
  <c r="I59"/>
  <c r="AA55"/>
  <c r="O55"/>
  <c r="M55"/>
  <c r="I55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AA31"/>
  <c r="O31"/>
  <c r="M31"/>
  <c r="I31"/>
  <c r="M9"/>
  <c r="L9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</calcChain>
</file>

<file path=xl/sharedStrings.xml><?xml version="1.0" encoding="utf-8"?>
<sst xmlns="http://schemas.openxmlformats.org/spreadsheetml/2006/main">
  <si>
    <t>Rekapitulace ceny</t>
  </si>
  <si>
    <t>ZM01_5423520113</t>
  </si>
  <si>
    <t>Rekonstrukce počeradského zhlaví v žst Obrnice pro zajištění traťové třídy zatížení D4</t>
  </si>
  <si>
    <t>AspeEsticon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</si>
  <si>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</si>
  <si>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</si>
  <si>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</si>
  <si>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</si>
  <si>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</si>
  <si>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</si>
  <si>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</si>
  <si>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</si>
  <si>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D.1</t>
  </si>
  <si>
    <t>Železniční zabezpečovací zařízení</t>
  </si>
  <si>
    <t xml:space="preserve">  PS 12-01-10</t>
  </si>
  <si>
    <t xml:space="preserve">ŽST Obrnice-mostecké zhlaví,  
zabezpečovací zařízení</t>
  </si>
  <si>
    <t xml:space="preserve">  SO 12-30-01</t>
  </si>
  <si>
    <t>Přeložky a ochrana sítí</t>
  </si>
  <si>
    <t>D.2.1.1.0</t>
  </si>
  <si>
    <t>Kolejový svršek</t>
  </si>
  <si>
    <t xml:space="preserve">  SO 12-10-01</t>
  </si>
  <si>
    <t>ŽST Obrnice - počeradské zhlaví, železniční svršek</t>
  </si>
  <si>
    <t>D.2.1.1.1</t>
  </si>
  <si>
    <t>Kolejový spodek</t>
  </si>
  <si>
    <t xml:space="preserve">  SO 12-11-01</t>
  </si>
  <si>
    <t>ŽST Obrnice - počeradské zhlaví, železniční spodek</t>
  </si>
  <si>
    <t>D.2.3.1</t>
  </si>
  <si>
    <t>Trakční vedení</t>
  </si>
  <si>
    <t xml:space="preserve">  SO 12-81-01</t>
  </si>
  <si>
    <t>ŽST Obrnice - počeradské zhlaví, trakční vedení</t>
  </si>
  <si>
    <t>D.2.3.4</t>
  </si>
  <si>
    <t>Ohřev výhybek (elektrický, plynový)</t>
  </si>
  <si>
    <t xml:space="preserve">  SO 12-84-01</t>
  </si>
  <si>
    <t>ŽST Obrnice - počeradské zhlaví, elektrický ohřev výměn</t>
  </si>
  <si>
    <t>D.2.3.7</t>
  </si>
  <si>
    <t>Ukolejnění kovových konstrukcí</t>
  </si>
  <si>
    <t xml:space="preserve">  SO 12-87-01</t>
  </si>
  <si>
    <t>ŽST Obrnice - počeradské zhlaví, ukolejnění kovových konstrukcí</t>
  </si>
  <si>
    <t>D.9.8</t>
  </si>
  <si>
    <t>SO 98-98 – Všeobecný objekt</t>
  </si>
  <si>
    <t xml:space="preserve">  SO 000</t>
  </si>
  <si>
    <t>Dočasné konstrukce</t>
  </si>
  <si>
    <t xml:space="preserve">  SO 98-98</t>
  </si>
  <si>
    <t>Všeobecný objekt</t>
  </si>
  <si>
    <t>SŽDC05</t>
  </si>
  <si>
    <t>S</t>
  </si>
  <si>
    <t>Stavba:</t>
  </si>
  <si>
    <t>O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</si>
  <si>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</si>
  <si>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</si>
  <si>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</si>
  <si>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</si>
  <si>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</si>
  <si>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</si>
  <si>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</si>
  <si>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</si>
  <si>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</si>
  <si>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</si>
  <si>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</si>
  <si>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Cenové soustavy</t>
  </si>
  <si>
    <t>Dodávka</t>
  </si>
  <si>
    <t>Jednotková</t>
  </si>
  <si>
    <t>Celkem</t>
  </si>
  <si>
    <t>Počet položek s nulovou cenou</t>
  </si>
  <si>
    <t>O1</t>
  </si>
  <si>
    <t>PS 12-01-10</t>
  </si>
  <si>
    <t>SD</t>
  </si>
  <si>
    <t>1</t>
  </si>
  <si>
    <t>Zemní práce</t>
  </si>
  <si>
    <t>P</t>
  </si>
  <si>
    <t>13193</t>
  </si>
  <si>
    <t>HLOUBENÍ JAM ZAPAŽ I NEPAŽ TŘ III</t>
  </si>
  <si>
    <t>M3</t>
  </si>
  <si>
    <t>OTSKP</t>
  </si>
  <si>
    <t>PP</t>
  </si>
  <si>
    <t/>
  </si>
  <si>
    <t>VV</t>
  </si>
  <si>
    <t>TS</t>
  </si>
  <si>
    <t>Technická specifikace položky odpovídá příslušné cenové soustavě</t>
  </si>
  <si>
    <t>13293</t>
  </si>
  <si>
    <t>HLOUBENÍ RÝH ŠÍŘ DO 2M PAŽ I NEPAŽ TŘ. III</t>
  </si>
  <si>
    <t>14173</t>
  </si>
  <si>
    <t>PROTLAČOVÁNÍ POTRUBÍ Z PLAST HMOT DN DO 200MM</t>
  </si>
  <si>
    <t>M</t>
  </si>
  <si>
    <t>17411</t>
  </si>
  <si>
    <t>ZÁSYP JAM A RÝH ZEMINOU SE ZHUTNĚNÍM</t>
  </si>
  <si>
    <t>272324</t>
  </si>
  <si>
    <t>ZÁKLADY ZE ŽELEZOBETONU DO C25/30</t>
  </si>
  <si>
    <t>6</t>
  </si>
  <si>
    <t>Stavební práce</t>
  </si>
  <si>
    <t>61442</t>
  </si>
  <si>
    <t>ÚPRAVY POVRCHŮ VNITŘ KONSTR ZDĚNÝCH OMÍTKOU VÁP, VÁPCEM</t>
  </si>
  <si>
    <t>M2</t>
  </si>
  <si>
    <t>61444</t>
  </si>
  <si>
    <t>ÚPRAVY POVRCHŮ VNITŘ KONSTR ZDĚNÝCH OMÍTKOU ŠTUKOVOU</t>
  </si>
  <si>
    <t>702512</t>
  </si>
  <si>
    <t>PRŮRAZ ZDIVEM (PŘÍČKOU) ZDĚNÝM TLOUŠŤKY PŘES 45 DO 60 CM</t>
  </si>
  <si>
    <t>KUS</t>
  </si>
  <si>
    <t>741111</t>
  </si>
  <si>
    <t>KRABICE (ROZVODKA) INSTALAČNÍ PŘÍSTROJOVÁ PRÁZDNÁ</t>
  </si>
  <si>
    <t>741331</t>
  </si>
  <si>
    <t>ZÁSUVKA INSTALAČNÍ DVOJNÁSOBNÁ, MONTÁŽ NA KRABICI</t>
  </si>
  <si>
    <t>741523</t>
  </si>
  <si>
    <t>SVÍTIDLO INTERIÉROVÉ ZÁŘIVKOVÉ (IP 20) VČETNĚ ZDROJE PŘES 100 DO 150 W</t>
  </si>
  <si>
    <t>742G11</t>
  </si>
  <si>
    <t>KABEL NN DVOU- A TŘÍŽÍLOVÝ CU S PLASTOVOU IZOLACÍ DO 2,5 MM2</t>
  </si>
  <si>
    <t>748211</t>
  </si>
  <si>
    <t>POVRCHOVÁ ÚPRAVA NÁTĚREM</t>
  </si>
  <si>
    <t>97811</t>
  </si>
  <si>
    <t>OTLUČENÍ OMÍTKY</t>
  </si>
  <si>
    <t>7</t>
  </si>
  <si>
    <t>Kabelizace</t>
  </si>
  <si>
    <t>702112</t>
  </si>
  <si>
    <t>KABELOVÝ ŽLAB ZEMNÍ VČETNĚ KRYTU SVĚTLÉ ŠÍŘKY PŘES 120 DO 250 MM</t>
  </si>
  <si>
    <t>702620</t>
  </si>
  <si>
    <t>ODKRYTÍ A ZAKRYTÍ KABELŮ KRYTÝCH FÓLIÍ, PÁSEM NEBO DESKOU</t>
  </si>
  <si>
    <t>709110</t>
  </si>
  <si>
    <t>PROVIZORNÍ ZAJIŠTĚNÍ KABELU VE VÝKOPU</t>
  </si>
  <si>
    <t>742Y11</t>
  </si>
  <si>
    <t xml:space="preserve">PŘELOŽENÍ KABELU DO VZDÁLENOSTI 10 M VČETNĚ ZATAŽENÍ KABELU DO CHRÁNIČKY/ŽLABU - KABEL DO 4KG/M  (M)</t>
  </si>
  <si>
    <t>75A131</t>
  </si>
  <si>
    <t>KABEL METALICKÝ DVOUPLÁŠŤOVÝ DO 12 PÁRŮ - DODÁVKA</t>
  </si>
  <si>
    <t>KMPÁR</t>
  </si>
  <si>
    <t>75A217</t>
  </si>
  <si>
    <t>ZATAŽENÍ A SPOJKOVÁNÍ KABELŮ DO 12 PÁRŮ - MONTÁŽ</t>
  </si>
  <si>
    <t>75A321</t>
  </si>
  <si>
    <t>SPOJKA ROVNÁ PRO PLASTOVÉ KABELY S JÁDRY O PRŮMĚRU 1 MM2 DO 12 PÁRŮ</t>
  </si>
  <si>
    <t>75B111</t>
  </si>
  <si>
    <t>VNITŘNÍ KABELOVÉ ROZVODY DO 20 KABELŮ - DODÁVKA</t>
  </si>
  <si>
    <t>75B117</t>
  </si>
  <si>
    <t>VNITŘNÍ KABELOVÉ ROZVODY DO 20 KABELŮ - MONTÁŽ</t>
  </si>
  <si>
    <t>75B121</t>
  </si>
  <si>
    <t>VNITŘNÍ KABELOVÉ ROZVODY PŘES 20 DO 50 KABELŮ - DODÁVKA</t>
  </si>
  <si>
    <t>75B127</t>
  </si>
  <si>
    <t>VNITŘNÍ KABELOVÉ ROZVODY PŘES 20 DO 50 KABELŮ - MONTÁŽ</t>
  </si>
  <si>
    <t>75D141</t>
  </si>
  <si>
    <t>KABELOVÁ SKŘÍŇ - DODÁVKA</t>
  </si>
  <si>
    <t>75D147</t>
  </si>
  <si>
    <t>KABELOVÁ SKŘÍŇ - MONTÁŽ</t>
  </si>
  <si>
    <t>75I221</t>
  </si>
  <si>
    <t>KABEL ZEMNÍ DVOUPLÁŠŤOVÝ BEZ PANCÍŘE PRŮMĚRU ŽÍLY 0,8 MM DO 5XN</t>
  </si>
  <si>
    <t>KMČTYŘKA</t>
  </si>
  <si>
    <t>75IJ12</t>
  </si>
  <si>
    <t>MĚŘENÍ JEDNOSMĚRNÉ NA SDĚLOVACÍM KABELU</t>
  </si>
  <si>
    <t>75</t>
  </si>
  <si>
    <t>Technologie</t>
  </si>
  <si>
    <t>75B339</t>
  </si>
  <si>
    <t>SEKCE OVLÁDACÍHO STOLU, KONTROLNÍ SKŘÍNĚ - ÚPRAVA</t>
  </si>
  <si>
    <t>75B369</t>
  </si>
  <si>
    <t>KOLEJOVÁ DESKA - ÚPRAVA</t>
  </si>
  <si>
    <t>75B421</t>
  </si>
  <si>
    <t>STOJANOVÁ ŘADA PRO 2 STOJANY - DODÁVKA</t>
  </si>
  <si>
    <t>75B427</t>
  </si>
  <si>
    <t>STOJANOVÁ ŘADA PRO 2 STOJANY - MONTÁŽ</t>
  </si>
  <si>
    <t>75B471</t>
  </si>
  <si>
    <t>KABELOVÝ ROŠT VODOROVNÝ - DODÁVKA</t>
  </si>
  <si>
    <t>75B477</t>
  </si>
  <si>
    <t>KABELOVÝ ROŠT VODOROVNÝ - MONTÁŽ</t>
  </si>
  <si>
    <t>75B481</t>
  </si>
  <si>
    <t>KABELOVÝ ROŠT SVISLÝ - DODÁVKA</t>
  </si>
  <si>
    <t>75B487</t>
  </si>
  <si>
    <t>KABELOVÝ ROŠT SVISLÝ - MONTÁŽ</t>
  </si>
  <si>
    <t>75B541</t>
  </si>
  <si>
    <t>SKŘÍŇ (STOJAN) VOLNÉ VAZBY - DODÁVKA</t>
  </si>
  <si>
    <t>75B547</t>
  </si>
  <si>
    <t>SKŘÍŇ (STOJAN) VOLNÉ VAZBY - MONTÁŽ</t>
  </si>
  <si>
    <t>75B569</t>
  </si>
  <si>
    <t>ÚPRAVA RELÉOVÝCH, NAPÁJECÍCH NEBO KABELOVÝCH STOJANŮ NEBO SKŘÍNÍ</t>
  </si>
  <si>
    <t>75B711</t>
  </si>
  <si>
    <t>PŘEPĚŤOVÁ OCHRANA PRO PRVEK V KOLEJIŠTI - DODÁVKA</t>
  </si>
  <si>
    <t>75B717</t>
  </si>
  <si>
    <t>PŘEPĚŤOVÁ OCHRANA PRO PRVEK V KOLEJIŠTI - MONTÁŽ</t>
  </si>
  <si>
    <t>75C151</t>
  </si>
  <si>
    <t>PŘESTAVNÍK ELEKTROMOTORICKÝ PŘÍRUBOVÝ - DODÁVKA</t>
  </si>
  <si>
    <t>75C157</t>
  </si>
  <si>
    <t>PŘESTAVNÍK ELEKTROMOTORICKÝ PŘÍRUBOVÝ - MONTÁŽ</t>
  </si>
  <si>
    <t>75C161</t>
  </si>
  <si>
    <t>SNÍMAČ POLOHY JAZYKŮ - DODÁVKA</t>
  </si>
  <si>
    <t>75C167</t>
  </si>
  <si>
    <t>SNÍMAČ POLOHY JAZYKŮ - MONTÁŽ</t>
  </si>
  <si>
    <t>75C411</t>
  </si>
  <si>
    <t>ZÁMEK VÝMĚNOVÝ NEBO ODTLAČNÝ (JEDNODUCHÝ, KONTROLNÍ) - DODÁVKA</t>
  </si>
  <si>
    <t>75C417</t>
  </si>
  <si>
    <t>ZÁMEK VÝMĚNOVÝ NEBO ODTLAČNÝ (JEDNODUCHÝ, KONTROLNÍ) - MONTÁŽ</t>
  </si>
  <si>
    <t>75C511</t>
  </si>
  <si>
    <t>STOŽÁROVÉ NÁVĚSTIDLO DO DVOU SVĚTEL - DODÁVKA</t>
  </si>
  <si>
    <t>75C517</t>
  </si>
  <si>
    <t>STOŽÁROVÉ NÁVĚSTIDLO DO DVOU SVĚTEL - MONTÁŽ</t>
  </si>
  <si>
    <t>75C531</t>
  </si>
  <si>
    <t>STOŽÁROVÉ NÁVĚSTIDLO OD ČTYŘ SVĚTEL - DODÁVKA</t>
  </si>
  <si>
    <t>75C537</t>
  </si>
  <si>
    <t>STOŽÁROVÉ NÁVĚSTIDLO OD ČTYŘ SVĚTEL - MONTÁŽ</t>
  </si>
  <si>
    <t>75C611</t>
  </si>
  <si>
    <t>TRPASLIČÍ NÁVĚSTIDLO DO DVOU SVĚTEL - DODÁVKA</t>
  </si>
  <si>
    <t>75C617</t>
  </si>
  <si>
    <t>TRPASLIČÍ NÁVĚSTIDLO DO DVOU SVĚTEL - MONTÁŽ</t>
  </si>
  <si>
    <t>75C711</t>
  </si>
  <si>
    <t>OZNAČOVACÍ PÁS NÁVĚSTIDLA - DODÁVKA</t>
  </si>
  <si>
    <t>75C717</t>
  </si>
  <si>
    <t>OZNAČOVACÍ PÁS NÁVĚSTIDLA - MONTÁŽ</t>
  </si>
  <si>
    <t>75C911</t>
  </si>
  <si>
    <t>SNÍMAČ POČÍTAČE NÁPRAV - DODÁVKA</t>
  </si>
  <si>
    <t>75C917</t>
  </si>
  <si>
    <t>SNÍMAČ POČÍTAČE NÁPRAV - MONTÁŽ</t>
  </si>
  <si>
    <t>75C931</t>
  </si>
  <si>
    <t>SKŘÍŇ S POČÍTAČI NÁPRAV 8 BODŮ/7 ÚSEKŮ - DODÁVKA</t>
  </si>
  <si>
    <t>75C941</t>
  </si>
  <si>
    <t>DOŘEŠENÍ DALŠÍHO JEDNOHO BODU VE SKŘÍNI S POČÍTAČI NÁPRAV - DODÁVKA</t>
  </si>
  <si>
    <t>923341</t>
  </si>
  <si>
    <t>RYCHLOSTNÍK N - TABULE</t>
  </si>
  <si>
    <t>78</t>
  </si>
  <si>
    <t>Zkoušky, revize a HZS</t>
  </si>
  <si>
    <t>7,5E+128</t>
  </si>
  <si>
    <t>CELKOVÁ PROHLÍDKA ZAŘÍZENÍ A VYHOTOVENÍ REVIZNÍ ZPRÁVY</t>
  </si>
  <si>
    <t>HOD</t>
  </si>
  <si>
    <t>7,5E+138</t>
  </si>
  <si>
    <t>PŘEZKOUŠENÍ VLAKOVÝCH CEST</t>
  </si>
  <si>
    <t>7,5E+158</t>
  </si>
  <si>
    <t>PŘEZKOUŠENÍ A REGULACE NÁVĚSTIDEL</t>
  </si>
  <si>
    <t>7,5E+198</t>
  </si>
  <si>
    <t>PŘÍPRAVA A CELKOVÉ ZKOUŠKY PŘEJEZDOVÉHO ZABEZPEČOVACÍHO ZAŘÍZENÍ PRO JEDNU KOLEJ</t>
  </si>
  <si>
    <t>747301</t>
  </si>
  <si>
    <t>PROVEDENÍ PROHLÍDKY A ZKOUŠKY PRÁVNICKOU OSOBOU, VYDÁNÍ PRŮKAZU ZPŮSOBILOSTI</t>
  </si>
  <si>
    <t>747701</t>
  </si>
  <si>
    <t>DOKONČOVACÍ MONTÁŽNÍ PRÁCE NA ELEKTRICKÉM ZAŘÍZENÍ</t>
  </si>
  <si>
    <t>74F321</t>
  </si>
  <si>
    <t>PROTOKOL ZPŮSOBILOSTI</t>
  </si>
  <si>
    <t>75E1B7</t>
  </si>
  <si>
    <t>REGULACE A ZKOUŠENÍ ZABEZPEČOVACÍHO ZAŘÍZENÍ</t>
  </si>
  <si>
    <t>75E1C7</t>
  </si>
  <si>
    <t>PROTOKOL UTZ</t>
  </si>
  <si>
    <t>79</t>
  </si>
  <si>
    <t>Demontáže</t>
  </si>
  <si>
    <t>75C178</t>
  </si>
  <si>
    <t>PŘESTAVNÍK ELEKTROMOTORICKÝ - DEMONTÁŽ</t>
  </si>
  <si>
    <t>75C218</t>
  </si>
  <si>
    <t>VÝKOLEJKA S PŘESTAVNÍKEM - DEMONTÁŽ</t>
  </si>
  <si>
    <t>75C228</t>
  </si>
  <si>
    <t>VÝKOLEJKA SE ZÁMKEM - DEMONTÁŽ</t>
  </si>
  <si>
    <t>75C238</t>
  </si>
  <si>
    <t>NÁVĚSTNÍ TĚLESO PRO VÝHYBKU A VÝKOLEJKU - DEMONTÁŽ</t>
  </si>
  <si>
    <t>75C538</t>
  </si>
  <si>
    <t>STOŽÁROVÉ NÁVĚSTIDLO OD ČTYŘ SVĚTEL - DEMONTÁŽ</t>
  </si>
  <si>
    <t>75C618</t>
  </si>
  <si>
    <t>TRPASLIČÍ NÁVĚSTIDLO DO DVOU SVĚTEL - DEMONTÁŽ</t>
  </si>
  <si>
    <t>75C848</t>
  </si>
  <si>
    <t>STYKOVÝ TRANSFORMÁTOR, SYMETRIZAČNÍ A UKOLEJŇOVACÍ TLUMIVKA - DEMONTÁŽ</t>
  </si>
  <si>
    <t>75C918</t>
  </si>
  <si>
    <t>SNÍMAČ POČÍTAČE NÁPRAV - DEMONTÁŽ</t>
  </si>
  <si>
    <t>75C938</t>
  </si>
  <si>
    <t>SKŘÍŇ S POČÍTAČI NÁPRAV 8 BODŮ/7 ÚSEKŮ - DEMONTÁŽ</t>
  </si>
  <si>
    <t>75D148</t>
  </si>
  <si>
    <t>KABELOVÁ SKŘÍŇ - DEMONTÁŽ</t>
  </si>
  <si>
    <t>SO 12-30-01</t>
  </si>
  <si>
    <t>5</t>
  </si>
  <si>
    <t>122934</t>
  </si>
  <si>
    <t>ODKOPÁVKY A PROKOPÁVKY OBECNÉ TŘ. III, ODVOZ DO 5KM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</si>
  <si>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eventuelně nutné druhotné rozpojení odstřelené horniny
- ruční vykopávky, odstranění kořenů a napadávek
- pažení, vzepření a rozepření vč. přepažování (vyjma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</t>
  </si>
  <si>
    <t>Technická specifikace položky odpovídá příslušné cenové soustavě.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</si>
  <si>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</si>
  <si>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Přidružená stavební výroba</t>
  </si>
  <si>
    <t>701005</t>
  </si>
  <si>
    <t>VYHLEDÁVACÍ MARKER ZEMNÍ S MOŽNOSTÍ ZÁPISU</t>
  </si>
  <si>
    <t>1. Položka obsahuje:
 – veškeré práce a materiál obsažený v názvu položky
2. Položka neobsahuje:
 X
3. Způsob měření:
Udává se počet kusů kompletní konstrukce nebo práce.</t>
  </si>
  <si>
    <t>702111</t>
  </si>
  <si>
    <t>KABELOVÝ ŽLAB ZEMNÍ VČETNĚ KRYTU SVĚTLÉ ŠÍŘKY DO 120 MM</t>
  </si>
  <si>
    <t>m</t>
  </si>
  <si>
    <t>1. Položka obsahuje:
 – přípravu podkladu pro osazení
2. Položka neobsahuje:
 X
3. Způsob měření:
Měří se metr délkový.</t>
  </si>
  <si>
    <t>702221</t>
  </si>
  <si>
    <t>KABELOVÁ CHRÁNIČKA ZEMNÍ UV STABILNÍ DN DO 100 MM</t>
  </si>
  <si>
    <t>702311</t>
  </si>
  <si>
    <t>ZAKRYTÍ KABELŮ VÝSTRAŽNOU FÓLIÍ ŠÍŘKY DO 20 CM</t>
  </si>
  <si>
    <t>1. Položka obsahuje:
 – dodávku a montáž fólie
 – přípravu podkladu pro osazení
2. Položka neobsahuje:
 X
3. Způsob měření:
Měří se metr délkový.</t>
  </si>
  <si>
    <t>702312</t>
  </si>
  <si>
    <t>ZAKRYTÍ KABELŮ VÝSTRAŽNOU FÓLIÍ ŠÍŘKY PŘES 20 DO 40 CM</t>
  </si>
  <si>
    <t>702730</t>
  </si>
  <si>
    <t>ODDĚLENÍ KABELŮ VE VÝKOPU PLASTOVOU DESKOU</t>
  </si>
  <si>
    <t>1. Položka obsahuje:
 – dodávku a montáž specifikovaného materiálu
 – přípravu podkladu pro osazení
2. Položka neobsahuje:
 X
3. Způsob měření:
Měří se metr délkový.</t>
  </si>
  <si>
    <t>709210</t>
  </si>
  <si>
    <t>KŘIŽOVATKA KABELOVÝCH VEDENÍ SE STÁVAJÍCÍ INŽENÝRSKOU SÍTÍ (KABELEM, POTRUBÍM APOD.)</t>
  </si>
  <si>
    <t>1. Položka obsahuje:
 – úprava dna výkopu
 – dodávka a položení betonového žlabu / chráničky včetně zakrytí
 – pomocné mechanismy
2. Položka neobsahuje:
 X
3. Způsob měření:
Udává se počet kusů kompletní konstrukce nebo práce.</t>
  </si>
  <si>
    <t>709511</t>
  </si>
  <si>
    <t>PODPŮRNÉ A POMOCNÉ KONSTRUKCE OCELOVÉ Z PROFILŮ SVAŘOVANÝCH A ŠROUBOVANÝCH BEZ POVRCHOVÉ ÚPRAVY</t>
  </si>
  <si>
    <t>KG</t>
  </si>
  <si>
    <t>1. Položka obsahuje:
 – kompletní montáž, rozměření, upevnění, řezání, spojování a pod. 
 – veškerý spojovací a montážní materiál vč. upevňovacího materiálu ( držáky apod.)
 – pomocné mechanismy
2. Položka neobsahuje:
 X
3. Způsob měření:
Udává se hmotnost v kilogramech.</t>
  </si>
  <si>
    <t>709611</t>
  </si>
  <si>
    <t>DEMONTÁŽ KABELOVÉHO ŽLABU/LIŠTY VČETNĚ KRYTU</t>
  </si>
  <si>
    <t>1. Položka obsahuje:
 – všechny náklady na demontáž stávajícího zařízení včetně pomocných doplňujících úprav pro jeho likvidaci
 – naložení vybouraného materiálu na dopravní prostředek
2. Položka neobsahuje:
 – odvoz vybouraného materiálu
 – poplatek za likvidaci odpadů (nacení se dle SSD 0)
3. Způsob měření:
Měří se metr délkový.</t>
  </si>
  <si>
    <t>709612</t>
  </si>
  <si>
    <t>DEMONTÁŽ CHRÁNIČKY/TRUBKY</t>
  </si>
  <si>
    <t>742H11</t>
  </si>
  <si>
    <t>KABEL NN ČTYŘ- A PĚTIŽÍLOVÝ CU S PLASTOVOU IZOLACÍ DO 2,5 MM2</t>
  </si>
  <si>
    <t>1. Položka obsahuje:
 – manipulace a uložení kabelu (do země, chráničky, kanálu, na rošty, na TV a pod.)
2. Položka neobsahuje:
 – příchytky, spojky, koncovky, chráničky apod.
3. Způsob měření:
Měří se metr délkový.</t>
  </si>
  <si>
    <t>742H12</t>
  </si>
  <si>
    <t>KABEL NN ČTYŘ- A PĚTIŽÍLOVÝ CU S PLASTOVOU IZOLACÍ OD 4 DO 16 MM2</t>
  </si>
  <si>
    <t>742H13</t>
  </si>
  <si>
    <t>KABEL NN ČTYŘ- A PĚTIŽÍLOVÝ CU S PLASTOVOU IZOLACÍ OD 25 DO 50 MM2</t>
  </si>
  <si>
    <t>742P13</t>
  </si>
  <si>
    <t>ZATAŽENÍ KABELU DO CHRÁNIČKY - KABEL DO 4 KG/M</t>
  </si>
  <si>
    <t>1. Položka obsahuje:
 – montáž kabelu o váze do 4 kg/m do chráničky/ kolektoru
2. Položka neobsahuje:
 X
3. Způsob měření:
Měří se metr délkový.</t>
  </si>
  <si>
    <t>742P15</t>
  </si>
  <si>
    <t>OZNAČOVACÍ ŠTÍTEK NA KABEL</t>
  </si>
  <si>
    <t>kus</t>
  </si>
  <si>
    <t>1. Položka obsahuje:
 – veškeré příslušentsví
2. Položka neobsahuje:
 X
3. Způsob měření:
Udává se počet kusů kompletní konstrukce nebo práce.</t>
  </si>
  <si>
    <t>742Y92</t>
  </si>
  <si>
    <t>OCHRANA ŠTĚRKOVÉHO LOŽE GEOTEXTILIÍ PROTI ZNEČIŠTĚNÍ (M)</t>
  </si>
  <si>
    <t xml:space="preserve">1. Položka obsahuje:                                                                                                                                                               – všechny práce spojené s ochranou štěrkového lože proti znečištění, rozprostření geotextílie v ploše                    2. Položka neobsahuje:                                                                                                                                                               X                                                                                                                                                                                                  3. Způsob měření:                                                                                                                                                                  Měří se metr čtvereční.</t>
  </si>
  <si>
    <t>747511</t>
  </si>
  <si>
    <t>ZKOUŠKY VODIČŮ A KABELŮ NN PRŮŘEZU ŽÍLY DO 5X25 MM2</t>
  </si>
  <si>
    <t>1. Položka obsahuje:
 – cenu za provedení měření kabelu/ vodiče vč. vyhotovení protokolu
2. Položka neobsahuje:
 X
3. Způsob měření:
Udává se počet kusů kompletní konstrukce nebo práce.</t>
  </si>
  <si>
    <t>747703</t>
  </si>
  <si>
    <t>ZKUŠEBNÍ PROVOZ</t>
  </si>
  <si>
    <t>1. Položka obsahuje:
 – cenu za dobu kdy je zařízení po individálních zkouškách dáno do provozu s prokázáním technických a kvalitativních parametrů zařízení
2. Položka neobsahuje:
 X
3. Způsob měření:
Udává se čas v hodinách.</t>
  </si>
  <si>
    <t>747705</t>
  </si>
  <si>
    <t>MANIPULACE NA ZAŘÍZENÍCH PROVÁDĚNÉ PROVOZOVATELEM</t>
  </si>
  <si>
    <t>Vytyčení a identifikace jednotlivých kabel. vedení, stanovení přeložek a demontáží - (prac. ob. správy SŽ)</t>
  </si>
  <si>
    <t>Dozor pracovníků provozovatele při práci na provozovaném zařízení - kabelová vedení</t>
  </si>
  <si>
    <t>747706</t>
  </si>
  <si>
    <t>ZJIŠŤOVÁNÍ STÁVAJÍCÍHO STAVU ROZVODŮ NN</t>
  </si>
  <si>
    <t>Práce při přeložkách (úpravách) stávajících zemních kabelových rozvodů - provedení provizorních tras a definitívních tras včetně rozpojování, spojkování, zapojování vodičů v průběhu výstavby (pro montáž nových i provizorních kabelů, drobné úpravy výstroje apod.) (prac. dodavatele)</t>
  </si>
  <si>
    <t>74F322</t>
  </si>
  <si>
    <t>REVIZNÍ ZPRÁVA</t>
  </si>
  <si>
    <t xml:space="preserve">1. Položka obsahuje:
 – revizi autorizovaným revizním technikem na zařízeních podle požadavku ČSN, včetně hodnocení
2. Položka neobsahuje:
 X
3. Způsob měření:
Udává se v  ks. Výpočet dle ks elektrifikovaných kolejí, neutrální pole, velikost žst., dle počtu stavebních postupů.</t>
  </si>
  <si>
    <t>74F323</t>
  </si>
  <si>
    <t>1. Položka obsahuje:
 – protokol autorizovaným revizním technikem na zařízeních podle požadavku ČSN, včetně hodnocení
2. Položka neobsahuje:
 X
3. Způsob měření:
Udává se v ks. 1ks pro 1xSO, 1xPS.</t>
  </si>
  <si>
    <t>75II11</t>
  </si>
  <si>
    <t>SPOJKA PRO CELOPLASTOVÉ KABELY BEZ PANCÍŘE DO 100 ŽIL - DODÁVKA</t>
  </si>
  <si>
    <t>1. Položka obsahuje:
 – dodávku specifikovaného bloku/zařízení včetně potřebného drobného montážního materiálu
 – dodávku souvisejícího příslušenství pro specifikovaný blok/zařízení
 – náklady na dopravu a skladování
 – veškeré potřebné mechanizmy, včetně obsluhy, náklady na mzdy a přibližné (průměrné) náklady na pořízení potřebných materiálů včetně všech ostatních vedlejších nákladů
2. Položka neobsahuje:
 X
3. Způsob měření:
 – Udává se počet kusů kompletní konstrukce a práce.</t>
  </si>
  <si>
    <t>75II1X</t>
  </si>
  <si>
    <t>SPOJKA PRO CELOPLASTOVÉ KABELY BEZ PANCÍŘE - MONTÁŽ</t>
  </si>
  <si>
    <t>1. Položka obsahuje:
 – kompletní montáž specifikovaného bloku/zařízení a souvisejícího příslušenství včetně potřebného drobného montážního materiálu
 – veškeré potřebné mechanizmy, včetně obsluhy, náklady na mzdy a přibližné (průměrné) náklady na pořízení potřebných materiálů včetně všech ostatních vedlejších nákladů
2. Položka neobsahuje:
 X
3. Způsob měření:
 – Udává se počet kusů kompletní konstrukce nebo práce.</t>
  </si>
  <si>
    <t>89952A</t>
  </si>
  <si>
    <t>OBETONOVÁNÍ POTRUBÍ Z PROSTÉHO BETONU DO C20/25</t>
  </si>
  <si>
    <t>m3</t>
  </si>
  <si>
    <t xml:space="preserve">Položka zahrnuje:
- dodání čerstvého betonu (betonové směsi) požadované kvality, jeho uložení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požadovaných konstr. (i ztracené) s úpravou dle požadované  kvality povrchu betonu, včetně odbedňovacích a odskružovacích prostředků,
- podpěrné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všech požadovaných otvorů, kapes, výklenků, prostupů, dutin, drážek a pod., vč. ztížení práce a úprav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a tmelení spar a spojů,
- opatření povrchů betonu izolací proti zemní vlhkosti v částech, kde přijdou do styku se zeminou nebo kamenivem,
- případné zřízení spojovací vrstvy u základů,
- úpravy pro osazení zařízení ochrany konstrukce proti vlivu bludných proudů
Položka nezahrnuje:
- x</t>
  </si>
  <si>
    <t>R03360</t>
  </si>
  <si>
    <t>SLUŽBY ZAJIŠŤUJÍCÍ OSTRAHU</t>
  </si>
  <si>
    <t>KPL</t>
  </si>
  <si>
    <t>Rpoložka</t>
  </si>
  <si>
    <t>Střežení staveniště bezpečnostní službou mimo pracovní dobu</t>
  </si>
  <si>
    <t>45 dnů (10hod/den x 2 strážní x 150 Kč/hod) _x000d_
Celkem 1 = 1,000 _x000d_
Celkem 1 = 1,000_x000d_</t>
  </si>
  <si>
    <t>SO 12-10-01</t>
  </si>
  <si>
    <t>0</t>
  </si>
  <si>
    <t>Všeobecné konstrukce a práce</t>
  </si>
  <si>
    <t>015150</t>
  </si>
  <si>
    <t xml:space="preserve">POPLATKY ZA LIKVIDACI ODPADŮ NEKONTAMINOVANÝCH - 17 05 08  ŠTĚRK Z KOLEJIŠTĚ (ODPAD PO RECYKLACI)</t>
  </si>
  <si>
    <t>T</t>
  </si>
  <si>
    <t>štěrk bez výhybek s r. výroby &lt;2000</t>
  </si>
  <si>
    <t>((1,9*297,58)-381,9) _x000d_
Celkem 183,502 = 183,502_x000d_</t>
  </si>
  <si>
    <t>1. Položka obsahuje:
 – veškeré poplatky provozovateli skládky, recyklační linky nebo jiného zařízení na zpracování nebo likvidaci odpadů související s převzetím, uložením, zpracováním nebo likvidací odpadu
2. Položka neobsahuje:
 – náklady spojené s dopravou odpadu z místa stavby na místo převzetí provozovatelem skládky, recyklační linky nebo jiného zařízení na zpracování nebo likvidaci odpadů
3. Způsob měření:
Tunou se rozumí hmotnost odpadu vytříděného v souladu se zákonem č. 541/2020 Sb., o nakládání s odpady, v platném znění.</t>
  </si>
  <si>
    <t>015210</t>
  </si>
  <si>
    <t xml:space="preserve">POPLATKY ZA LIKVIDACI ODPADŮ NEKONTAMINOVANÝCH - 17 01 01  ŽELEZNIČNÍ PRAŽCE BETONOVÉ</t>
  </si>
  <si>
    <t>30km,447 t/km- výhybky</t>
  </si>
  <si>
    <t>(0,0949*447) _x000d_
Celkem 42,420 = 42,420 _x000d_
Celkem 42,42 = 42,420_x000d_</t>
  </si>
  <si>
    <t>015250</t>
  </si>
  <si>
    <t xml:space="preserve">POPLATKY ZA LIKVIDACI ODPADŮ NEKONTAMINOVANÝCH - 17 02 03  POLYETYLÉNOVÉ  PODLOŽKY (ŽEL. SVRŠEK)</t>
  </si>
  <si>
    <t>0,949*0,85 _x000d_
Celkem 0,806 = 0,806 _x000d_
Celkem 0,806 = 0,806_x000d_</t>
  </si>
  <si>
    <t>015260</t>
  </si>
  <si>
    <t xml:space="preserve">POPLATKY ZA LIKVIDACI ODPADŮ NEKONTAMINOVANÝCH - 07 02 99  PRYŽOVÉ PODLOŽKY (ŽEL. SVRŠEK)</t>
  </si>
  <si>
    <t>015510</t>
  </si>
  <si>
    <t xml:space="preserve">POPLATKY ZA LIKVIDACI ODPADŮ NEBEZPEČNÝCH - 17 05 07*  LOKÁLNĚ ZNEČIŠTĚNÝ ŠTĚRK A ZEMINA Z KOLEJIŠTĚ (VÝHYBKY)</t>
  </si>
  <si>
    <t>3 výhybky</t>
  </si>
  <si>
    <t>201 *1,9 _x000d_
Celkem 381,9 = 381,900 _x000d_
Celkem 381,9 = 381,900_x000d_</t>
  </si>
  <si>
    <t>015520</t>
  </si>
  <si>
    <t xml:space="preserve">POPLATKY ZA LIKVIDACI ODPADŮ NEBEZPEČNÝCH - 17 02 04*  ŽELEZNIČNÍ PRAŽCE DŘEVĚNÉ</t>
  </si>
  <si>
    <t>před výh. 25 a výběh z 25</t>
  </si>
  <si>
    <t>(10,3+4,24+4,23)*0,085 _x000d_
Celkem 1,595 = 1,595 _x000d_
Celkem 1,595 = 1,595_x000d_</t>
  </si>
  <si>
    <t>R015540</t>
  </si>
  <si>
    <t>POPLATKY ZA LIKVIDACI ODPADŮ NEBEZPEČNÝCH - VÝHYBKY ZNEČIŠTĚNÉ MAZADLY</t>
  </si>
  <si>
    <t>Kompletní výhybky vč. příslušenství</t>
  </si>
  <si>
    <t>5*16,52 _x000d_
Celkem 82,6 = 82,600 _x000d_
Celkem 82,6 = 82,600_x000d_</t>
  </si>
  <si>
    <t>Komunikace</t>
  </si>
  <si>
    <t>512550</t>
  </si>
  <si>
    <t>KOLEJOVÉ LOŽE - ZŘÍZENÍ Z KAMENIVA HRUBÉHO DRCENÉHO (ŠTĚRK)</t>
  </si>
  <si>
    <t>dle VV, pouze 30% nového, 70% recyklované</t>
  </si>
  <si>
    <t>(680,091*1,15)*0,3 _x000d_
Celkem 234,631 = 234,631 _x000d_
Celkem 234,631 = 234,631_x000d_</t>
  </si>
  <si>
    <t>1. Položka obsahuje:
 – dodávku, dopravu a uložení kameniva předepsané specifikace a frakce v požadované míře zhutnění
2. Položka neobsahuje:
 X
3. Způsob měření:
Měří se objem kolejového lože v projektovaném profilu.</t>
  </si>
  <si>
    <t>512560</t>
  </si>
  <si>
    <t>KOLEJOVÉ LOŽE - ZŘÍZENÍ Z KAMENIVA HRUBÉHO RECYKLOVANÉHO</t>
  </si>
  <si>
    <t>(680,091*1,15)*0,7 _x000d_
Celkem 547,473 = 547,473 _x000d_
Celkem 547,473 = 547,473_x000d_</t>
  </si>
  <si>
    <t>513550</t>
  </si>
  <si>
    <t>KOLEJOVÉ LOŽE - DOPLNĚNÍ Z KAMENIVA HRUBÉHO DRCENÉHO (ŠTĚRK)</t>
  </si>
  <si>
    <t>(680,091*0,15)*2</t>
  </si>
  <si>
    <t>542121</t>
  </si>
  <si>
    <t>SMĚROVÉ A VÝŠKOVÉ VYROVNÁNÍ KOLEJE NA PRAŽCÍCH BETONOVÝCH DO 0,05 M</t>
  </si>
  <si>
    <t>dle VV - 0,261235 +výběhy kol. č. 1 a č. 2</t>
  </si>
  <si>
    <t>(261,235+97,244+28,164-255)*1,15 _x000d_
Celkem 151,389 = 151,389 _x000d_
Celkem 151,389 = 151,389_x000d_</t>
  </si>
  <si>
    <t>1. Položka obsahuje:
 – podbíjení pražců, vyrovnání nivelety stávající koleje nebo výhybkové konstrukce do 50 mm při zapojování na novostavbu (přechodový úsek)
 – příplatky za ztížené podmínky při práci v koleji, např. překážky po stranách koleje, práci v tunelu apod.
2. Položka neobsahuje:
 – případné doplnění štěrkového lože
3. Způsob měření:
Měří se délka koleje ve smyslu ČSN 73 6360, tj. v ose koleje.</t>
  </si>
  <si>
    <t>542221</t>
  </si>
  <si>
    <t>SMĚROVÉ A VÝŠKOVÉ VYROVNÁNÍ VÝHYBKOVÉ KONSTRUKCE NA PRAŽCÍCH BETONOVÝCH DO 0,05 M</t>
  </si>
  <si>
    <t>5× výhybka + 25</t>
  </si>
  <si>
    <t>255+80 _x000d_
Celkem 335 = 335,000 _x000d_
Celkem 335 = 335,000_x000d_</t>
  </si>
  <si>
    <t>542312</t>
  </si>
  <si>
    <t>NÁSLEDNÁ ÚPRAVA SMĚROVÉHO A VÝŠKOVÉHO USPOŘÁDÁNÍ KOLEJE - PRAŽCE BETONOVÉ</t>
  </si>
  <si>
    <t xml:space="preserve">1.Položka obsahuje:
- geodetické měření koleje pro následnou směrovou a výškovou úpravu koleje do předepsané polohy
- následnou směrovou a výškovou úpravu koleje do předepsané polohy
- kontrolní geodetické měření koleje a posouzení odchylek od předepsané polohy vzhledem k příslušným technickým normám
- pomocné a dokončovací práce, kterými mohou být dle místních podmínek např. rozebrání a montáž přejezdových konstrukcí, ukolejnění – montáž a demontáž, stabilizace kolejového lože, snížení kolejového lože pod patou kolejnice – v koleji i ve výhybce, výluky – vypnutí trakce
- případné ztížení práce při překážkách na jedné nebo obou stranách (např. u nástupišť), v tunelu i při rekonstrukcích
2. Položka neobsahuje: případně nutné doplnění kolejového lože, které se řeší vždy jako reklamace nedodaného materiálu původních položek  řady 51
3. Měrná jednotka: metr
4. Způsob měření:v koleji se měří délka koleje ve smyslu ČSN 73 6360, tj. v ose koleje, u kolejových konstrukcí tzv. rozvinutá délka ve smyslu předpisu SR103/7</t>
  </si>
  <si>
    <t>542322</t>
  </si>
  <si>
    <t>NÁSLEDNÁ ÚPRAVA SMĚROVÉHO A VÝŠKOVÉHO USPOŘÁDÁNÍ VÝHYBKOVÉ KONSTRUKCE - PRAŽCE BETONOVÉ</t>
  </si>
  <si>
    <t>549111</t>
  </si>
  <si>
    <t>BROUŠENÍ KOLEJE A VÝHYBEK</t>
  </si>
  <si>
    <t>dle VV - 261,235+výběhy kol. č. 1 a č. 2</t>
  </si>
  <si>
    <t>(261,235+98+28) _x000d_
Celkem 387,235 = 387,235 _x000d_
Celkem 387,235 = 387,235_x000d_</t>
  </si>
  <si>
    <t>1. Položka obsahuje:
 – přípravné práce, zejména odstraňování překážek v koleji a výhybce, např. odstranění kolejových propojek, ukolejnění ap.
 – vlastní broušení a související práce a materiál, např. brusivo
 – dokončovací práce, zejména zpětná montáž odstraněného zařízení, např. kolejových propojek, ukolejnění ap.
 – dopravu brousící soupravy a doprovodných vozů na místo broušení a zpět
 – příplatky za ztížené podmínky při práci v koleji, např. překážky po stranách koleje, práci v tunelu ap.
2. Položka neobsahuje:
 X
3. Způsob měření:
Měří se délka koleje ve smyslu ČSN 73 6360, tj. v ose koleje.</t>
  </si>
  <si>
    <t>549220</t>
  </si>
  <si>
    <t>PRAŽCOVÁ KOTVA VE STÁVAJÍCÍ KOLEJI</t>
  </si>
  <si>
    <t>dle kladecího plánu, před 14, za 21a, za 57</t>
  </si>
  <si>
    <t>28*3 _x000d_
Celkem 84 = 84,000 _x000d_
Celkem 84 = 84,000_x000d_</t>
  </si>
  <si>
    <t>1. Položka obsahuje:
 – dodávku a montáž pražcové kotvy
 – odhrabání štěrku v místě zabudování pražcové kotvy bez ohledu na ulehlost
 – po dokončení montáže navrácení štěrku na původní místo a uvedení koleje do normového stavu
 – příplatky za ztížené podmínky při práci v koleji, např. překážky po stranách koleje, práci v tunelu ap.
2. Položka neobsahuje:
 X
3. Způsob měření:
Udává se počet kusů kompletní konstrukce nebo práce.</t>
  </si>
  <si>
    <t>549311</t>
  </si>
  <si>
    <t>ZRUŠENÍ A ZNOVUZŘÍZENÍ BEZSTYKOVÉ KOLEJE NA NEDEMONTOVANÝCH ÚSECÍCH V KOLEJI</t>
  </si>
  <si>
    <t>50 m v koleji č. 1 a č. 2, za 21b, za 57</t>
  </si>
  <si>
    <t>4*50 _x000d_
Celkem 200 = 200,000 _x000d_
Celkem 200 = 200,000_x000d_</t>
  </si>
  <si>
    <t>1. Položka obsahuje:
 – povolení upevňovadel, úprava dilatačních spár a následné utažení upevňovadel
 – montážní přípravky na zajištění podmínek daných předpisem SŽDC S 3/2, zejména dodržení upínací teploty
 – směrovou a výškovou úpravu koleje
 – podbíjení pražců, vyrovnání nivelety koleje nebo výhybkové konstrukce do 50 mm při zapojování na novostavbu (přechodový úsek)
 – příplatky za ztížené podmínky při práci v koleji, např. překážky po stranách koleje, práci v tunelu ap.
2. Položka neobsahuje:
 – případné doplnění kolejového lože
 – svary
3. Způsob měření:
Měří se délka koleje ve smyslu ČSN 73 6360, tj. v ose koleje.</t>
  </si>
  <si>
    <t>549312</t>
  </si>
  <si>
    <t>ZRUŠENÍ A ZNOVUZŘÍZENÍ BEZSTYKOVÉ KOLEJE NA NEDEMONTOVANÝCH ÚSECÍCH VE VÝHYBCE</t>
  </si>
  <si>
    <t>výh.č. 25</t>
  </si>
  <si>
    <t>80 _x000d_
Celkem 80 = 80,000 _x000d_
Celkem 80 = 80,000_x000d_</t>
  </si>
  <si>
    <t>549341</t>
  </si>
  <si>
    <t>ZŘÍZENÍ BEZSTYKOVÉ KOLEJE NA NOVÝCH ÚSECÍCH V KOLEJI</t>
  </si>
  <si>
    <t>dle VV - výhybky</t>
  </si>
  <si>
    <t>261,235-255 _x000d_
Celkem 6,235 = 6,235 _x000d_
Celkem 6,235 = 6,235_x000d_</t>
  </si>
  <si>
    <t xml:space="preserve">1. Položka obsahuje:  – úprava dilatačních spár a následné utažení upevňovadel  – montážní přípravky na zajištění podmínek daných předpisem SŽDC S 3/2, zejména dodržení upínací teploty  – směrovou a výškovou úpravu koleje  – podbíjení pražců, vyrovnání nivelety koleje nebo výhybkové konstrukce do 50 mm při zapojování na novostavbu (přechodový úsek)  – příplatky za ztížené podmínky při práci v koleji, např. překážky po stranách koleje, práci v tunelu ap.  2. Položka neobsahuje:  – případné doplnění kolejového lože  – svary 3. Způsob měření: Měří se délka koleje ve smyslu ČSN 73 6360, tj. v ose koleje.</t>
  </si>
  <si>
    <t>549342</t>
  </si>
  <si>
    <t>ZŘÍZENÍ BEZSTYKOVÉ KOLEJE NA NOVÝCH ÚSECÍCH VE VÝHYBCE</t>
  </si>
  <si>
    <t>5× výhybka</t>
  </si>
  <si>
    <t>4*50+1*55 _x000d_
Celkem 255 = 255,000 _x000d_
Celkem 255 = 255,000_x000d_</t>
  </si>
  <si>
    <t>R052193</t>
  </si>
  <si>
    <t xml:space="preserve">VÝHYBKA J60 -1:11-300 B  PRUŽNÉ UPEVNĚNÍ</t>
  </si>
  <si>
    <t xml:space="preserve">výhybka č. 54 - dodá investor z  výžisku, nutno vyměnit srdcovku (ZPTZ), jazyky a opornici (nemají perlitizaci) a příslušenství</t>
  </si>
  <si>
    <t>dodávka materiálu železničního svršku dle požadavků Technických kvalitativních podmínek staveb SŽDC, případně dle požadavků Zvláštních technických kvalitativních podmínek konkrétní stavby</t>
  </si>
  <si>
    <t>R1052173</t>
  </si>
  <si>
    <t>v.č.14 - J60 1:9-300-zlp-Pl-b-ČZP-KS-ZPTZ-K2</t>
  </si>
  <si>
    <t>výhybka č. 14</t>
  </si>
  <si>
    <t>dodávka materiálu železničního svršku dle požadavků Technických kvalitativních podmínek staveb SŽDC, případně dle požadavků Zvláštních technických kvalitativních podmínek konkrétní stavby
příplatek za žlab.pražec 2 ks, perlitizace ohn. jazyka 1 ks, 
perlitizace př. opornice 1 ks
2 ks prodl.kl. stoličky
CD-před výhybku
2 ks. přech.kol 49E1/60E2 dl.12,5 (8,9/3,6)
6 ks krátký bet.pražec</t>
  </si>
  <si>
    <t>R2052173</t>
  </si>
  <si>
    <t>v.č.21B - J60 1:9-300-zlp-Pl-b-ČZP-KS-ZPTZ-K2</t>
  </si>
  <si>
    <t>výhybka č. 21B</t>
  </si>
  <si>
    <t>dodávka materiálu železničního svršku dle požadavků Technických kvalitativních podmínek staveb SŽDC, případně dle požadavků Zvláštních technických kvalitativních podmínek konkrétní stavby
příplatek za žlab.pražec 2 ks
perlitizace ohn. jazyka 1 ks
perlitizace př. opornice 1 ks
2 ks prodl.kl. stoličky
CD-před výhybku
10 ks krátký bet.pražec</t>
  </si>
  <si>
    <t>R3052173</t>
  </si>
  <si>
    <t>spojka 14-21B JKS 60E2 1:19-300-b</t>
  </si>
  <si>
    <t>dodávka materiálu železničního svršku dle požadavků Technických kvalitativních podmínek staveb SŽDC, případně dle požadavků Zvláštních technických kvalitativních podmínek konkrétní stavby
15 ks krátký bet.pražec
2 ks přechod.kol. 49E1/60E2 12,5m (6,5/6)</t>
  </si>
  <si>
    <t>R4052173</t>
  </si>
  <si>
    <t>v.č.21A - J60 1:9-300-zlp-Pp-b-ČZP-KS-ZPTZ-K2</t>
  </si>
  <si>
    <t>dodávka materiálu železničního svršku dle požadavků Technických kvalitativních podmínek staveb SŽDC, případně dle požadavků Zvláštních technických kvalitativních podmínek konkrétní stavby
příplatek za žlab.pražec 2 ks
perlitizace ohn. jazyka 1 ks
perlitizace př. opornice 1 ks
2 ks prodl.kl. stoličky
15 ks krátký bet.pražec
2 ks přechod.kol. 49E1/60E2 10,3m (5,15/5,15)</t>
  </si>
  <si>
    <t>R5052173</t>
  </si>
  <si>
    <t>v.č.57 - J60 1:9-300-zlp-Pp-b-ČZP-KS-ZPTZ-K2</t>
  </si>
  <si>
    <t>dodávka materiálu železničního svršku dle požadavků Technických kvalitativních podmínek staveb SŽDC, případně dle požadavků Zvláštních technických kvalitativních podmínek konkrétní stavby
příplatek za žlab.pražec 2 ks
perlitizace ohn. jazyka 1 ks
perlitizace př. opornice 1 ks
2 ks prodl.kl. stoličky
CD-před výhybku
4 ks krátký bet.pražec
CD-za výhybku
2 ks přechod.kol. 49E1/60E2 10m (4/6)
13 ks krátký bet.pražec</t>
  </si>
  <si>
    <t>R527352</t>
  </si>
  <si>
    <t>KOLEJ 60 E2 DLOUHÉ PASY TEPELNĚ OPRACOVANÉ, ROZD. "U", BEZSTYKOVÁ, PR. BET. BEZPODKLADNICOVÝ, UP. PRUŽNÉ</t>
  </si>
  <si>
    <t>dle VV</t>
  </si>
  <si>
    <t>1. Položka obsahuje:
 – defektoskopické zkoušky kolejnic, jsou-li vyžadovány
 – dodávku uvedeného typu pražců, upevňovadel a drobného kolejiva v uvedeném rozdělení koleje pro normální rozchod kolejí (1435 mm)
 – montáž kolejových polí ze součástí železničního svršku uvedených typů na montážní základně, popř. přímo na staveništi nebo strojní linkou
 – dopravu smontovaných kolejových polí nebo součástí z montážní základny na místo určení, pokud si to zvolená technologie pokládky vyžaduje
 – zřízení koleje pomocí kolejových polí za použití vhodného kladecího prostředku
 – sespojkování kolejových polí bez jejich svaření
 – dopravu dlouhých kolejnicových pasů na místo určení
 – následnou výměnu inventárních kolejnic dlouhými kolejnicovými pasy pomocí vhodného zařízení
 – směrovou a výškovou úpravu koleje do předepsané polohy včetně stabilizace kolejového lože
 – očištění a naolejování spojkových a svěrkových šroubů před zahájením provozu
 – pomocné a dokončovací práce
 – případné ztížení práce při překážách na jedné nebo obou stranách, v tunelu i při rekonstrukcích
2. Položka neobsahuje:_x000d_
 – dodávku uvedeného typu kolejnic 
 – zřízení kolejového lože
 – svařování kolejnic do bezstykové koleje
 – broušení koleje
 – případnou dodávku a montáž pražcových kotev
 – následnou úpravu směrového a výškového uspořádání koleje
3. Způsob měření:
Měří se délka koleje ve smyslu ČSN 73 6360, tj. v ose koleje.</t>
  </si>
  <si>
    <t>R527372</t>
  </si>
  <si>
    <t>KOLEJ 60 E2 DLOUHÉ PASY TEPELNĚ OPRACOVANÉ, ROZD. "U", BEZSTYKOVÁ, PR. BET. VÝHYBKOVÝ KRÁTKÝ, UP. PRUŽNÉ</t>
  </si>
  <si>
    <t>R527392</t>
  </si>
  <si>
    <t>KOLEJ 60 E2 DLOUHÉ PASY TEPELNĚ OPRACOVANÉ, ROZD. "U", BEZSTYKOVÁ, PR. BET. VÝHYBKOVÝ DLOUHÝ, UP. PRUŽNÉ</t>
  </si>
  <si>
    <t xml:space="preserve">1. Položka obsahuje:
 – defektoskopické zkoušky kolejnic, jsou-li vyžadovány
 – dodávku uvedeného typu pražců, upevňovadel a drobného kolejiva v uvedeném rozdělení koleje pro normální rozchod kolejí (1435 mm)
 – montáž kolejových polí ze součástí železničního svršku uvedených typů na montážní základně, popř. přímo na staveništi nebo strojní linkou
 – dopravu smontovaných kolejových polí nebo součástí z montážní základny na místo určení, pokud si to zvolená technologie pokládky vyžaduje
 – zřízení koleje pomocí kolejových polí za použití vhodného kladecího prostředku
 – sespojkování kolejových polí bez jejich svaření
 – dopravu dlouhých kolejnicových pasů na místo určení
 – následnou výměnu inventárních kolejnic dlouhými kolejnicovými pasy pomocí vhodného zařízení
  – směrovou a výškovou úpravu koleje do předepsané polohy včetně stabilizace kolejového lože
 – očištění a naolejování spojkových a svěrkových šroubů před zahájením provozu
 – pomocné a dokončovací práce
 – případné ztížení práce při překážách na jedné nebo obou stranách, v tunelu i při rekonstrukcích
2. Položka neobsahuje:_x000d_
 – dodávku uvedeného typu kolejnic 
 – zřízení kolejového lože
 – svařování kolejnic do bezstykové koleje
 – broušení koleje
 – případnou dodávku a montáž pražcových kotev
 – následnou úpravu směrového a výškového uspořádání koleje
3. Způsob měření:
Měří se délka koleje ve smyslu ČSN 73 6360, tj. v ose koleje.</t>
  </si>
  <si>
    <t>R545112</t>
  </si>
  <si>
    <t>SVAR KOLEJNIC (STEJNÉHO TVARU) 60 E2, R 65 SPOJITĚ</t>
  </si>
  <si>
    <t>kompletní svaření</t>
  </si>
  <si>
    <t xml:space="preserve">Jednotlivým svarem se rozumí svar, který splňuje některé z následujících kriterií:
–  počet svarů v jednom objektu je menší než 20 ks
–  při vevařování lepených izolovaných styků a dilatačních zařízení do kolejí
–  závěrný svar při zřizování bezstykové koleje ve smyslu předpisu S3/2
Svar, který nesplňuje ani jedno z výše uvedených kriterií, je svar průběžný
1. Položka obsahuje:
 – úpravu koleje nebo výhybky, tj. povolení upevňovadel do vzdálenosti předepsané 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
–  úpravu kolejového lože pro nasazení formy, zpětnou úprava do profilu
 – svaření kolejnic nebo části výhybek, opracování a obroušení svaru
 – úprava koleje nebo výhybkové konstrukce do stavu před svařováním
 – příplatky za ztížené podmínky při práci v koleji, např. překážky po stranách koleje, práci v tunelu ap.
2. Položka neobsahuje:
 – případné řezání koleje
3. Způsob měření:
Udává se počet kusů kompletní konstrukce nebo práce.</t>
  </si>
  <si>
    <t>9</t>
  </si>
  <si>
    <t>Ostatní práce</t>
  </si>
  <si>
    <t>923131</t>
  </si>
  <si>
    <t>NÁMEZNÍK</t>
  </si>
  <si>
    <t>5 kusů</t>
  </si>
  <si>
    <t>1. Položka obsahuje:
 – dodávku a osazení včetně nutných zemních prací a obetonování
 – odrazky nebo retroreflexní fólie
2. Položka neobsahuje:
 X
3. Způsob měření:
Udává se počet kusů kompletní konstrukce nebo práce.</t>
  </si>
  <si>
    <t>923491</t>
  </si>
  <si>
    <t>STANIČNÍK - TABULE "ŠIROKÁ"</t>
  </si>
  <si>
    <t>2*232,100+4*232,900</t>
  </si>
  <si>
    <t>1. Položka obsahuje:
 – dodávku a montáž návěsti v příslušném provedení na sloupek, popř. jinou podpůrnou konstrukci včetně upevňovacího a pomocného materiálu
 – protikorozní úpravu, není-li tato provedena již z výroby nebo daná vlastnostmi použitého materiálu
 – odrazky nebo retroreflexní fólie
2. Položka neobsahuje:
 – nosnou konstrukci, např. sloupek, konzolu apod. včetně základu a zemních prácí
3. Způsob měření:
Udává se počet kusů kompletní konstrukce nebo práce.</t>
  </si>
  <si>
    <t>965010</t>
  </si>
  <si>
    <t>ODSTRANĚNÍ KOLEJOVÉHO LOŽE A DRÁŽNÍCH STEZEK</t>
  </si>
  <si>
    <t>862,578*1,15 _x000d_
Celkem 991,965 = 991,965 _x000d_
Celkem 991,965 = 991,965_x000d_</t>
  </si>
  <si>
    <t>1. Položka obsahuje:
 – odstranění kolejového lože ručně nebo mechanizací, a to po nebo bez sejmutí kolejového roštu
 – příplatky za ztížené podmínky při práci v kolejišti, např. za překážky na straně koleje apod.
 – naložení vybouraného materiálu na dopravní prostředek
2. Položka neobsahuje:
 – odvoz vybouraného materiálu do skladu nebo na likvidaci
 – poplatky za likvidaci odpadů, nacení se položkami ze ssd 0
3. Způsob měření:
Měří se metry krychlové odtěženého kolejového lože v ulehlém (původním) stavu.</t>
  </si>
  <si>
    <t>965021</t>
  </si>
  <si>
    <t>ODSTRANĚNÍ KOLEJOVÉHO LOŽE A DRÁŽNÍCH STEZEK - ODVOZ NA SKLÁDKU</t>
  </si>
  <si>
    <t>M3KM</t>
  </si>
  <si>
    <t>30% se odváží na skládku, odhad projektanta, skládka 30 km/cesta</t>
  </si>
  <si>
    <t>8927,685 _x000d_
Celkem 8927,685 = 8927,685 _x000d_
Celkem 8927,685 = 8927,685_x000d_</t>
  </si>
  <si>
    <t>965023</t>
  </si>
  <si>
    <t>ODSTRANĚNÍ KOLEJOVÉHO LOŽE A DRÁŽNÍCH STEZEK - ODVOZ NA RECYKLACI</t>
  </si>
  <si>
    <t xml:space="preserve">dle VV, uvažováno s přesuny  do 10 km</t>
  </si>
  <si>
    <t>991,965*10 _x000d_
Celkem 9919,65 = 9919,650 _x000d_
Celkem 9919,65 = 9919,650_x000d_</t>
  </si>
  <si>
    <t>1. Položka obsahuje:
 – odvoz jakýmkoliv dopravním prostředkem a složení
 – případné překládky na trase
2. Položka neobsahuje:
 – naložení vybouraného materiálu na dopravní prostředek (je zahrnuto ve zdrojové položce)
 – poplatky za likvidaci odpadů, nacení se položkami ze ssd 0
3. Způsob měření:
Výměra je součtem součinů metrů krychlových vytěženého v rostlém (původním) stavu nebo vybouraného materiálu a jednotlivých vzdáleností v kilometrech.</t>
  </si>
  <si>
    <t>965113</t>
  </si>
  <si>
    <t>DEMONTÁŽ KOLEJE NA BETONOVÝCH PRAŽCÍCH DO KOLEJOVÝCH POLÍ S ODVOZEM NA MONTÁŽNÍ ZÁKLADNU S NÁSLEDNÝM ROZEBRÁNÍM</t>
  </si>
  <si>
    <t>94,95 _x000d_
Celkem 94,95 = 94,950 _x000d_
Celkem 94,95 = 94,950_x000d_</t>
  </si>
  <si>
    <t>1. Položka obsahuje:
 – uvolnění kolejového roštu z kolejového lože
 – odstranění kolejnicových propojek, uzemnění a jiného vybavení
 – případné rozřezání kolejového roštu
 – úplné rozebrání koleje v místě demontáže do kolejových polí a jejich hrubé očištění
 – naložení vybouraného materiálu na dopravní prostředek
 – odvoz kolejových polí z místa demontáže na montážní základnu
 – rozebrání kolejových polí na montážní základně do součástí
 – příplatky za ztížené podmínky při práci v kolejišti, např. za překážky na straně koleje apod. 
 2. Položka neobsahuje:
 – odvoz nevyhovujícího materiálu na likvidaci
 – poplatky za likvidaci odpadů, nacení se položkami ze ssd 0
3. Způsob měření:
Měří se délka koleje ve smyslu ČSN 73 6360, tj. v ose koleje.</t>
  </si>
  <si>
    <t>965116</t>
  </si>
  <si>
    <t>DEMONTÁŽ KOLEJE NA BETONOVÝCH PRAŽCÍCH - ODVOZ ROZEBRANÝCH SOUČÁSTÍ (Z MÍSTA DEMONTÁŽE NEBO Z MONTÁŽNÍ ZÁKLADNY) K LIKVIDACI</t>
  </si>
  <si>
    <t>TKM</t>
  </si>
  <si>
    <t>15km,592 t/km- výhybky</t>
  </si>
  <si>
    <t>(0,09495*592)*15 _x000d_
Celkem 843,156 = 843,156 _x000d_
Celkem 843,156 = 843,156_x000d_</t>
  </si>
  <si>
    <t>1. Položka obsahuje:
 – naložení na dopravní prostředek, odvoz a složení
 – případné překládky na trase
2. Položka neobsahuje:
 – poplatky za likvidaci odpadů, nacení se položkami ze ssd 0
3. Způsob měření:
Výměra je sumou součinů tun vybouraného materiálu v původním stavu a k nim příslušných jednotlivých odvozových vzdáleností v kilometrech.</t>
  </si>
  <si>
    <t>965123</t>
  </si>
  <si>
    <t>DEMONTÁŽ KOLEJE NA DŘEVĚNÝCH PRAŽCÍCH DO KOLEJOVÝCH POLÍ S ODVOZEM NA MONTÁŽNÍ ZÁKLADNU S NÁSLEDNÝM ROZEBRÁNÍM</t>
  </si>
  <si>
    <t>za KV 25</t>
  </si>
  <si>
    <t>10,3 _x000d_
Celkem 10,3 = 10,300 _x000d_
Celkem 10,3 = 10,300_x000d_</t>
  </si>
  <si>
    <t>1. Položka obsahuje:
 – uvolnění kolejového roštu z kolejového lože
 – odstranění kolejnicových propojek, uzemnění a jiného vybavení
 – případné rozřezání kolejového roštu
 – úplné rozebrání koleje v místě demontáže do kolejových polí a jejich hrubé očištění
 – naložení vybouraného materiálu na dopravní prostředek
 – odvoz kolejových polí z místa demontáže na montážní základnu
 – rozebrání kolejových polí na montážní základně do součástí
 – příplatky za ztížené podmínky při práci v kolejišti, např. za překážky na straně koleje apod.
2. Položka neobsahuje:
 – odvoz nevyhovujícího materiálu na likvidaci
 – poplatky za likvidaci odpadů, nacení se položkami ze ssd 0
3. Způsob měření:
Měří se délka koleje ve smyslu ČSN 73 6360, tj. v ose koleje.</t>
  </si>
  <si>
    <t>965126</t>
  </si>
  <si>
    <t>DEMONTÁŽ KOLEJE NA DŘEVĚNÝCH PRAŽCÍCH - ODVOZ ROZEBRANÝCH SOUČÁSTÍ (Z MÍSTA DEMONTÁŽE NEBO Z MONTÁŽNÍ ZÁKLADNY) K LIKVIDACI</t>
  </si>
  <si>
    <t>15km,310 t/km</t>
  </si>
  <si>
    <t>47,895 _x000d_
Celkem 47,895 = 47,895 _x000d_
Celkem 47,895 = 47,895_x000d_</t>
  </si>
  <si>
    <t>965223</t>
  </si>
  <si>
    <t>DEMONTÁŽ VÝHYBKOVÉ KONSTRUKCE NA DŘEVĚNÝCH PRAŽCÍCH DO KOLEJOVÝCH POLÍ S ODVOZEM NA MONTÁŽNÍ ZÁKLADNU S NÁSLEDNÝM ROZEBRÁNÍM</t>
  </si>
  <si>
    <t>5*50 _x000d_
Celkem 250 = 250,000 _x000d_
Celkem 250 = 250,000_x000d_</t>
  </si>
  <si>
    <t>1. Položka obsahuje:
 – uvolnění kolejového roštu výhybkové konstrukce z kolejového lože
 – odstranění kolejnicových propojek, uzemnění a jiného vybavení
 – případné rozřezání kolejového roštu výhybkové konstrukce
 – úplné rozebrání výhybkové konstrukce v místě demontáže do kolejových polí a jejich hrubé očištění
 – naložení vybouraného materiálu na dopravní prostředek
 – odvoz kolejových polí z místa demontáže na montážní základnu
 – rozebrání kolejových polí na montážní základně do součástí
 – příplatky za ztížené podmínky při práci v kolejišti, např. za překážky na straně koleje apod.
2. Položka neobsahuje:
 – odvoz nevyhovujícího materiálu na likvidaci
 – poplatky za likvidaci odpadů, nacení se položkami ze ssd 0
3. Způsob měření:
Měří se rozvinutá délka výhybkové konstrukce ve všech větvcích dle ČSN 73 6360, tj. v ose koleje.</t>
  </si>
  <si>
    <t>965226</t>
  </si>
  <si>
    <t>DEMONTÁŽ VÝHYBKOVÉ KONSTRUKCE NA DŘEVĚNÝCH PRAŽCÍCH - ODVOZ ROZEBRANÝCH SOUČÁSTÍ (Z MÍSTA DEMONTÁŽE NEBO Z MONTÁŽNÍ ZÁKLADNY) K LIKVIDACI</t>
  </si>
  <si>
    <t>15km</t>
  </si>
  <si>
    <t>83*15 _x000d_
Celkem 1245 = 1245,000 _x000d_
Celkem 1245 = 1245,000_x000d_</t>
  </si>
  <si>
    <t>965831</t>
  </si>
  <si>
    <t>DEMONTÁŽ NÁMEZNÍKU</t>
  </si>
  <si>
    <t>1. Položka obsahuje:
 – zahrnuje veškeré činnosti, zařízení a materiál nutných k odstranění konstrukce
 – naložení vybouraného materiálu na dopravní prostředek
 – příplatky za ztížené podmínky při práci v kolejišti, např. za překážky na straně koleje apod.
2. Položka neobsahuje:
 – odvoz vybouraného materiálu do skladu nebo na likvidaci
 – poplatky za likvidaci odpadů, nacení se položkami ze ssd 0
3. Způsob měření:
Udává se počet kusů kompletní konstrukce nebo práce.</t>
  </si>
  <si>
    <t>965832</t>
  </si>
  <si>
    <t>DEMONTÁŽ NÁMEZNÍKU - ODVOZ (NA LIKVIDACI ODPADŮ NEBO JINÉ URČENÉ MÍSTO)</t>
  </si>
  <si>
    <t>1. Položka obsahuje:
 – odvoz jakýmkoliv dopravním prostředkem a složení
 – případné překládky na trase
2. Položka neobsahuje:
 – naložení vybouraného materiálu na dopravní prostředek (je zahrnuto ve zdrojové položce)
 – poplatky za likvidaci odpadů, nacení se položkami ze ssd 0
3. Způsob měření:
Výměra je součtem součinů metrů krychlových tun vybouraného materiálu v původním stavu a jednotlivých vzdáleností v kilometrech.</t>
  </si>
  <si>
    <t>965841</t>
  </si>
  <si>
    <t>DEMONTÁŽ JAKÉKOLIV NÁVĚSTI</t>
  </si>
  <si>
    <t>hektometrovníky</t>
  </si>
  <si>
    <t>2 _x000d_
Celkem 2 = 2,000 _x000d_
Celkem 2 = 2,000_x000d_</t>
  </si>
  <si>
    <t>965842</t>
  </si>
  <si>
    <t>DEMONTÁŽ JAKÉKOLIV NÁVĚSTI - ODVOZ (NA LIKVIDACI ODPADŮ NEBO JINÉ URČENÉ MÍSTO)</t>
  </si>
  <si>
    <t>30km</t>
  </si>
  <si>
    <t>23,4 _x000d_
Celkem 23,4 = 23,400 _x000d_
Celkem 23,4 = 23,400_x000d_</t>
  </si>
  <si>
    <t>SO 12-11-01</t>
  </si>
  <si>
    <t>015111</t>
  </si>
  <si>
    <t xml:space="preserve">POPLATKY ZA LIKVIDACI ODPADŮ NEKONTAMINOVANÝCH - 17 05 04  VYTĚŽENÉ ZEMINY A HORNINY -  I. TŘÍDA TĚŽITELNOSTI</t>
  </si>
  <si>
    <t>OTSKP 24</t>
  </si>
  <si>
    <t>(1117,915+177,915+3,2)*1,8 _x000d_
Celkem 2338,254 = 2338,254 _x000d_
Celkem 2338,254 = 2338,254_x000d_</t>
  </si>
  <si>
    <t>12</t>
  </si>
  <si>
    <t>Odkopávky a prokopávky</t>
  </si>
  <si>
    <t>123738</t>
  </si>
  <si>
    <t>ODKOP PRO SPOD STAVBU SILNIC A ŽELEZNIC TŘ. I, ODVOZ DO 20KM</t>
  </si>
  <si>
    <t>972,1*1,15 _x000d_
Celkem 1117,915 = 1117,915 _x000d_
Celkem 1117,915 = 1117,915_x000d_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</si>
  <si>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</si>
  <si>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123739</t>
  </si>
  <si>
    <t>PŘÍPLATEK ZA DALŠÍ 1KM DOPRAVY ZEMINY</t>
  </si>
  <si>
    <t>10 km na skládku</t>
  </si>
  <si>
    <t>1117,915*10 _x000d_
Celkem 11179,15 = 11179,150 _x000d_
Celkem 11179,15 = 11179,150_x000d_</t>
  </si>
  <si>
    <t>položka zahrnuje příplatek k vodorovnému přemístění zeminy za každý další 1km nad 20km</t>
  </si>
  <si>
    <t>13</t>
  </si>
  <si>
    <t>Hloubené vykopávky</t>
  </si>
  <si>
    <t>132738</t>
  </si>
  <si>
    <t>HLOUBENÍ RÝH ŠÍŘ DO 2M PAŽ I NEPAŽ TŘ. I, ODVOZ DO 20KM</t>
  </si>
  <si>
    <t>dle VV, odvodnění</t>
  </si>
  <si>
    <t>154,709*1,15 _x000d_
Celkem 177,915 = 177,915 _x000d_
Celkem 177,915 = 177,915_x000d_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</si>
  <si>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</si>
  <si>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132739</t>
  </si>
  <si>
    <t>177,915*10 _x000d_
Celkem 1779,15 = 1779,150 _x000d_
Celkem 1779,15 = 1779,150_x000d_</t>
  </si>
  <si>
    <t>133738</t>
  </si>
  <si>
    <t>HLOUBENÍ ŠACHET ZAPAŽ I NEPAŽ TŘ. I, ODVOZ DO 20KM</t>
  </si>
  <si>
    <t>trativodní šachty</t>
  </si>
  <si>
    <t>0,4*2*4 _x000d_
Celkem 3,2 = 3,200 _x000d_
Celkem 3,2 = 3,200_x000d_</t>
  </si>
  <si>
    <t>133739</t>
  </si>
  <si>
    <t>10 km</t>
  </si>
  <si>
    <t>3,2*10 _x000d_
Celkem 32 = 32,000 _x000d_
Celkem 32 = 32,000_x000d_</t>
  </si>
  <si>
    <t>17</t>
  </si>
  <si>
    <t>Konstrukce zemin</t>
  </si>
  <si>
    <t>17511</t>
  </si>
  <si>
    <t>OBSYP POTRUBÍ A OBJEKTŮ SE ZHUTNĚNÍM</t>
  </si>
  <si>
    <t>zásyp odvodnění, dle VV</t>
  </si>
  <si>
    <t>358,176m3 _x000d_
Celkem 358,176 = 358,176 _x000d_
Celkem 358,176 = 358,176_x000d_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</si>
  <si>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- zemina vytlačená potrubím o DN do 180mm se od kubatury obsypů neodečítá</t>
  </si>
  <si>
    <t>18</t>
  </si>
  <si>
    <t>Povrchové úpravy terénu</t>
  </si>
  <si>
    <t>18090</t>
  </si>
  <si>
    <t>VŠEOBECNÉ ÚPRAVY OSTATNÍCH PLOCH</t>
  </si>
  <si>
    <t>kvalifikovaný odhad projektanta</t>
  </si>
  <si>
    <t>1500m2 _x000d_
Celkem 1500 = 1500,000 _x000d_
Celkem 1500 = 1500,000_x000d_</t>
  </si>
  <si>
    <t>Všeobecné úpravy musí zahrnovat úpravu území po uskutečnění stavby, tak jak je požadováno v zadávací dokumentaci s výjimkou těch prací, pro které jsou uvedeny samostatné položky.</t>
  </si>
  <si>
    <t>18110</t>
  </si>
  <si>
    <t>ÚPRAVA PLÁNĚ SE ZHUTNĚNÍM V HORNINĚ TŘ. I</t>
  </si>
  <si>
    <t>průměrná šířka poj 1 kolejí = 6m</t>
  </si>
  <si>
    <t>261,235*6 _x000d_
Celkem 1576,41 = 1576,410 _x000d_
Celkem 1576,41 = 1576,410_x000d_</t>
  </si>
  <si>
    <t>položka zahrnuje úpravu pláně včetně vyrovnání výškových rozdílů. Míru zhutnění určuje projekt.</t>
  </si>
  <si>
    <t>2</t>
  </si>
  <si>
    <t>Základy</t>
  </si>
  <si>
    <t>212655</t>
  </si>
  <si>
    <t>TRATIVODY KOMPL Z TRUB Z PLAST HM DN DO 300MM, RÝHA TŘ I</t>
  </si>
  <si>
    <t>dle situace</t>
  </si>
  <si>
    <t>64+88 M DN 150 _x000d_
Celkem 152 = 152,000_x000d_</t>
  </si>
  <si>
    <t>Položka platí pro kompletní konstrukce trativodů a zahrnuje zejména:
- výkop rýhy předepsaného tvaru v dané třídě těžitelnosti, výplň, zásyp trativodu včetně dopravy, uložení přebytečného materiálu, dodávky předepsaného materiálu pro výplň a zásyp
- zřízení spojovací vrstvy
- zřízení podkladu a lože trativodu z předepsaného materiálu
- dodávka a uložení trativodu předepsaného materiálu a profilu
- obsyp trativodu předepsaným materiálem
- ukončení trativodu zaústěním do potrubí nebo vodoteče, případně vybudování ukončujícího objektu (kapličky) dle VL
- veškerý materiál, výrobky a polotovary, včetně mimostaveništní a vnitrostaveništní dopravy
- nezahrnuje opláštění z geotextilie, fólie</t>
  </si>
  <si>
    <t>21461</t>
  </si>
  <si>
    <t>SEPARAČNÍ GEOTEXTILIE</t>
  </si>
  <si>
    <t>1,2*148 _x000d_
Celkem 177,6 = 177,600 _x000d_
Celkem 177,6 = 177,600_x000d_</t>
  </si>
  <si>
    <t>Položka zahrnuje:
- dodávku předepsané geotextilie
- úpravu, očištění a ochranu podkladu
- přichycení k podkladu, případně zatížení
- úpravy spojů a zajištění okrajů
- úpravy pro odvodnění
- nutné přesahy
- mimostaveništní a vnitrostaveništní dopravu</t>
  </si>
  <si>
    <t>50</t>
  </si>
  <si>
    <t>Konstrukční vrstvy tělesa železničního spodku</t>
  </si>
  <si>
    <t>501101</t>
  </si>
  <si>
    <t>ZŘÍZENÍ KONSTRUKČNÍ VRSTVY TĚLESA ŽELEZNIČNÍHO SPODKU ZE ŠTĚRKODRTI NOVÉ</t>
  </si>
  <si>
    <t>Využití recyklátů z SO 11-10-01</t>
  </si>
  <si>
    <t>488,487-146,902 _x000d_
Celkem 341,585 = 341,585 _x000d_
Celkem 341,585 = 341,585_x000d_</t>
  </si>
  <si>
    <t>1. Položka obsahuje:
 – nákup a dodání štěrkodrtě v požadované kvalitě podle zadávací dokumentace
 – očištění podkladu, případně zřízení spojovací vrstvy
 – uložení štěrkodrtě dle předepsaného technologického předpisu
 – zřízení podkladní nebo konstrukční vrstvy ze štěrkodrtě bez rozlišení šířky, pokládání vrstvy po etapách, případně dílčích vrstvách, včetně pracovních spar a spojů
 – hutnění na předepsanou míru hutnění
 – průkazní zkoušky, kontrolní zkoušky a kontrolní měření
 – úpravu napojení, ukončení a těsnění podél odvodňovacích zařízení, vpustí, šachet apod.
 – těsnění, tmelení a výplň spar a otvorů
 – ošetření úložiště po celou dobu práce v něm vč. klimatických opatření
 – ztížení v okolí inženýrských vedení, konstrukcí a objektů a jejich dočasné zajištění
 – ztížení provádění včetně hutnění ve ztížených podmínkách a stísněných prostorech
 – úpravu povrchu vrstvy
2. Položka neobsahuje:
 X
3. Způsob měření:
Měří se metr krychlový.</t>
  </si>
  <si>
    <t>501102</t>
  </si>
  <si>
    <t>ZŘÍZENÍ KONSTRUKČNÍ VRSTVY TĚLESA ŽELEZNIČNÍHO SPODKU ZE ŠTĚRKODRTI RECYKLOVANÉ</t>
  </si>
  <si>
    <t>146,902m3 _x000d_
Celkem 146,902 = 146,902 _x000d_
Celkem 146,902 = 146,902_x000d_</t>
  </si>
  <si>
    <t>1. Položka obsahuje:
 – recyklaci kameniva, popř. nákup a dodání recyklované štěrkodrtě v požadované kvalitě podle zadávací dokumentace
 – přezkoušení kvality recyklovaného materiálu
 – zřízení, provoz a demontáž recyklačního zařízení včetně dopravy
 – dopravu recyklovaného kameniva z recyklační základny na místo určení včetně případných překládek na jiný dopravní prostředek nebo meziskladování
 – očištění podkladu, případně zřízení spojovací vrstvy
 – uložení štěrkodrtě dle předepsaného technologického předpisu
 – zřízení podkladní nebo konstrukční vrstvy ze štěrkodrtě bez rozlišení šířky, pokládání vrstvy po etapách, případně dílčích vrstvách, včetně pracovních spar a spojů
 – hutnění na předepsanou míru hutnění
 – průkazní zkoušky, kontrolní zkoušky a kontrolní měření
 – úpravu napojení, ukončení a těsnění podél odvodňovacích zařízení, vpustí, šachet apod.
 – těsnění, tmelení a výplň spar a otvorů
 – ošetření úložiště po celou dobu práce v něm vč. klimatických opatření
 – ztížení v okolí inženýrských vedení, konstrukcí a objektů a jejich dočasné zajištění
 – ztížení provádění včetně hutnění ve ztížených podmínkách a stísněných prostorech
 – úpravu povrchu vrstvy
2. Položka neobsahuje:
 X
3. Způsob měření:
Měří se metr krychlový.</t>
  </si>
  <si>
    <t>501201</t>
  </si>
  <si>
    <t>ZŘÍZENÍ KONSTRUKČNÍ VRSTVY TĚLESA ŽELEZNIČNÍHO SPODKU Z DRCENÉHO KAMENIVA NOVÉ</t>
  </si>
  <si>
    <t>Štěrkodrť ŠD 0/32, tl. 250 mm</t>
  </si>
  <si>
    <t>486,05*1,1 _x000d_
Celkem 534,655 = 534,655 _x000d_
Celkem 534,655 = 534,655_x000d_</t>
  </si>
  <si>
    <t>1. Položka obsahuje:
 – nákup a dodání drceného kameniva v požadované kvalitě podle zadávací dokumentace
 – očištění podkladu, případně zřízení spojovací vrstvy
 – uložení drceného kameniva dle předepsaného technologického předpisu
 – zřízení podkladní nebo konstrukční vrstvy z drceného kameniva bez rozlišení šířky, pokládání vrstvy po etapách, případně dílčích vrstvách, včetně pracovních spar a spojů
 – hutnění na předepsanou míru hutnění
 – průkazní zkoušky, kontrolní zkoušky a kontrolní měření
 – úpravu napojení, ukončení a těsnění podél odvodňovacích zařízení, vpustí, šachet apod.
 – těsnění, tmelení a výplň spar a otvorů
 – ošetření úložiště po celou dobu práce v něm vč. klimatických opatření
 – ztížení v okolí inženýrských vedení, konstrukcí a objektů a jejich dočasné zajištění
 – ztížení provádění včetně hutnění ve ztížených podmínkách a stísněných prostorech
 – úpravu povrchu vrstvy
2. Položka neobsahuje:
 X
3. Způsob měření:
Měří se metr krychlový.</t>
  </si>
  <si>
    <t>501410</t>
  </si>
  <si>
    <t>ZŘÍZENÍ KONSTRUKČNÍ VRSTVY TĚLESA ŽELEZNIČNÍHO SPODKU ZE ZEMINY ZLEPŠENÉ (STABILIZOVANÉ) CEMENTEM</t>
  </si>
  <si>
    <t>Cementová stabilizace SC, tl. 300 mm</t>
  </si>
  <si>
    <t>486,05*1,2 _x000d_
Celkem 583,26 = 583,260 _x000d_
Celkem 583,26 = 583,260_x000d_</t>
  </si>
  <si>
    <t>1. Položka obsahuje:
 – nákup a dodání materiálů pro uvedenou stabilizaci v požadované kvalitě podle zadávací dokumentace, včetně pojiva
 – očištění podkladu případně zřízení spojovací vrstvy
 – uložení materiálů pro stabilizaci dle předepsaného technologického předpisu
 – zřízení vrstvy na místě nebo z dovezeného materiálu (z mísícího centra), bez rozlišení šířky, pokládání vrstvy po etapách, příp. dílčích vrstvách, včetně pracovních spar a spojů
 – hutnění na předepsanou míru hutnění
 – průkazní zkoušky, kontrolní zkoušky a kontrolní měření
 – úpravu napojení, ukončení a těsnění podél odvodňovacích zařízení, vpustí, šachet apod.
 – těsnění, tmelení a výplň spar a otvorů
 – ošetření úložiště po celou dobu práce v něm včetně klimatických opatření
 – ztížení v okolí vedení, konstrukcí a objektů a jejich dočasné zajištění
 – ztížení provádění vč. hutnění ve ztížených podmínkách a stísněných prostorech
 – úpravu povrchu vrstvy
2. Položka neobsahuje:
 X
3. Způsob měření:
Měří se metr krychlový.</t>
  </si>
  <si>
    <t>80</t>
  </si>
  <si>
    <t>Potrubí</t>
  </si>
  <si>
    <t>894846</t>
  </si>
  <si>
    <t>ŠACHTY KANALIZAČNÍ PLASTOVÉ D 400MM</t>
  </si>
  <si>
    <t>dle TZ</t>
  </si>
  <si>
    <t>položka zahrnuje:
- poklopy s rámem z předepsaného materiálu a tvaru
- předepsané plastové skruže, dno a není-li uvedeno jinak i podkladní vrstvu (z kameniva nebo betonu).
- výplň, těsnění a tmelení spár a spojů,
- očištění a ošetření úložných ploch,
- předepsané podkladní konstrukce</t>
  </si>
  <si>
    <t>SO 12-81-01</t>
  </si>
  <si>
    <t>SOUPIS PRACÍ / ROZPOČET</t>
  </si>
  <si>
    <t>74C121</t>
  </si>
  <si>
    <t>PŘÍPLATEK ZA PLASTOVÝ IZOLÁTOR</t>
  </si>
  <si>
    <t>1. Položka obsahuje:
 – příplatek na materiál, dodávku a kusové zkoušky izolátoru podle TKP (samostatně nelze položku použít)
2. Položka neobsahuje:
 X
3. Způsob měření:
Udává se počet kusů kompletní konstrukce nebo práce.</t>
  </si>
  <si>
    <t>74C131</t>
  </si>
  <si>
    <t>VÝMĚNA IZOLÁTORU V KONZOLE, SIK NEBO LANĚ (PODÉLNÉM, PŘÍČNÉM, SMĚROVÉM)</t>
  </si>
  <si>
    <t>1. Položka obsahuje:
 – materiál, demontáž a montáž izolátoru vč. mechanizmů a spojovacího a pomocného materiálu
 – definitivní regulaci konzoly, SIK nebo lana
2. Položka neobsahuje:
 X
3. Způsob měření:
Udává se počet kusů kompletní konstrukce nebo práce.</t>
  </si>
  <si>
    <t>74C136</t>
  </si>
  <si>
    <t>VODOROVNÝ POSUN SIK NA BŘEVNĚ BRÁNY</t>
  </si>
  <si>
    <t>1. Položka obsahuje:
 – demontáž a montáž SIK vč. mechanizmů a měření
 – definitivní regulaci SIK
2. Položka neobsahuje:
 – materiál SIK a upevňovací materiál
3. Způsob měření:
Udává se počet kusů kompletní konstrukce nebo práce.</t>
  </si>
  <si>
    <t>74C137</t>
  </si>
  <si>
    <t>UVOLNĚNÍ A ZPĚTNÁ MONTÁŽ TR NEBO NL V ZÁVĚSU</t>
  </si>
  <si>
    <t>1. Položka obsahuje:
 – uvolnění lana nebo troleje ze závěsu a jeho opětovná montáž s použitím mechanizmů včetně potřebného měření
2. Položka neobsahuje:
 – materiál
3. Způsob měření:
Udává se počet kusů kompletní konstrukce nebo práce.</t>
  </si>
  <si>
    <t>74C311</t>
  </si>
  <si>
    <t>KŘÍŽENÍ SESTAV</t>
  </si>
  <si>
    <t>1. Položka obsahuje:
 – všechny náklady na montáž a materiál dodaného zařízení protikorozně ošetřeného podle TKP se všemi pomocnými doplňujícími součástmi a pracemi s použitím mechanizmů
2. Položka neobsahuje:
 X
3. Způsob měření:
Udává se počet kusů kompletní konstrukce nebo práce.</t>
  </si>
  <si>
    <t>74C312</t>
  </si>
  <si>
    <t>VĚŠÁK TROLEJE ZÁKLADNÍ (PEVNÝ NEBO KLUZNÝ)</t>
  </si>
  <si>
    <t>74C315</t>
  </si>
  <si>
    <t>PROUDOVÉ PROPOJENÍ PODÉLNÝCH POLÍ</t>
  </si>
  <si>
    <t>74C322</t>
  </si>
  <si>
    <t>SPOJKA LAN A TROLEJÍ IZOLOVANÁ</t>
  </si>
  <si>
    <t>74C323</t>
  </si>
  <si>
    <t>SPOJKA TROLEJÍ SJÍZDNÁ</t>
  </si>
  <si>
    <t>74C331</t>
  </si>
  <si>
    <t>DĚLIČ V TROLEJI VČETNĚ TABULKY</t>
  </si>
  <si>
    <t>74C584</t>
  </si>
  <si>
    <t>TAŽENÍ TROLEJE 150 MM2 CU</t>
  </si>
  <si>
    <t>1. Položka obsahuje:
 – všechny náklady na montáž a materiál dodaného zařízení se všemi pomocnými doplňujícími součástmi
 – cena položky je vč. ostatních rozpočtových nákladů
2. Položka neobsahuje:
 X
3. Způsob měření:
Měří se metr délkový v ose vodiče nebo lana.</t>
  </si>
  <si>
    <t>74C591</t>
  </si>
  <si>
    <t>VÝŠKOVÁ REGULACE TROLEJE</t>
  </si>
  <si>
    <t>1. Položka obsahuje:
 – všechny náklady na regulaci troleje s použitím mechanizmů
 – cena položky je vč. ostatních rozpočtových nákladů
2. Položka neobsahuje:
 X
3. Způsob měření:
Měří se metr délkový v ose vodiče nebo lana.</t>
  </si>
  <si>
    <t>74C596</t>
  </si>
  <si>
    <t xml:space="preserve">ZAJIŠTĚNÍ KOTVENÍ  NL A TR VŠECH SESTAV</t>
  </si>
  <si>
    <t>1. Položka obsahuje:
 – všechny náklady na regulaci kotvení se všemi pomocnými doplňujícími pracemi vč,mechanismů
2. Položka neobsahuje:
 X
3. Způsob měření:
Udává se počet kusů kompletní konstrukce nebo práce.</t>
  </si>
  <si>
    <t>74C5A1</t>
  </si>
  <si>
    <t>DEFINITIVNÍ REGULACE POHYBLIVÉHO KOTVENÍ TROLEJE</t>
  </si>
  <si>
    <t>74C5A2</t>
  </si>
  <si>
    <t>DEFINITIVNÍ REGULACE POHYBLIVÉHO KOTVENÍ NOSNÉHO LANA</t>
  </si>
  <si>
    <t>74C733</t>
  </si>
  <si>
    <t>PROUDOVÉ PROPOJENÍ SESTAV TV</t>
  </si>
  <si>
    <t>1. Položka obsahuje:
 – všechny náklady na montáž a materiál dodaného zařízení protikorozně ošetřeného podle TKP se všemi pomocnými doplňujícími součástmi a pracemi s použitím mechanizmů
 – cena položky je vč. ostatních rozpočtových nákladů
2. Položka neobsahuje:
 X
3. Způsob měření:
Udává se počet kusů kompletní konstrukce nebo práce.</t>
  </si>
  <si>
    <t>74C973</t>
  </si>
  <si>
    <t>ÚPRAVY STÁVAJÍCÍHO TV - PROVIZORNÍ STAVY ZA 100 M ZPROVOZŇOVANÉ SKUPINY</t>
  </si>
  <si>
    <t>1. Položka obsahuje:
 – veškeré další práce a úpravy na stávajícím TV, nutné ke zprovoznění TV 
2. Položka neobsahuje:
 X
3. Způsob měření:
Kusem se rozumí 100 m úseku stávající elektrifikované koleje. (Trat´a malá žst. 5-10 ks, velká žst. 20-40 ks.)</t>
  </si>
  <si>
    <t>74C974</t>
  </si>
  <si>
    <t>AKTUALIZACE KSU A TP DLE KOLEJOVÝCH POSTUPŮ ZA 100 M ZPROVOZŇOVANÉ SKUPINY</t>
  </si>
  <si>
    <t>1. Položka obsahuje:
 – veškeré další práce na aktualizaci KSU a TP po každém stavebním postupu
2. Položka neobsahuje:
 X
3. Způsob měření:
Kusem se rozumí 100 m úseku elektrifikované koleje x stavební postup.</t>
  </si>
  <si>
    <t>74C976</t>
  </si>
  <si>
    <t>ZPRACOVÁNÍ KSU A TP PRO ÚČELY ZAVEDENÍ DO PROVOZU ZA 100 M ZPROVOZŇOVANÉ SKUPINY</t>
  </si>
  <si>
    <t>1. Položka obsahuje:
 – veškeré další práce pro zpracování a odsouhlasení KSU a TP při uvádění do provozu
2. Položka neobsahuje:
 X
3. Způsob měření:
Kusem se rozumí 100 m úseku elektrifikované koleje.</t>
  </si>
  <si>
    <t>74CF11</t>
  </si>
  <si>
    <t>TAŽNÉ HNACÍ VOZIDLO K PRACOVNÍM SOUPRAVÁM (PRO VODIČE - MONTÁŽ)</t>
  </si>
  <si>
    <t xml:space="preserve">1. Položka obsahuje:
 – kolejové mechanizmy pro výstavbu  trakčního vedení
 – dopravu kolejových mechanismů z mateřského depa do prostoru stavby a zpět
2. Položka neobsahuje:
 X
3. Způsob měření:
Udává se čas v hodinách bez pohotovostních stavů vozidla.</t>
  </si>
  <si>
    <t>1. Položka obsahuje:
 – vyhotovení dokladu právnickou osobou o trolejových vedeních a trakčních zařízeních
2. Položka neobsahuje:
 X
3. Způsob měření:
Udává se v ks. 1ks pro 1x SO, PS.</t>
  </si>
  <si>
    <t xml:space="preserve">1. Položka obsahuje:
 – revizi autorizovaným revizním technikem na zařízeních trakčního vedení podle požadavku ČSN, včetně hodnocení
2. Položka neobsahuje:
 X
3. Způsob měření:
Udává se v  ks. Výpočet dle ks elektrifikovaných kolejí, neutrální pole 4ks, velká žst. dle počtu stavebních postupů.</t>
  </si>
  <si>
    <t>1. Položka obsahuje:
 – protokol autorizovaným revizním technikem na zařízeních trakčního vedení podle požadavku ČSN, včetně hodnocení
2. Položka neobsahuje:
 X
3. Způsob měření:
Udává se v ks. 1ks pro 1xSO, 1xPS.</t>
  </si>
  <si>
    <t>74F334</t>
  </si>
  <si>
    <t>ZAMĚŘENÍ SKUTEČNÉHO PROVEDENÍ TV 2KOLEJ. TRAŤ, MALÉ ŽST. ZA 100M</t>
  </si>
  <si>
    <t xml:space="preserve">1. Položka obsahuje:
 – geodetickou činnost po výstavbě  TV
2. Položka neobsahuje:
 X
3. Způsob měření:
Měří se 1 kus za každých 100m TV</t>
  </si>
  <si>
    <t>3</t>
  </si>
  <si>
    <t>74F441</t>
  </si>
  <si>
    <t>DEMONTÁŽ DĚLIČŮ</t>
  </si>
  <si>
    <t>1. Položka obsahuje:
 – všechny náklady na demontáž stávajícího zařízení se všemi pomocnými doplňujícími úpravami pro jeho likvidaci
 – naložení a odvoz demontovaného materiálu na určené místo pro stavbu
2. Položka neobsahuje:
 – poplatek za likvidaci odpadů (nacení se dle SSD 0)
3. Způsob měření:
Udává se počet kusů kompletní konstrukce nebo práce.</t>
  </si>
  <si>
    <t>74F455</t>
  </si>
  <si>
    <t>DEMONTÁŽ VĚŠÁKŮ TROLEJE</t>
  </si>
  <si>
    <t>74F456</t>
  </si>
  <si>
    <t>DEMONTÁŽ PROUDOVÝCH PROPOJENÍ PODÉLNÝCH A PŘÍČNÝCH</t>
  </si>
  <si>
    <t>74F457</t>
  </si>
  <si>
    <t>DEMONTÁŽ VLOŽENÝCH IZOLACÍ V PODÉLNÝCH A PŘÍČNÝCH POLÍCH</t>
  </si>
  <si>
    <t>SO 12-84-01</t>
  </si>
  <si>
    <t>ZEMNÍ PRÁCE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</si>
  <si>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eventuelně nutné druhotné rozpojení odstřelené horniny
- ruční vykopávky, odstranění kořenů a napadávek
- pažení, vzepření a rozepření vč. přepažování (vyjma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</si>
  <si>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702211</t>
  </si>
  <si>
    <t>KABELOVÁ CHRÁNIČKA ZEMNÍ DN DO 100 MM</t>
  </si>
  <si>
    <t>1. Položka obsahuje:
 – pomocné mechanismy
2. Položka neobsahuje:
 – obnovu a výměnu poškozených krytů
3. Způsob měření:
Měří se metr délkový.</t>
  </si>
  <si>
    <t>741911</t>
  </si>
  <si>
    <t>UZEMŇOVACÍ VODIČ V ZEMI FEZN DO 120 MM2</t>
  </si>
  <si>
    <t>1. Položka obsahuje:
 – přípravu podkladu pro osazení
 – měření, dělení, spojování, tvarování
 – ochranný nátěr spojů a při průchodu vodiče nad terén apod. dle příslušných norem
2. Položka neobsahuje:
 – zemní práce
 – ochranu vodiče - chráničky apod.
3. Způsob měření:
Měří se metr délkový.</t>
  </si>
  <si>
    <t>KABELY</t>
  </si>
  <si>
    <t>742I11</t>
  </si>
  <si>
    <t>KABEL NN CU OVLÁDACÍ 7-12ŽÍLOVÝ DO 2,5 MM2</t>
  </si>
  <si>
    <t>742L11</t>
  </si>
  <si>
    <t>UKONČENÍ DVOU AŽ PĚTIŽÍLOVÉHO KABELU V ROZVADĚČI NEBO NA PŘÍSTROJI DO 2,5 MM2</t>
  </si>
  <si>
    <t>1. Položka obsahuje:
 – všechny práce spojené s úpravou kabelů pro montáž včetně veškerého příslušentsví
2. Položka neobsahuje:
 X
3. Způsob měření:
Udává se počet kusů kompletní konstrukce nebo práce.</t>
  </si>
  <si>
    <t>742L12</t>
  </si>
  <si>
    <t>UKONČENÍ DVOU AŽ PĚTIŽÍLOVÉHO KABELU V ROZVADĚČI NEBO NA PŘÍSTROJI OD 4 DO 16 MM2</t>
  </si>
  <si>
    <t>742M11</t>
  </si>
  <si>
    <t>UKONČENÍ 7-12ŽÍLOVÉHO KABELU V ROZVADĚČI NEBO NA PŘÍSTROJI DO 2,5 MM2</t>
  </si>
  <si>
    <t>742P17</t>
  </si>
  <si>
    <t>VYHLEDÁNÍ STÁVAJÍCÍHO KABELU (MĚŘENÍ, SONDA)</t>
  </si>
  <si>
    <t>1. Položka obsahuje:
 – vyhledání stávajícího kabelu vn/nn v obvodu žel. stanice, na trati vč. výkopu sondy a veškerého příslušenství
2. Položka neobsahuje:
 X
3. Způsob měření:
Udává se počet kusů kompletní konstrukce nebo práce.</t>
  </si>
  <si>
    <t xml:space="preserve">1. Položka obsahuje:  – všechny práce spojené s ochranou štěrkového lože proti znečištění, rozprostření geotextílie v ploše   2. Položka neobsahuje:  X 3. Způsob měření: Měří se metr čtvereční.</t>
  </si>
  <si>
    <t>EOV</t>
  </si>
  <si>
    <t>74381B</t>
  </si>
  <si>
    <t xml:space="preserve">VÝSTROJ EOV PRO VÝHYBKU  JEDNODUCHOU TVARU 1:9-300, 1:11-300 - PRODLOUŽENÝ OHŘEV</t>
  </si>
  <si>
    <t>1. Položka obsahuje:
 – kompletní vybavení výhybky zařízením EOV – topné tyče, příchytky hlavic topných tyčí a pérových příchytek vlastních topných tyčí, připojovací šňůry a chráničky pro tyto šňůry, rozvodné skříňky vč. nosných konstrukcí těchto skříněk, dále topnice pro ohřev táhel všech přestavníků vč. sálavých desek a veškerého drobného spojovacího a upevňovacího materiálu. 
 – technický popis viz. projektová dokumentace
2. Položka neobsahuje:
 X
3. Způsob měření:
Udává se počet kusů kompletní konstrukce nebo práce.</t>
  </si>
  <si>
    <t>743842</t>
  </si>
  <si>
    <t xml:space="preserve">VÝSTROJ EOV PRO VÝHYBKU  - DOPLNĚNÍ VÝHYBKY O OHŘEV TÁHEL</t>
  </si>
  <si>
    <t>1. Položka obsahuje:
 – doplnění vybavení výhybky zařízením EOV pro ohřev prostoru táhel – topné tyče, příchytky hlavic topných tyčí a pérových příchytek vlastních topných tyčí, připojovací šňůry a chráničky pro tyto šňůry, rozvodné skříňky vč. nosných konstrukcí těchto skříněk, veškerý drobný spojovací a upevňovací materiál. 
 – technický popis viz. projektová dokumentace
2. Položka neobsahuje:
 X
3. Způsob měření:
Udává se počet kusů kompletní konstrukce nebo práce.</t>
  </si>
  <si>
    <t>743936</t>
  </si>
  <si>
    <t>ROZVADĚČ EOV - SADA KOLEJOVÉHO TEPLOMĚRU, ČIDLA SRÁŽEK A VENKOVNÍ TEPLOTY</t>
  </si>
  <si>
    <t>1. Položka obsahuje:
 – veškeré příslušenství
 – technický popis viz. projektová dokumentace
2. Položka neobsahuje:
 X
3. Způsob měření:
Udává se počet kusů kompletní konstrukce nebo práce.</t>
  </si>
  <si>
    <t>743937</t>
  </si>
  <si>
    <t>ROZVADĚČ EOV - NÁVĚJOVÉ ČIDLO</t>
  </si>
  <si>
    <t>4</t>
  </si>
  <si>
    <t>EOV DOPLNĚNÍ PROGRAMOVÉHO VYBAVENÍ ELEKTRODISPEČINKU</t>
  </si>
  <si>
    <t>743971</t>
  </si>
  <si>
    <t>ÚPRAVA NEBO ROZŠÍŘENÍ SW NA ELEKTRODISPEČINKU-ÚPRAVA NEBO ROZŠÍŘENÍ AKTIVNÍHO PRVKU V APLIKACI PRO VIZUALIZACI A OVLÁDÁNÍ ZAŘ.NA ELEKTRODISPEČINKU</t>
  </si>
  <si>
    <t xml:space="preserve">ÚPRAVA NEBO ROZŠÍŘENÍ SW NA ELEKTRODISPEČINKU - ÚPRAVA NEBO ROZŠÍŘENÍ AKTIVNÍHO PRVKU V APLIKACI PRO VIZUALIZACI A OVLÁDÁNÍ ZAŘÍZENÍ NA ELEKTRODISPEČINKU VČETNĚ ZAVEDENÍ DO SYSTÉMU CELÉHO ŘÍZENÍ, OŽIVENÍ A ODZKOUŠENÍ                                                                                                                                                                                                                                                                       1. Položka obsahuje:
 – úprava řídícího software rozvaděče i nadřazeného systému
 – technický popis viz. projektová dokumentace
2. Položka neobsahuje:
 X
3. Způsob měření:
Udává se čas v hodinách.</t>
  </si>
  <si>
    <t>743A51</t>
  </si>
  <si>
    <t>UVEDENÍ EPZ DO PROVOZU, VNITŘNÍ SEŘÍZENÍ A NASTAVENÍ SYSTÉMU EPZ, DO 6 KS STOJANŮ</t>
  </si>
  <si>
    <t>1. Položka obsahuje:
 – nastavení a seřízení zařízení zařízení v kolejišti i v rozvodně EPZ, provedení zkoušek, dodání atestů a revizních zpráv
2. Položka neobsahuje:
 X
3. Způsob měření:
Udává se počet kusů kompletní konstrukce nebo práce.</t>
  </si>
  <si>
    <t>EOV DEMONTÁŽE</t>
  </si>
  <si>
    <t>743Z41</t>
  </si>
  <si>
    <t>DEMONTÁŽ ZAŘÍZENÍ EOV NA VÝHYBCE</t>
  </si>
  <si>
    <t>1. Položka obsahuje:
 – všechny náklady na demontáž stávajícího zařízení se všemi pomocnými doplňujícími úpravami pro jeho likvidaci
 – naložení vybouraného materiálu na dopravní prostředek
2. Položka neobsahuje:
 – odvoz vybouraného materiálu
 – poplatek za likvidaci odpadů (nacení se dle SSD 0)
3. Způsob měření:
Udává se počet kusů kompletní konstrukce nebo práce.</t>
  </si>
  <si>
    <t>743Z92</t>
  </si>
  <si>
    <t>DEMONTÁŽ - ODVOZ (NA LIKVIDACI ODPADŮ NEBO JINÉ URČENÉ MÍSTO)</t>
  </si>
  <si>
    <t>tkm</t>
  </si>
  <si>
    <t>VÝCHOZÍ REVIZE A PROTOKOLY</t>
  </si>
  <si>
    <t>SO 12-87-01</t>
  </si>
  <si>
    <t>Dodávka a montáž</t>
  </si>
  <si>
    <t>74C921</t>
  </si>
  <si>
    <t>PŘÍMÉ UKOLEJNĚNÍ KONSTRUKCE VŠECH TYPŮ (VČETNĚ VÝZTUŽNÝCH DVOJIC) - 1 VODIČ</t>
  </si>
  <si>
    <t>74F459</t>
  </si>
  <si>
    <t>DEMONTÁŽ UKOLEJNĚNÍ KONSTRUKCÍ A PODPĚR VČETNĚ UCHYCENÍ A VODIČE</t>
  </si>
  <si>
    <t>SO 000</t>
  </si>
  <si>
    <t>027121</t>
  </si>
  <si>
    <t>PROVIZORNÍ PŘÍSTUPOVÉ CESTY - ZŘÍZENÍ</t>
  </si>
  <si>
    <t>přístupy ke kolejím a nástupištím (vč. přístupu od spol. Vellerin - nutno projednat a smluvně ošetřit)</t>
  </si>
  <si>
    <t>100m2 _x000d_
Celkem 100 = 100,000 _x000d_
Celkem 100 = 100,000_x000d_</t>
  </si>
  <si>
    <t>zahrnuje veškeré náklady spojené s objednatelem požadovanými zařízeními</t>
  </si>
  <si>
    <t>027123</t>
  </si>
  <si>
    <t>PROVIZORNÍ PŘÍSTUPOVÉ CESTY - ZRUŠENÍ</t>
  </si>
  <si>
    <t>SO 98-98</t>
  </si>
  <si>
    <t>Dokumentace stavby</t>
  </si>
  <si>
    <t>VSEOB001</t>
  </si>
  <si>
    <t>Dokumentace skutečného provedení stavby, geodetická část</t>
  </si>
  <si>
    <t>R-položka</t>
  </si>
  <si>
    <t>Vypracování vybrané části dokumentace skutečného provedení (DSPS)</t>
  </si>
  <si>
    <t>v předepsaném rozsahu a počtu dle VTP a ZTP _x000d_
Celkem 1 = 1,000 _x000d_
Celkem 1 = 1,000_x000d_</t>
  </si>
  <si>
    <t>Položka zahrnuje veškeré činnosti nezbytné k vypracování dokumentace skutečného provedení dle SOD na zhotovení stavby a v rozsahu dle zákona č. 283/2021 Sb., stavební zákon, ve znění pozdějších předpisů, dle směrnice SŽ SM011 Dokumentace staveb Správy železnic, státní organizace a dle požadavků VTP a ZTP. Jedná se o souhrn činností zahrnujících vyhotovení geodetické části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 Zhotovitel bude postupovat dle požadavků na obsahovou náležitost této části DSPS, která je uvedená v interním předpisu Objednatele - SŽ SM011 Dokumentace staveb Správy železnic, státní organizace. Položka zahrnuje odevzdání dokumentace v předepsaném počtu v listinné i elektronické formě uvedeném v ZTP a VTP.</t>
  </si>
  <si>
    <t>VSEOB002</t>
  </si>
  <si>
    <t>Dokumentace skutečného provedení stavby, technická část</t>
  </si>
  <si>
    <t xml:space="preserve">Položka zahrnuje veškeré činnosti nezbytné k vypracování dokumentace skutečného provedení dle SOD na zhotovení stavby a v rozsahu dle zákona č. 283/2021 Sb., stavební zákon, ve znění pozdějších předpisů, dle směrnice SŽ SM011 Dokumentace staveb Správy železnic, státní organizace a dle požadavků VTP a ZTP.  Jedná se o souhrn činností zahrnujících vyhotovení dokumentace skutečného provedení stavby v předepsaném počtu v listinné i elektronické formě. Zhotovitel bude postupovat dle požadavků na obsahovou náležitost této části DSPS, která je uvedená v interním předpisu Objednatele - SŽ SM011 Dokumentace staveb Správy železnic, státní organizace.</t>
  </si>
  <si>
    <t>VSEOB003</t>
  </si>
  <si>
    <t>Dokumentace skutečného provedení stavby, dokladová část</t>
  </si>
  <si>
    <t xml:space="preserve">Položka zahrnuje veškeré činnosti nezbytné k vypracování dokumentace skutečného provedení dle SOD na zhotovení stavby a v rozsahu dle zákona č. 283/2021 Sb., stavební zákon, ve znění pozdějších předpisů, dle směrnice SŽ SM011 Dokumentace staveb Správy železnic, státní organizace a dle požadavků VTP a ZTP.  Jedná se o souhrn činností zahrnujících doložení dokladů a podkladů pro předání stavby a její kolaudace v předepsané formě a počtu v listinné i elektronické formě. Zhotovitel bude postupovat dle požadavků na obsahovou náležitost této části DSPS, která je uvedená v interním předpisu Objednatele - SŽ SM011 Dokumentace staveb Správy železnic, státní organizace.</t>
  </si>
  <si>
    <t>Ostatní</t>
  </si>
  <si>
    <t>VSEOB004</t>
  </si>
  <si>
    <t>Osvědčení o shodě notifikovanou osobou</t>
  </si>
  <si>
    <t>Zajištění vydání osvědčení o shodě notifikovanou osobou</t>
  </si>
  <si>
    <t xml:space="preserve"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
Položka zahrnuje  všechny nezbytné práce, náklady a zařízení  včetně  všech doprav a pomocného materiálu nutných  pro uskutečnění dané činnosti.</t>
  </si>
  <si>
    <t>VSEOB005</t>
  </si>
  <si>
    <t>Osvědčení o bezpečnosti před uvedením do provozu</t>
  </si>
  <si>
    <t>Zajištění vydání osvědčení o bezpečnosti před uvedením do provozu.</t>
  </si>
  <si>
    <t xml:space="preserve"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
Položka zahrnuje  všechny nezbytné práce, náklady a zařízení  včetně  všech doprav a pomocného materiálu nutných  pro uskutečnění dané činnosti.</t>
  </si>
  <si>
    <t>VSEOB006</t>
  </si>
  <si>
    <t>Geodetické práce v rámci geodetické vytyčovací sítě stavby</t>
  </si>
  <si>
    <t>Souhrn geodetických činností při zřizování a vedení bodů geodetické vytyčovací sítě stavby</t>
  </si>
  <si>
    <t>Položka zahrnuje náklady na měřické činnosti v rámci zřizování a vedení bodů geodetické vytyčovací sítě stavby, především pak kontrolu a ověření vytyčovací sítě, měřické práce při zřízení, překládání, obnově a doplnění bodů vytyčovací sítě, včetně výpočetních a dokumentačních činností.
Zřízení a vedení bodů geodetických mikrosíti je součástí nákladů příslušných stavebních objektů, pro které je v projektu stanoveno jejich vybudování a není součástní nákladu této položky.</t>
  </si>
  <si>
    <t>VSEOB007</t>
  </si>
  <si>
    <t>Nájmy hrazené zhotovitelem stavby</t>
  </si>
  <si>
    <t>VSEOB008</t>
  </si>
  <si>
    <t>Průzkumy, kontaminace a rozbory + Provozní vlivy Rušení prací železničním provozem</t>
  </si>
  <si>
    <t>Položka obsahuje náklady na průzkumy či rozbory prováděné v rámci realizace</t>
  </si>
  <si>
    <t>v předepsaném rozsahu a počtu dle VTP a ZTP, širáá trať nebo dopravny s kolejovým rozvětvením s počtem vlaků za směnu 8,5 hod. do 25 _x000d_
Celkem 1 = 1,000 _x000d_
Celkem 1 = 1,000_x000d_</t>
  </si>
  <si>
    <t>VSEOB009</t>
  </si>
  <si>
    <t>Geodetické práce Kontrola PPK při směrové a výškové úpravě koleje zaměřením APK</t>
  </si>
  <si>
    <t>VSEOB010</t>
  </si>
  <si>
    <t>Realizační dokumentace stavby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</si>
</sst>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8">
    <font>
      <sz val="10"/>
      <name val="Arial"/>
      <family val="2"/>
    </font>
    <font>
      <b/>
      <sz val="16"/>
      <color rgb="FFFFFFFF"/>
      <name val="Arial"/>
    </font>
    <font>
      <b/>
      <sz val="16"/>
      <color rgb="FF000000"/>
      <name val="Arial"/>
    </font>
    <font>
      <b/>
      <sz val="10"/>
      <name val="Arial"/>
    </font>
    <font>
      <b/>
      <sz val="10"/>
      <color rgb="FF000000"/>
      <name val="Arial"/>
    </font>
    <font>
      <sz val="10"/>
      <color rgb="FF000000"/>
      <name val="Arial"/>
    </font>
    <font>
      <b/>
      <sz val="11"/>
      <color rgb="FF000000"/>
      <name val="Arial"/>
    </font>
    <font>
      <i/>
      <sz val="10"/>
      <name val="Arial"/>
    </font>
  </fonts>
  <fills count="6">
    <fill>
      <patternFill patternType="none"/>
    </fill>
    <fill>
      <patternFill patternType="gray125"/>
    </fill>
    <fill>
      <patternFill patternType="solid">
        <fgColor rgb="FFFF5200"/>
      </patternFill>
    </fill>
    <fill>
      <patternFill patternType="solid">
        <fgColor rgb="FFD3D3D3"/>
      </patternFill>
    </fill>
    <fill>
      <patternFill patternType="solid">
        <fgColor rgb="FFFFA500"/>
      </patternFill>
    </fill>
    <fill>
      <patternFill patternType="solid">
        <fgColor rgb="FFADD8E6"/>
      </patternFill>
    </fill>
  </fills>
  <borders count="2">
    <border/>
    <border>
      <left style="thin"/>
      <right style="thin"/>
      <top style="thin"/>
      <bottom style="thin"/>
    </border>
  </borders>
  <cellStyleXfs count="13">
    <xf numFmtId="0" fontId="0" fillId="0" borderId="0"/>
    <xf numFmtId="0" fontId="1" fillId="2" borderId="0">
      <alignment horizontal="center" vertical="center" wrapText="1"/>
    </xf>
    <xf numFmtId="0" fontId="2" fillId="0" borderId="0">
      <alignment horizontal="right" vertical="center" wrapText="1"/>
    </xf>
    <xf numFmtId="0" fontId="2" fillId="0" borderId="0">
      <alignment horizontal="left" vertical="center" wrapText="1"/>
    </xf>
    <xf numFmtId="0" fontId="4" fillId="0" borderId="0">
      <alignment horizontal="right" vertical="center" wrapText="1"/>
    </xf>
    <xf numFmtId="0" fontId="5" fillId="0" borderId="0">
      <alignment horizontal="right" vertical="center" wrapText="1"/>
    </xf>
    <xf numFmtId="0" fontId="5" fillId="0" borderId="0">
      <alignment horizontal="center" vertical="center" wrapText="1"/>
    </xf>
    <xf numFmtId="0" fontId="5" fillId="0" borderId="0">
      <alignment horizontal="left" vertical="center" wrapText="1"/>
    </xf>
    <xf numFmtId="0" fontId="5" fillId="0" borderId="0">
      <alignment horizontal="right" vertical="center" wrapText="1"/>
    </xf>
    <xf numFmtId="0" fontId="6" fillId="0" borderId="0">
      <alignment horizontal="left" vertical="center" wrapText="1"/>
    </xf>
    <xf numFmtId="0" fontId="6" fillId="0" borderId="0">
      <alignment horizontal="right" vertical="center" wrapText="1"/>
    </xf>
    <xf numFmtId="0" fontId="4" fillId="0" borderId="0">
      <alignment horizontal="right" vertical="center" wrapText="1"/>
    </xf>
    <xf numFmtId="0" fontId="4" fillId="0" borderId="0">
      <alignment horizontal="left" vertical="center" wrapText="1"/>
    </xf>
  </cellStyleXfs>
  <cellXfs count="34">
    <xf numFmtId="0" fontId="0" fillId="0" borderId="0" xfId="0"/>
    <xf numFmtId="0" fontId="0" fillId="0" borderId="0" xfId="0"/>
    <xf numFmtId="0" fontId="1" fillId="2" borderId="0" xfId="1">
      <alignment horizontal="center" vertical="center" wrapText="1"/>
    </xf>
    <xf numFmtId="0" fontId="0" fillId="2" borderId="0" xfId="0" applyFill="1"/>
    <xf numFmtId="0" fontId="2" fillId="0" borderId="0" xfId="2">
      <alignment horizontal="right" vertical="center" wrapText="1"/>
    </xf>
    <xf numFmtId="0" fontId="2" fillId="0" borderId="0" xfId="3">
      <alignment horizontal="left" vertical="center" wrapText="1"/>
    </xf>
    <xf numFmtId="0" fontId="3" fillId="0" borderId="0" xfId="0" applyFont="1" applyAlignment="1">
      <alignment horizontal="center" vertical="center"/>
    </xf>
    <xf numFmtId="0" fontId="4" fillId="0" borderId="0" xfId="4">
      <alignment horizontal="right" vertical="center" wrapText="1"/>
    </xf>
    <xf numFmtId="165" fontId="5" fillId="0" borderId="0" xfId="5" applyNumberFormat="1">
      <alignment horizontal="right" vertical="center" wrapText="1"/>
    </xf>
    <xf numFmtId="0" fontId="5" fillId="3" borderId="1" xfId="6" applyFill="1" applyBorder="1">
      <alignment horizontal="center" vertical="center" wrapText="1"/>
    </xf>
    <xf numFmtId="0" fontId="5" fillId="0" borderId="1" xfId="7" applyBorder="1">
      <alignment horizontal="left" vertical="center" wrapText="1"/>
    </xf>
    <xf numFmtId="165" fontId="5" fillId="0" borderId="1" xfId="8" applyNumberFormat="1" applyBorder="1">
      <alignment horizontal="right" vertical="center" wrapText="1"/>
    </xf>
    <xf numFmtId="0" fontId="5" fillId="0" borderId="1" xfId="8" applyBorder="1">
      <alignment horizontal="right" vertical="center" wrapText="1"/>
    </xf>
    <xf numFmtId="0" fontId="5" fillId="0" borderId="0" xfId="7">
      <alignment horizontal="left" vertical="center" wrapText="1"/>
    </xf>
    <xf numFmtId="165" fontId="5" fillId="0" borderId="0" xfId="8" applyNumberFormat="1">
      <alignment horizontal="right" vertical="center" wrapText="1"/>
    </xf>
    <xf numFmtId="0" fontId="5" fillId="0" borderId="0" xfId="8">
      <alignment horizontal="right" vertical="center" wrapText="1"/>
    </xf>
    <xf numFmtId="0" fontId="0" fillId="4" borderId="0" xfId="0" applyFill="1"/>
    <xf numFmtId="0" fontId="6" fillId="0" borderId="0" xfId="9">
      <alignment horizontal="left" vertical="center" wrapText="1"/>
    </xf>
    <xf numFmtId="0" fontId="6" fillId="0" borderId="0" xfId="10">
      <alignment horizontal="right" vertical="center" wrapText="1"/>
    </xf>
    <xf numFmtId="0" fontId="5" fillId="0" borderId="1" xfId="6" applyBorder="1">
      <alignment horizontal="center" vertical="center" wrapText="1"/>
    </xf>
    <xf numFmtId="165" fontId="5" fillId="0" borderId="1" xfId="6" applyNumberFormat="1" applyBorder="1">
      <alignment horizontal="center" vertical="center" wrapText="1"/>
    </xf>
    <xf numFmtId="0" fontId="0" fillId="3" borderId="1" xfId="0" applyFill="1" applyBorder="1"/>
    <xf numFmtId="0" fontId="4" fillId="0" borderId="0" xfId="11">
      <alignment horizontal="right" vertical="center" wrapText="1"/>
    </xf>
    <xf numFmtId="0" fontId="4" fillId="0" borderId="0" xfId="12">
      <alignment horizontal="left" vertical="center" wrapText="1"/>
    </xf>
    <xf numFmtId="165" fontId="5" fillId="0" borderId="0" xfId="6" applyNumberFormat="1">
      <alignment horizontal="center" vertical="center" wrapText="1"/>
    </xf>
    <xf numFmtId="0" fontId="5" fillId="0" borderId="0" xfId="6">
      <alignment horizontal="center" vertical="center" wrapText="1"/>
    </xf>
    <xf numFmtId="0" fontId="0" fillId="0" borderId="0" xfId="0" applyAlignment="1">
      <alignment horizontal="right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165" fontId="0" fillId="5" borderId="0" xfId="0" applyNumberFormat="1" applyFill="1" applyAlignment="1" applyProtection="1">
      <alignment horizontal="center"/>
      <protection locked="0"/>
    </xf>
    <xf numFmtId="165" fontId="0" fillId="0" borderId="0" xfId="0" applyNumberFormat="1"/>
    <xf numFmtId="0" fontId="7" fillId="0" borderId="0" xfId="0" applyFont="1" applyAlignment="1">
      <alignment wrapText="1"/>
    </xf>
  </cellXfs>
  <cellStyles count="13">
    <cellStyle name="Normal" xfId="0" builtinId="0" customBuiltin="1"/>
    <cellStyle name="RekapitulaceCenyNadpisStyle" xfId="1"/>
    <cellStyle name="StavbaSignStyle" xfId="2"/>
    <cellStyle name="StavbaNameStyle" xfId="3"/>
    <cellStyle name="RekapitulaceCenyTextStyle" xfId="4"/>
    <cellStyle name="RekapitulaceCenyStyle" xfId="5"/>
    <cellStyle name="NadpisySloupcuStyle" xfId="6"/>
    <cellStyle name="NormalLeftStyle" xfId="7"/>
    <cellStyle name="NormalRightStyle" xfId="8"/>
    <cellStyle name="StavbaRozpocetHeaderLeftStyle" xfId="9"/>
    <cellStyle name="StavbaRozpocetHeaderRightStyle" xfId="10"/>
    <cellStyle name="SmallBoldRightStyle" xfId="11"/>
    <cellStyle name="SmallBoldLeftStyle" xfId="12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styles" Target="styles.xml" /><Relationship Id="rId12" Type="http://schemas.openxmlformats.org/officeDocument/2006/relationships/theme" Target="theme/theme1.xml" /><Relationship Id="rId13" Type="http://schemas.openxmlformats.org/officeDocument/2006/relationships/calcChain" Target="calcChain.xml" /><Relationship Id="rId14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0</xdr:colOff>
      <xdr:row>3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5</xdr:col>
      <xdr:colOff>539750</xdr:colOff>
      <xdr:row>3</xdr:row>
      <xdr:rowOff>179705</xdr:rowOff>
    </xdr:from>
    <xdr:ext cx="101600" cy="1016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01600" cy="1016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01600" cy="1016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01600" cy="1016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01600" cy="1016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01600" cy="1016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01600" cy="1016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01600" cy="1016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01600" cy="1016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01600" cy="1016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2.5"/>
  <cols>
    <col min="1" max="1" width="24.72656" style="1" customWidth="1"/>
    <col min="2" max="2" width="61.81641" style="1" customWidth="1"/>
    <col min="3" max="3" width="21.63281" style="1" customWidth="1"/>
    <col min="4" max="4" width="21.63281" style="1" customWidth="1"/>
    <col min="5" max="5" width="21.63281" style="1" customWidth="1"/>
    <col min="6" max="6" width="30.90625" style="1" customWidth="1"/>
  </cols>
  <sheetData>
    <row r="1" ht="56.69291" customHeight="1">
      <c r="A1" s="1"/>
      <c r="B1" s="2" t="s">
        <v>0</v>
      </c>
      <c r="C1" s="3"/>
      <c r="D1" s="3"/>
      <c r="E1" s="3"/>
      <c r="F1" s="3"/>
    </row>
    <row r="2" ht="19.84252" customHeight="1">
      <c r="A2" s="1"/>
      <c r="B2" s="3"/>
      <c r="C2" s="3"/>
      <c r="D2" s="3"/>
      <c r="E2" s="3"/>
      <c r="F2" s="3"/>
    </row>
    <row r="3">
      <c r="A3" s="1"/>
      <c r="B3" s="3"/>
      <c r="C3" s="3"/>
      <c r="D3" s="3"/>
      <c r="E3" s="3"/>
      <c r="F3" s="3"/>
    </row>
    <row r="4" ht="39.68504" customHeight="1">
      <c r="A4" s="4" t="s">
        <v>1</v>
      </c>
      <c r="B4" s="5" t="s">
        <v>2</v>
      </c>
      <c r="C4" s="1"/>
      <c r="D4" s="1"/>
      <c r="E4" s="1"/>
      <c r="F4" s="6" t="s">
        <v>3</v>
      </c>
    </row>
    <row r="6" ht="13">
      <c r="B6" s="7" t="s">
        <v>4</v>
      </c>
      <c r="C6" s="8">
        <f>C10+C13+C15+C17+C19+C21+C23</f>
        <v>0</v>
      </c>
    </row>
    <row r="7" ht="13">
      <c r="B7" s="7" t="s">
        <v>5</v>
      </c>
      <c r="C7" s="8">
        <f>E10+E13+E15+E17+E19+E21+E23</f>
        <v>0</v>
      </c>
    </row>
    <row r="9">
      <c r="A9" s="9" t="s">
        <v>6</v>
      </c>
      <c r="B9" s="9" t="s">
        <v>7</v>
      </c>
      <c r="C9" s="9" t="s">
        <v>8</v>
      </c>
      <c r="D9" s="9" t="s">
        <v>9</v>
      </c>
      <c r="E9" s="9" t="s">
        <v>10</v>
      </c>
      <c r="F9" s="9" t="s">
        <v>11</v>
      </c>
    </row>
    <row r="10">
      <c r="A10" s="10" t="s">
        <v>12</v>
      </c>
      <c r="B10" s="10" t="s">
        <v>13</v>
      </c>
      <c r="C10" s="11">
        <f>C11+C12</f>
        <v>0</v>
      </c>
      <c r="D10" s="11">
        <f>D11+D12</f>
        <v>0</v>
      </c>
      <c r="E10" s="11">
        <f>C10+D10</f>
        <v>0</v>
      </c>
      <c r="F10" s="12">
        <f>F11+F12</f>
        <v>0</v>
      </c>
    </row>
    <row r="11" ht="25">
      <c r="A11" s="10" t="s">
        <v>14</v>
      </c>
      <c r="B11" s="10" t="s">
        <v>15</v>
      </c>
      <c r="C11" s="11">
        <f>'PS 12-01-10'!M8</f>
        <v>0</v>
      </c>
      <c r="D11" s="11">
        <f>SUMIFS('PS 12-01-10'!O:O,'PS 12-01-10'!A:A,"P")</f>
        <v>0</v>
      </c>
      <c r="E11" s="11">
        <f>C11+D11</f>
        <v>0</v>
      </c>
      <c r="F11" s="12">
        <f>'PS 12-01-10'!T7</f>
        <v>0</v>
      </c>
    </row>
    <row r="12">
      <c r="A12" s="10" t="s">
        <v>16</v>
      </c>
      <c r="B12" s="10" t="s">
        <v>17</v>
      </c>
      <c r="C12" s="11">
        <f>'SO 12-30-01'!M8</f>
        <v>0</v>
      </c>
      <c r="D12" s="11">
        <f>SUMIFS('SO 12-30-01'!O:O,'SO 12-30-01'!A:A,"P")</f>
        <v>0</v>
      </c>
      <c r="E12" s="11">
        <f>C12+D12</f>
        <v>0</v>
      </c>
      <c r="F12" s="12">
        <f>'SO 12-30-01'!T7</f>
        <v>0</v>
      </c>
    </row>
    <row r="13">
      <c r="A13" s="10" t="s">
        <v>18</v>
      </c>
      <c r="B13" s="10" t="s">
        <v>19</v>
      </c>
      <c r="C13" s="11">
        <f>C14</f>
        <v>0</v>
      </c>
      <c r="D13" s="11">
        <f>D14</f>
        <v>0</v>
      </c>
      <c r="E13" s="11">
        <f>C13+D13</f>
        <v>0</v>
      </c>
      <c r="F13" s="12">
        <f>F14</f>
        <v>0</v>
      </c>
    </row>
    <row r="14">
      <c r="A14" s="10" t="s">
        <v>20</v>
      </c>
      <c r="B14" s="10" t="s">
        <v>21</v>
      </c>
      <c r="C14" s="11">
        <f>'SO 12-10-01'!M8</f>
        <v>0</v>
      </c>
      <c r="D14" s="11">
        <f>SUMIFS('SO 12-10-01'!O:O,'SO 12-10-01'!A:A,"P")</f>
        <v>0</v>
      </c>
      <c r="E14" s="11">
        <f>C14+D14</f>
        <v>0</v>
      </c>
      <c r="F14" s="12">
        <f>'SO 12-10-01'!T7</f>
        <v>0</v>
      </c>
    </row>
    <row r="15">
      <c r="A15" s="10" t="s">
        <v>22</v>
      </c>
      <c r="B15" s="10" t="s">
        <v>23</v>
      </c>
      <c r="C15" s="11">
        <f>C16</f>
        <v>0</v>
      </c>
      <c r="D15" s="11">
        <f>D16</f>
        <v>0</v>
      </c>
      <c r="E15" s="11">
        <f>C15+D15</f>
        <v>0</v>
      </c>
      <c r="F15" s="12">
        <f>F16</f>
        <v>0</v>
      </c>
    </row>
    <row r="16">
      <c r="A16" s="10" t="s">
        <v>24</v>
      </c>
      <c r="B16" s="10" t="s">
        <v>25</v>
      </c>
      <c r="C16" s="11">
        <f>'SO 12-11-01'!M8</f>
        <v>0</v>
      </c>
      <c r="D16" s="11">
        <f>SUMIFS('SO 12-11-01'!O:O,'SO 12-11-01'!A:A,"P")</f>
        <v>0</v>
      </c>
      <c r="E16" s="11">
        <f>C16+D16</f>
        <v>0</v>
      </c>
      <c r="F16" s="12">
        <f>'SO 12-11-01'!T7</f>
        <v>0</v>
      </c>
    </row>
    <row r="17">
      <c r="A17" s="10" t="s">
        <v>26</v>
      </c>
      <c r="B17" s="10" t="s">
        <v>27</v>
      </c>
      <c r="C17" s="11">
        <f>C18</f>
        <v>0</v>
      </c>
      <c r="D17" s="11">
        <f>D18</f>
        <v>0</v>
      </c>
      <c r="E17" s="11">
        <f>C17+D17</f>
        <v>0</v>
      </c>
      <c r="F17" s="12">
        <f>F18</f>
        <v>0</v>
      </c>
    </row>
    <row r="18">
      <c r="A18" s="10" t="s">
        <v>28</v>
      </c>
      <c r="B18" s="10" t="s">
        <v>29</v>
      </c>
      <c r="C18" s="11">
        <f>'SO 12-81-01'!M8</f>
        <v>0</v>
      </c>
      <c r="D18" s="11">
        <f>SUMIFS('SO 12-81-01'!O:O,'SO 12-81-01'!A:A,"P")</f>
        <v>0</v>
      </c>
      <c r="E18" s="11">
        <f>C18+D18</f>
        <v>0</v>
      </c>
      <c r="F18" s="12">
        <f>'SO 12-81-01'!T7</f>
        <v>0</v>
      </c>
    </row>
    <row r="19">
      <c r="A19" s="10" t="s">
        <v>30</v>
      </c>
      <c r="B19" s="10" t="s">
        <v>31</v>
      </c>
      <c r="C19" s="11">
        <f>C20</f>
        <v>0</v>
      </c>
      <c r="D19" s="11">
        <f>D20</f>
        <v>0</v>
      </c>
      <c r="E19" s="11">
        <f>C19+D19</f>
        <v>0</v>
      </c>
      <c r="F19" s="12">
        <f>F20</f>
        <v>0</v>
      </c>
    </row>
    <row r="20">
      <c r="A20" s="10" t="s">
        <v>32</v>
      </c>
      <c r="B20" s="10" t="s">
        <v>33</v>
      </c>
      <c r="C20" s="11">
        <f>'SO 12-84-01'!M8</f>
        <v>0</v>
      </c>
      <c r="D20" s="11">
        <f>SUMIFS('SO 12-84-01'!O:O,'SO 12-84-01'!A:A,"P")</f>
        <v>0</v>
      </c>
      <c r="E20" s="11">
        <f>C20+D20</f>
        <v>0</v>
      </c>
      <c r="F20" s="12">
        <f>'SO 12-84-01'!T7</f>
        <v>0</v>
      </c>
    </row>
    <row r="21">
      <c r="A21" s="10" t="s">
        <v>34</v>
      </c>
      <c r="B21" s="10" t="s">
        <v>35</v>
      </c>
      <c r="C21" s="11">
        <f>C22</f>
        <v>0</v>
      </c>
      <c r="D21" s="11">
        <f>D22</f>
        <v>0</v>
      </c>
      <c r="E21" s="11">
        <f>C21+D21</f>
        <v>0</v>
      </c>
      <c r="F21" s="12">
        <f>F22</f>
        <v>0</v>
      </c>
    </row>
    <row r="22">
      <c r="A22" s="10" t="s">
        <v>36</v>
      </c>
      <c r="B22" s="10" t="s">
        <v>37</v>
      </c>
      <c r="C22" s="11">
        <f>'SO 12-87-01'!M8</f>
        <v>0</v>
      </c>
      <c r="D22" s="11">
        <f>SUMIFS('SO 12-87-01'!O:O,'SO 12-87-01'!A:A,"P")</f>
        <v>0</v>
      </c>
      <c r="E22" s="11">
        <f>C22+D22</f>
        <v>0</v>
      </c>
      <c r="F22" s="12">
        <f>'SO 12-87-01'!T7</f>
        <v>0</v>
      </c>
    </row>
    <row r="23">
      <c r="A23" s="10" t="s">
        <v>38</v>
      </c>
      <c r="B23" s="10" t="s">
        <v>39</v>
      </c>
      <c r="C23" s="11">
        <f>C24+C25</f>
        <v>0</v>
      </c>
      <c r="D23" s="11">
        <f>D24+D25</f>
        <v>0</v>
      </c>
      <c r="E23" s="11">
        <f>C23+D23</f>
        <v>0</v>
      </c>
      <c r="F23" s="12">
        <f>F24+F25</f>
        <v>0</v>
      </c>
    </row>
    <row r="24">
      <c r="A24" s="10" t="s">
        <v>40</v>
      </c>
      <c r="B24" s="10" t="s">
        <v>41</v>
      </c>
      <c r="C24" s="11">
        <f>'SO 000'!M8</f>
        <v>0</v>
      </c>
      <c r="D24" s="11">
        <f>SUMIFS('SO 000'!O:O,'SO 000'!A:A,"P")</f>
        <v>0</v>
      </c>
      <c r="E24" s="11">
        <f>C24+D24</f>
        <v>0</v>
      </c>
      <c r="F24" s="12">
        <f>'SO 000'!T7</f>
        <v>0</v>
      </c>
    </row>
    <row r="25">
      <c r="A25" s="10" t="s">
        <v>42</v>
      </c>
      <c r="B25" s="10" t="s">
        <v>43</v>
      </c>
      <c r="C25" s="11">
        <f>'SO 98-98'!M8</f>
        <v>0</v>
      </c>
      <c r="D25" s="11">
        <f>SUMIFS('SO 98-98'!O:O,'SO 98-98'!A:A,"P")</f>
        <v>0</v>
      </c>
      <c r="E25" s="11">
        <f>C25+D25</f>
        <v>0</v>
      </c>
      <c r="F25" s="12">
        <f>'SO 98-98'!T7</f>
        <v>0</v>
      </c>
    </row>
    <row r="26">
      <c r="A26" s="13"/>
      <c r="B26" s="13"/>
      <c r="C26" s="14"/>
      <c r="D26" s="14"/>
      <c r="E26" s="14"/>
      <c r="F26" s="15"/>
    </row>
  </sheetData>
  <sheetProtection sheet="1" objects="1" scenarios="1" spinCount="100000" saltValue="G5jRsFDIZXB4WR5bIy2WO5J4ZlRit8kqxoQbkmSocpyS0sa9Fz0HMberQobpLi28ZWqKODOTBcmp6rwIrv4m6Q==" hashValue="b+oAATn7w+KArtOaYWmGusGA822JQwj8sbfz89oN5gMJH3RqZ7K8yzIHO5OTFlIu/rN80KLv94lk2jFUKNry1w==" algorithmName="SHA-512" password="9D62"/>
  <mergeCells count="3">
    <mergeCell ref="A1:A3"/>
    <mergeCell ref="B1:B3"/>
    <mergeCell ref="B4:E4"/>
  </mergeCells>
  <pageSetup fitToHeight="0"/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5"/>
  <cols>
    <col min="1" max="1" width="8.726563" style="1" hidden="1"/>
    <col min="2" max="2" width="11.36328" style="1" customWidth="1"/>
    <col min="3" max="3" width="13.90625" style="1" customWidth="1"/>
    <col min="5" max="5" width="70.08984" style="1" customWidth="1"/>
    <col min="6" max="6" width="11.36328" style="1" customWidth="1"/>
    <col min="7" max="7" width="16" style="1" customWidth="1"/>
    <col min="8" max="8" width="16" style="1" customWidth="1"/>
    <col min="9" max="9" width="16" style="1" customWidth="1"/>
    <col min="10" max="10" width="8.726563" style="1" hidden="1"/>
    <col min="11" max="11" width="8.726563" style="1" hidden="1"/>
    <col min="12" max="12" width="16" style="1" customWidth="1"/>
    <col min="13" max="13" width="16" style="1" customWidth="1"/>
    <col min="14" max="14" width="16" style="1" customWidth="1"/>
    <col min="15" max="15" width="8.726563" style="1" hidden="1"/>
    <col min="16" max="16" width="8.726563" style="1" hidden="1"/>
    <col min="17" max="17" width="8.726563" style="1" hidden="1"/>
    <col min="19" max="19" width="30.36328" style="1" customWidth="1"/>
    <col min="27" max="27" width="8.726563" style="1" hidden="1"/>
  </cols>
  <sheetData>
    <row r="1" ht="36.8504" customHeight="1">
      <c r="A1" s="16" t="s">
        <v>44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45</v>
      </c>
      <c r="B3" s="17" t="s">
        <v>46</v>
      </c>
      <c r="C3" s="18" t="s">
        <v>1</v>
      </c>
      <c r="D3" s="1"/>
      <c r="E3" s="17" t="s">
        <v>2</v>
      </c>
      <c r="F3" s="1"/>
      <c r="G3" s="1"/>
      <c r="H3" s="1"/>
      <c r="L3" s="19" t="s">
        <v>38</v>
      </c>
      <c r="M3" s="20">
        <f>Rekapitulace!C23</f>
        <v>0</v>
      </c>
      <c r="N3" s="6" t="s">
        <v>3</v>
      </c>
      <c r="O3">
        <v>0</v>
      </c>
      <c r="P3">
        <v>2</v>
      </c>
    </row>
    <row r="4" ht="34.01575" customHeight="1">
      <c r="A4" s="16" t="s">
        <v>47</v>
      </c>
      <c r="B4" s="17" t="s">
        <v>48</v>
      </c>
      <c r="C4" s="18" t="s">
        <v>38</v>
      </c>
      <c r="D4" s="1"/>
      <c r="E4" s="17" t="s">
        <v>39</v>
      </c>
      <c r="F4" s="1"/>
      <c r="G4" s="1"/>
      <c r="H4" s="1"/>
      <c r="O4">
        <v>0.12</v>
      </c>
      <c r="P4">
        <v>2</v>
      </c>
    </row>
    <row r="5">
      <c r="A5" s="9" t="s">
        <v>49</v>
      </c>
      <c r="B5" s="9" t="s">
        <v>50</v>
      </c>
      <c r="C5" s="9" t="s">
        <v>51</v>
      </c>
      <c r="D5" s="9" t="s">
        <v>52</v>
      </c>
      <c r="E5" s="9" t="s">
        <v>53</v>
      </c>
      <c r="F5" s="9" t="s">
        <v>54</v>
      </c>
      <c r="G5" s="9" t="s">
        <v>55</v>
      </c>
      <c r="H5" s="9" t="s">
        <v>56</v>
      </c>
      <c r="I5" s="9" t="s">
        <v>57</v>
      </c>
      <c r="J5" s="21"/>
      <c r="K5" s="21"/>
      <c r="L5" s="9" t="s">
        <v>58</v>
      </c>
      <c r="M5" s="21"/>
      <c r="N5" s="9" t="s">
        <v>59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60</v>
      </c>
      <c r="K6" s="21"/>
      <c r="L6" s="21"/>
      <c r="M6" s="21"/>
      <c r="N6" s="9"/>
    </row>
    <row r="7" ht="25">
      <c r="A7" s="9"/>
      <c r="B7" s="9"/>
      <c r="C7" s="9"/>
      <c r="D7" s="9"/>
      <c r="E7" s="9"/>
      <c r="F7" s="9"/>
      <c r="G7" s="9"/>
      <c r="H7" s="9"/>
      <c r="I7" s="9"/>
      <c r="J7" s="9" t="s">
        <v>61</v>
      </c>
      <c r="K7" s="9" t="s">
        <v>62</v>
      </c>
      <c r="L7" s="9" t="s">
        <v>61</v>
      </c>
      <c r="M7" s="9" t="s">
        <v>62</v>
      </c>
      <c r="N7" s="9"/>
      <c r="S7" s="1" t="s">
        <v>63</v>
      </c>
      <c r="T7">
        <f>COUNTIFS(L8:L51,"=0",A8:A51,"P")+COUNTIFS(L8:L51,"",A8:A51,"P")+SUM(Q8:Q51)</f>
        <v>0</v>
      </c>
    </row>
    <row r="8" ht="13">
      <c r="A8" s="1" t="s">
        <v>64</v>
      </c>
      <c r="C8" s="22" t="s">
        <v>749</v>
      </c>
      <c r="E8" s="23" t="s">
        <v>43</v>
      </c>
      <c r="L8" s="24">
        <f>L9+L22</f>
        <v>0</v>
      </c>
      <c r="M8" s="24">
        <f>M9+M22</f>
        <v>0</v>
      </c>
      <c r="N8" s="25"/>
    </row>
    <row r="9" ht="13">
      <c r="A9" s="1" t="s">
        <v>66</v>
      </c>
      <c r="C9" s="22" t="s">
        <v>67</v>
      </c>
      <c r="E9" s="23" t="s">
        <v>750</v>
      </c>
      <c r="L9" s="24">
        <f>SUMIFS(L10:L21,A10:A21,"P")</f>
        <v>0</v>
      </c>
      <c r="M9" s="24">
        <f>SUMIFS(M10:M21,A10:A21,"P")</f>
        <v>0</v>
      </c>
      <c r="N9" s="25"/>
    </row>
    <row r="10">
      <c r="A10" s="1" t="s">
        <v>69</v>
      </c>
      <c r="B10" s="1">
        <v>1</v>
      </c>
      <c r="C10" s="26" t="s">
        <v>751</v>
      </c>
      <c r="D10" t="s">
        <v>75</v>
      </c>
      <c r="E10" s="27" t="s">
        <v>752</v>
      </c>
      <c r="F10" s="28" t="s">
        <v>337</v>
      </c>
      <c r="G10" s="29">
        <v>1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753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74</v>
      </c>
      <c r="E11" s="27" t="s">
        <v>754</v>
      </c>
    </row>
    <row r="12" ht="39">
      <c r="A12" s="1" t="s">
        <v>76</v>
      </c>
      <c r="E12" s="33" t="s">
        <v>755</v>
      </c>
    </row>
    <row r="13" ht="150">
      <c r="A13" s="1" t="s">
        <v>77</v>
      </c>
      <c r="E13" s="27" t="s">
        <v>756</v>
      </c>
    </row>
    <row r="14">
      <c r="A14" s="1" t="s">
        <v>69</v>
      </c>
      <c r="B14" s="1">
        <v>2</v>
      </c>
      <c r="C14" s="26" t="s">
        <v>757</v>
      </c>
      <c r="D14" t="s">
        <v>75</v>
      </c>
      <c r="E14" s="27" t="s">
        <v>758</v>
      </c>
      <c r="F14" s="28" t="s">
        <v>337</v>
      </c>
      <c r="G14" s="29">
        <v>1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753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74</v>
      </c>
      <c r="E15" s="27" t="s">
        <v>754</v>
      </c>
    </row>
    <row r="16" ht="39">
      <c r="A16" s="1" t="s">
        <v>76</v>
      </c>
      <c r="E16" s="33" t="s">
        <v>755</v>
      </c>
    </row>
    <row r="17" ht="112.5">
      <c r="A17" s="1" t="s">
        <v>77</v>
      </c>
      <c r="E17" s="27" t="s">
        <v>759</v>
      </c>
    </row>
    <row r="18">
      <c r="A18" s="1" t="s">
        <v>69</v>
      </c>
      <c r="B18" s="1">
        <v>3</v>
      </c>
      <c r="C18" s="26" t="s">
        <v>760</v>
      </c>
      <c r="D18" t="s">
        <v>75</v>
      </c>
      <c r="E18" s="27" t="s">
        <v>761</v>
      </c>
      <c r="F18" s="28" t="s">
        <v>337</v>
      </c>
      <c r="G18" s="29">
        <v>1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753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74</v>
      </c>
      <c r="E19" s="27" t="s">
        <v>754</v>
      </c>
    </row>
    <row r="20" ht="39">
      <c r="A20" s="1" t="s">
        <v>76</v>
      </c>
      <c r="E20" s="33" t="s">
        <v>755</v>
      </c>
    </row>
    <row r="21" ht="112.5">
      <c r="A21" s="1" t="s">
        <v>77</v>
      </c>
      <c r="E21" s="27" t="s">
        <v>762</v>
      </c>
    </row>
    <row r="22" ht="13">
      <c r="A22" s="1" t="s">
        <v>66</v>
      </c>
      <c r="C22" s="22" t="s">
        <v>575</v>
      </c>
      <c r="E22" s="23" t="s">
        <v>763</v>
      </c>
      <c r="L22" s="24">
        <f>SUMIFS(L23:L50,A23:A50,"P")</f>
        <v>0</v>
      </c>
      <c r="M22" s="24">
        <f>SUMIFS(M23:M50,A23:A50,"P")</f>
        <v>0</v>
      </c>
      <c r="N22" s="25"/>
    </row>
    <row r="23">
      <c r="A23" s="1" t="s">
        <v>69</v>
      </c>
      <c r="B23" s="1">
        <v>4</v>
      </c>
      <c r="C23" s="26" t="s">
        <v>764</v>
      </c>
      <c r="D23" t="s">
        <v>75</v>
      </c>
      <c r="E23" s="27" t="s">
        <v>765</v>
      </c>
      <c r="F23" s="28" t="s">
        <v>337</v>
      </c>
      <c r="G23" s="29">
        <v>1</v>
      </c>
      <c r="H23" s="28">
        <v>0</v>
      </c>
      <c r="I23" s="30">
        <f>ROUND(G23*H23,P4)</f>
        <v>0</v>
      </c>
      <c r="L23" s="31">
        <v>0</v>
      </c>
      <c r="M23" s="24">
        <f>ROUND(G23*L23,P4)</f>
        <v>0</v>
      </c>
      <c r="N23" s="25" t="s">
        <v>753</v>
      </c>
      <c r="O23" s="32">
        <f>M23*AA23</f>
        <v>0</v>
      </c>
      <c r="P23" s="1">
        <v>3</v>
      </c>
      <c r="AA23" s="1">
        <f>IF(P23=1,$O$3,IF(P23=2,$O$4,$O$5))</f>
        <v>0</v>
      </c>
    </row>
    <row r="24">
      <c r="A24" s="1" t="s">
        <v>74</v>
      </c>
      <c r="E24" s="27" t="s">
        <v>766</v>
      </c>
    </row>
    <row r="25" ht="39">
      <c r="A25" s="1" t="s">
        <v>76</v>
      </c>
      <c r="E25" s="33" t="s">
        <v>755</v>
      </c>
    </row>
    <row r="26" ht="87.5">
      <c r="A26" s="1" t="s">
        <v>77</v>
      </c>
      <c r="E26" s="27" t="s">
        <v>767</v>
      </c>
    </row>
    <row r="27">
      <c r="A27" s="1" t="s">
        <v>69</v>
      </c>
      <c r="B27" s="1">
        <v>5</v>
      </c>
      <c r="C27" s="26" t="s">
        <v>768</v>
      </c>
      <c r="D27" t="s">
        <v>75</v>
      </c>
      <c r="E27" s="27" t="s">
        <v>769</v>
      </c>
      <c r="F27" s="28" t="s">
        <v>337</v>
      </c>
      <c r="G27" s="29">
        <v>1</v>
      </c>
      <c r="H27" s="28">
        <v>0</v>
      </c>
      <c r="I27" s="30">
        <f>ROUND(G27*H27,P4)</f>
        <v>0</v>
      </c>
      <c r="L27" s="31">
        <v>0</v>
      </c>
      <c r="M27" s="24">
        <f>ROUND(G27*L27,P4)</f>
        <v>0</v>
      </c>
      <c r="N27" s="25" t="s">
        <v>753</v>
      </c>
      <c r="O27" s="32">
        <f>M27*AA27</f>
        <v>0</v>
      </c>
      <c r="P27" s="1">
        <v>3</v>
      </c>
      <c r="AA27" s="1">
        <f>IF(P27=1,$O$3,IF(P27=2,$O$4,$O$5))</f>
        <v>0</v>
      </c>
    </row>
    <row r="28">
      <c r="A28" s="1" t="s">
        <v>74</v>
      </c>
      <c r="E28" s="27" t="s">
        <v>770</v>
      </c>
    </row>
    <row r="29" ht="39">
      <c r="A29" s="1" t="s">
        <v>76</v>
      </c>
      <c r="E29" s="33" t="s">
        <v>755</v>
      </c>
    </row>
    <row r="30" ht="75">
      <c r="A30" s="1" t="s">
        <v>77</v>
      </c>
      <c r="E30" s="27" t="s">
        <v>771</v>
      </c>
    </row>
    <row r="31">
      <c r="A31" s="1" t="s">
        <v>69</v>
      </c>
      <c r="B31" s="1">
        <v>6</v>
      </c>
      <c r="C31" s="26" t="s">
        <v>772</v>
      </c>
      <c r="D31" t="s">
        <v>75</v>
      </c>
      <c r="E31" s="27" t="s">
        <v>773</v>
      </c>
      <c r="F31" s="28" t="s">
        <v>337</v>
      </c>
      <c r="G31" s="29">
        <v>1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753</v>
      </c>
      <c r="O31" s="32">
        <f>M31*AA31</f>
        <v>0</v>
      </c>
      <c r="P31" s="1">
        <v>3</v>
      </c>
      <c r="AA31" s="1">
        <f>IF(P31=1,$O$3,IF(P31=2,$O$4,$O$5))</f>
        <v>0</v>
      </c>
    </row>
    <row r="32" ht="25">
      <c r="A32" s="1" t="s">
        <v>74</v>
      </c>
      <c r="E32" s="27" t="s">
        <v>774</v>
      </c>
    </row>
    <row r="33" ht="39">
      <c r="A33" s="1" t="s">
        <v>76</v>
      </c>
      <c r="E33" s="33" t="s">
        <v>755</v>
      </c>
    </row>
    <row r="34" ht="87.5">
      <c r="A34" s="1" t="s">
        <v>77</v>
      </c>
      <c r="E34" s="27" t="s">
        <v>775</v>
      </c>
    </row>
    <row r="35">
      <c r="A35" s="1" t="s">
        <v>69</v>
      </c>
      <c r="B35" s="1">
        <v>7</v>
      </c>
      <c r="C35" s="26" t="s">
        <v>776</v>
      </c>
      <c r="D35" t="s">
        <v>75</v>
      </c>
      <c r="E35" s="27" t="s">
        <v>777</v>
      </c>
      <c r="F35" s="28" t="s">
        <v>337</v>
      </c>
      <c r="G35" s="29">
        <v>1</v>
      </c>
      <c r="H35" s="28">
        <v>0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753</v>
      </c>
      <c r="O35" s="32">
        <f>M35*AA35</f>
        <v>0</v>
      </c>
      <c r="P35" s="1">
        <v>3</v>
      </c>
      <c r="AA35" s="1">
        <f>IF(P35=1,$O$3,IF(P35=2,$O$4,$O$5))</f>
        <v>0</v>
      </c>
    </row>
    <row r="36">
      <c r="A36" s="1" t="s">
        <v>74</v>
      </c>
      <c r="E36" s="27" t="s">
        <v>75</v>
      </c>
    </row>
    <row r="37" ht="39">
      <c r="A37" s="1" t="s">
        <v>76</v>
      </c>
      <c r="E37" s="33" t="s">
        <v>755</v>
      </c>
    </row>
    <row r="38">
      <c r="A38" s="1" t="s">
        <v>77</v>
      </c>
      <c r="E38" s="27" t="s">
        <v>75</v>
      </c>
    </row>
    <row r="39">
      <c r="A39" s="1" t="s">
        <v>69</v>
      </c>
      <c r="B39" s="1">
        <v>8</v>
      </c>
      <c r="C39" s="26" t="s">
        <v>778</v>
      </c>
      <c r="D39" t="s">
        <v>75</v>
      </c>
      <c r="E39" s="27" t="s">
        <v>779</v>
      </c>
      <c r="F39" s="28" t="s">
        <v>337</v>
      </c>
      <c r="G39" s="29">
        <v>1</v>
      </c>
      <c r="H39" s="28">
        <v>0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753</v>
      </c>
      <c r="O39" s="32">
        <f>M39*AA39</f>
        <v>0</v>
      </c>
      <c r="P39" s="1">
        <v>3</v>
      </c>
      <c r="AA39" s="1">
        <f>IF(P39=1,$O$3,IF(P39=2,$O$4,$O$5))</f>
        <v>0</v>
      </c>
    </row>
    <row r="40">
      <c r="A40" s="1" t="s">
        <v>74</v>
      </c>
      <c r="E40" s="27" t="s">
        <v>780</v>
      </c>
    </row>
    <row r="41" ht="52">
      <c r="A41" s="1" t="s">
        <v>76</v>
      </c>
      <c r="E41" s="33" t="s">
        <v>781</v>
      </c>
    </row>
    <row r="42">
      <c r="A42" s="1" t="s">
        <v>77</v>
      </c>
      <c r="E42" s="27" t="s">
        <v>75</v>
      </c>
    </row>
    <row r="43">
      <c r="A43" s="1" t="s">
        <v>69</v>
      </c>
      <c r="B43" s="1">
        <v>9</v>
      </c>
      <c r="C43" s="26" t="s">
        <v>782</v>
      </c>
      <c r="D43" t="s">
        <v>75</v>
      </c>
      <c r="E43" s="27" t="s">
        <v>783</v>
      </c>
      <c r="F43" s="28" t="s">
        <v>337</v>
      </c>
      <c r="G43" s="29">
        <v>1</v>
      </c>
      <c r="H43" s="28">
        <v>0</v>
      </c>
      <c r="I43" s="30">
        <f>ROUND(G43*H43,P4)</f>
        <v>0</v>
      </c>
      <c r="L43" s="31">
        <v>0</v>
      </c>
      <c r="M43" s="24">
        <f>ROUND(G43*L43,P4)</f>
        <v>0</v>
      </c>
      <c r="N43" s="25" t="s">
        <v>753</v>
      </c>
      <c r="O43" s="32">
        <f>M43*AA43</f>
        <v>0</v>
      </c>
      <c r="P43" s="1">
        <v>3</v>
      </c>
      <c r="AA43" s="1">
        <f>IF(P43=1,$O$3,IF(P43=2,$O$4,$O$5))</f>
        <v>0</v>
      </c>
    </row>
    <row r="44">
      <c r="A44" s="1" t="s">
        <v>74</v>
      </c>
      <c r="E44" s="27" t="s">
        <v>75</v>
      </c>
    </row>
    <row r="45">
      <c r="A45" s="1" t="s">
        <v>76</v>
      </c>
    </row>
    <row r="46">
      <c r="A46" s="1" t="s">
        <v>77</v>
      </c>
      <c r="E46" s="27" t="s">
        <v>75</v>
      </c>
    </row>
    <row r="47">
      <c r="A47" s="1" t="s">
        <v>69</v>
      </c>
      <c r="B47" s="1">
        <v>10</v>
      </c>
      <c r="C47" s="26" t="s">
        <v>784</v>
      </c>
      <c r="D47" t="s">
        <v>75</v>
      </c>
      <c r="E47" s="27" t="s">
        <v>785</v>
      </c>
      <c r="F47" s="28" t="s">
        <v>337</v>
      </c>
      <c r="G47" s="29">
        <v>1</v>
      </c>
      <c r="H47" s="28">
        <v>0</v>
      </c>
      <c r="I47" s="30">
        <f>ROUND(G47*H47,P4)</f>
        <v>0</v>
      </c>
      <c r="L47" s="31">
        <v>0</v>
      </c>
      <c r="M47" s="24">
        <f>ROUND(G47*L47,P4)</f>
        <v>0</v>
      </c>
      <c r="N47" s="25" t="s">
        <v>753</v>
      </c>
      <c r="O47" s="32">
        <f>M47*AA47</f>
        <v>0</v>
      </c>
      <c r="P47" s="1">
        <v>3</v>
      </c>
      <c r="AA47" s="1">
        <f>IF(P47=1,$O$3,IF(P47=2,$O$4,$O$5))</f>
        <v>0</v>
      </c>
    </row>
    <row r="48">
      <c r="A48" s="1" t="s">
        <v>74</v>
      </c>
      <c r="E48" s="27" t="s">
        <v>75</v>
      </c>
    </row>
    <row r="49" ht="39">
      <c r="A49" s="1" t="s">
        <v>76</v>
      </c>
      <c r="E49" s="33" t="s">
        <v>755</v>
      </c>
    </row>
    <row r="50">
      <c r="A50" s="1" t="s">
        <v>77</v>
      </c>
      <c r="E50" s="27" t="s">
        <v>75</v>
      </c>
    </row>
  </sheetData>
  <sheetProtection sheet="1" objects="1" scenarios="1" spinCount="100000" saltValue="b6vAzKPz5KPPbxbvxtfb11PMlnwaLjUvwPK9v6sIoZUQNVpNxiLBukaQYVBtzYe9ZEmfzjn13aCz49p4jtnJRQ==" hashValue="ev3tQuM2C0vg+5HEzRERQ16wtVTnGAwJAkOvglJkwZmNK30xPIA4ZthqT1hZi88/GsVPwo0DbPnWjuKzYQySEg==" algorithmName="SHA-512" password="9D62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5"/>
  <cols>
    <col min="1" max="1" width="8.726563" style="1" hidden="1"/>
    <col min="2" max="2" width="11.36328" style="1" customWidth="1"/>
    <col min="3" max="3" width="13.90625" style="1" customWidth="1"/>
    <col min="5" max="5" width="70.08984" style="1" customWidth="1"/>
    <col min="6" max="6" width="11.36328" style="1" customWidth="1"/>
    <col min="7" max="7" width="16" style="1" customWidth="1"/>
    <col min="8" max="8" width="16" style="1" customWidth="1"/>
    <col min="9" max="9" width="16" style="1" customWidth="1"/>
    <col min="10" max="10" width="8.726563" style="1" hidden="1"/>
    <col min="11" max="11" width="8.726563" style="1" hidden="1"/>
    <col min="12" max="12" width="16" style="1" customWidth="1"/>
    <col min="13" max="13" width="16" style="1" customWidth="1"/>
    <col min="14" max="14" width="16" style="1" customWidth="1"/>
    <col min="15" max="15" width="8.726563" style="1" hidden="1"/>
    <col min="16" max="16" width="8.726563" style="1" hidden="1"/>
    <col min="17" max="17" width="8.726563" style="1" hidden="1"/>
    <col min="19" max="19" width="30.36328" style="1" customWidth="1"/>
    <col min="27" max="27" width="8.726563" style="1" hidden="1"/>
  </cols>
  <sheetData>
    <row r="1" ht="36.8504" customHeight="1">
      <c r="A1" s="16" t="s">
        <v>44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45</v>
      </c>
      <c r="B3" s="17" t="s">
        <v>46</v>
      </c>
      <c r="C3" s="18" t="s">
        <v>1</v>
      </c>
      <c r="D3" s="1"/>
      <c r="E3" s="17" t="s">
        <v>2</v>
      </c>
      <c r="F3" s="1"/>
      <c r="G3" s="1"/>
      <c r="H3" s="1"/>
      <c r="L3" s="19" t="s">
        <v>12</v>
      </c>
      <c r="M3" s="20">
        <f>Rekapitulace!C10</f>
        <v>0</v>
      </c>
      <c r="N3" s="6" t="s">
        <v>3</v>
      </c>
      <c r="O3">
        <v>0</v>
      </c>
      <c r="P3">
        <v>2</v>
      </c>
    </row>
    <row r="4" ht="34.01575" customHeight="1">
      <c r="A4" s="16" t="s">
        <v>47</v>
      </c>
      <c r="B4" s="17" t="s">
        <v>48</v>
      </c>
      <c r="C4" s="18" t="s">
        <v>12</v>
      </c>
      <c r="D4" s="1"/>
      <c r="E4" s="17" t="s">
        <v>13</v>
      </c>
      <c r="F4" s="1"/>
      <c r="G4" s="1"/>
      <c r="H4" s="1"/>
      <c r="O4">
        <v>0.12</v>
      </c>
      <c r="P4">
        <v>2</v>
      </c>
    </row>
    <row r="5">
      <c r="A5" s="9" t="s">
        <v>49</v>
      </c>
      <c r="B5" s="9" t="s">
        <v>50</v>
      </c>
      <c r="C5" s="9" t="s">
        <v>51</v>
      </c>
      <c r="D5" s="9" t="s">
        <v>52</v>
      </c>
      <c r="E5" s="9" t="s">
        <v>53</v>
      </c>
      <c r="F5" s="9" t="s">
        <v>54</v>
      </c>
      <c r="G5" s="9" t="s">
        <v>55</v>
      </c>
      <c r="H5" s="9" t="s">
        <v>56</v>
      </c>
      <c r="I5" s="9" t="s">
        <v>57</v>
      </c>
      <c r="J5" s="21"/>
      <c r="K5" s="21"/>
      <c r="L5" s="9" t="s">
        <v>58</v>
      </c>
      <c r="M5" s="21"/>
      <c r="N5" s="9" t="s">
        <v>59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60</v>
      </c>
      <c r="K6" s="21"/>
      <c r="L6" s="21"/>
      <c r="M6" s="21"/>
      <c r="N6" s="9"/>
    </row>
    <row r="7" ht="25">
      <c r="A7" s="9"/>
      <c r="B7" s="9"/>
      <c r="C7" s="9"/>
      <c r="D7" s="9"/>
      <c r="E7" s="9"/>
      <c r="F7" s="9"/>
      <c r="G7" s="9"/>
      <c r="H7" s="9"/>
      <c r="I7" s="9"/>
      <c r="J7" s="9" t="s">
        <v>61</v>
      </c>
      <c r="K7" s="9" t="s">
        <v>62</v>
      </c>
      <c r="L7" s="9" t="s">
        <v>61</v>
      </c>
      <c r="M7" s="9" t="s">
        <v>62</v>
      </c>
      <c r="N7" s="9"/>
      <c r="S7" s="1" t="s">
        <v>63</v>
      </c>
      <c r="T7">
        <f>COUNTIFS(L8:L335,"=0",A8:A335,"P")+COUNTIFS(L8:L335,"",A8:A335,"P")+SUM(Q8:Q335)</f>
        <v>0</v>
      </c>
    </row>
    <row r="8" ht="26">
      <c r="A8" s="1" t="s">
        <v>64</v>
      </c>
      <c r="C8" s="22" t="s">
        <v>65</v>
      </c>
      <c r="E8" s="23" t="s">
        <v>15</v>
      </c>
      <c r="L8" s="24">
        <f>L9+L30+L67+L128+L257+L294</f>
        <v>0</v>
      </c>
      <c r="M8" s="24">
        <f>M9+M30+M67+M128+M257+M294</f>
        <v>0</v>
      </c>
      <c r="N8" s="25"/>
    </row>
    <row r="9" ht="13">
      <c r="A9" s="1" t="s">
        <v>66</v>
      </c>
      <c r="C9" s="22" t="s">
        <v>67</v>
      </c>
      <c r="E9" s="23" t="s">
        <v>68</v>
      </c>
      <c r="L9" s="24">
        <f>SUMIFS(L10:L29,A10:A29,"P")</f>
        <v>0</v>
      </c>
      <c r="M9" s="24">
        <f>SUMIFS(M10:M29,A10:A29,"P")</f>
        <v>0</v>
      </c>
      <c r="N9" s="25"/>
    </row>
    <row r="10">
      <c r="A10" s="1" t="s">
        <v>69</v>
      </c>
      <c r="B10" s="1">
        <v>1</v>
      </c>
      <c r="C10" s="26" t="s">
        <v>70</v>
      </c>
      <c r="D10" t="s">
        <v>67</v>
      </c>
      <c r="E10" s="27" t="s">
        <v>71</v>
      </c>
      <c r="F10" s="28" t="s">
        <v>72</v>
      </c>
      <c r="G10" s="29">
        <v>246.5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73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74</v>
      </c>
      <c r="E11" s="27" t="s">
        <v>75</v>
      </c>
    </row>
    <row r="12">
      <c r="A12" s="1" t="s">
        <v>76</v>
      </c>
    </row>
    <row r="13">
      <c r="A13" s="1" t="s">
        <v>77</v>
      </c>
      <c r="E13" s="27" t="s">
        <v>78</v>
      </c>
    </row>
    <row r="14">
      <c r="A14" s="1" t="s">
        <v>69</v>
      </c>
      <c r="B14" s="1">
        <v>2</v>
      </c>
      <c r="C14" s="26" t="s">
        <v>79</v>
      </c>
      <c r="D14" t="s">
        <v>67</v>
      </c>
      <c r="E14" s="27" t="s">
        <v>80</v>
      </c>
      <c r="F14" s="28" t="s">
        <v>72</v>
      </c>
      <c r="G14" s="29">
        <v>428.75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73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74</v>
      </c>
      <c r="E15" s="27" t="s">
        <v>75</v>
      </c>
    </row>
    <row r="16">
      <c r="A16" s="1" t="s">
        <v>76</v>
      </c>
    </row>
    <row r="17">
      <c r="A17" s="1" t="s">
        <v>77</v>
      </c>
      <c r="E17" s="27" t="s">
        <v>78</v>
      </c>
    </row>
    <row r="18">
      <c r="A18" s="1" t="s">
        <v>69</v>
      </c>
      <c r="B18" s="1">
        <v>3</v>
      </c>
      <c r="C18" s="26" t="s">
        <v>81</v>
      </c>
      <c r="D18" t="s">
        <v>67</v>
      </c>
      <c r="E18" s="27" t="s">
        <v>82</v>
      </c>
      <c r="F18" s="28" t="s">
        <v>83</v>
      </c>
      <c r="G18" s="29">
        <v>192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73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74</v>
      </c>
      <c r="E19" s="27" t="s">
        <v>75</v>
      </c>
    </row>
    <row r="20">
      <c r="A20" s="1" t="s">
        <v>76</v>
      </c>
    </row>
    <row r="21">
      <c r="A21" s="1" t="s">
        <v>77</v>
      </c>
      <c r="E21" s="27" t="s">
        <v>78</v>
      </c>
    </row>
    <row r="22">
      <c r="A22" s="1" t="s">
        <v>69</v>
      </c>
      <c r="B22" s="1">
        <v>4</v>
      </c>
      <c r="C22" s="26" t="s">
        <v>84</v>
      </c>
      <c r="D22" t="s">
        <v>67</v>
      </c>
      <c r="E22" s="27" t="s">
        <v>85</v>
      </c>
      <c r="F22" s="28" t="s">
        <v>72</v>
      </c>
      <c r="G22" s="29">
        <v>675.25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73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74</v>
      </c>
      <c r="E23" s="27" t="s">
        <v>75</v>
      </c>
    </row>
    <row r="24">
      <c r="A24" s="1" t="s">
        <v>76</v>
      </c>
    </row>
    <row r="25">
      <c r="A25" s="1" t="s">
        <v>77</v>
      </c>
      <c r="E25" s="27" t="s">
        <v>78</v>
      </c>
    </row>
    <row r="26">
      <c r="A26" s="1" t="s">
        <v>69</v>
      </c>
      <c r="B26" s="1">
        <v>5</v>
      </c>
      <c r="C26" s="26" t="s">
        <v>86</v>
      </c>
      <c r="D26" t="s">
        <v>67</v>
      </c>
      <c r="E26" s="27" t="s">
        <v>87</v>
      </c>
      <c r="F26" s="28" t="s">
        <v>72</v>
      </c>
      <c r="G26" s="29">
        <v>3.2890000000000001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73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74</v>
      </c>
      <c r="E27" s="27" t="s">
        <v>75</v>
      </c>
    </row>
    <row r="28">
      <c r="A28" s="1" t="s">
        <v>76</v>
      </c>
    </row>
    <row r="29">
      <c r="A29" s="1" t="s">
        <v>77</v>
      </c>
      <c r="E29" s="27" t="s">
        <v>78</v>
      </c>
    </row>
    <row r="30" ht="13">
      <c r="A30" s="1" t="s">
        <v>66</v>
      </c>
      <c r="C30" s="22" t="s">
        <v>88</v>
      </c>
      <c r="E30" s="23" t="s">
        <v>89</v>
      </c>
      <c r="L30" s="24">
        <f>SUMIFS(L31:L66,A31:A66,"P")</f>
        <v>0</v>
      </c>
      <c r="M30" s="24">
        <f>SUMIFS(M31:M66,A31:A66,"P")</f>
        <v>0</v>
      </c>
      <c r="N30" s="25"/>
    </row>
    <row r="31">
      <c r="A31" s="1" t="s">
        <v>69</v>
      </c>
      <c r="B31" s="1">
        <v>6</v>
      </c>
      <c r="C31" s="26" t="s">
        <v>90</v>
      </c>
      <c r="D31" t="s">
        <v>67</v>
      </c>
      <c r="E31" s="27" t="s">
        <v>91</v>
      </c>
      <c r="F31" s="28" t="s">
        <v>92</v>
      </c>
      <c r="G31" s="29">
        <v>66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73</v>
      </c>
      <c r="O31" s="32">
        <f>M31*AA31</f>
        <v>0</v>
      </c>
      <c r="P31" s="1">
        <v>3</v>
      </c>
      <c r="AA31" s="1">
        <f>IF(P31=1,$O$3,IF(P31=2,$O$4,$O$5))</f>
        <v>0</v>
      </c>
    </row>
    <row r="32">
      <c r="A32" s="1" t="s">
        <v>74</v>
      </c>
      <c r="E32" s="27" t="s">
        <v>75</v>
      </c>
    </row>
    <row r="33">
      <c r="A33" s="1" t="s">
        <v>76</v>
      </c>
    </row>
    <row r="34">
      <c r="A34" s="1" t="s">
        <v>77</v>
      </c>
      <c r="E34" s="27" t="s">
        <v>78</v>
      </c>
    </row>
    <row r="35">
      <c r="A35" s="1" t="s">
        <v>69</v>
      </c>
      <c r="B35" s="1">
        <v>7</v>
      </c>
      <c r="C35" s="26" t="s">
        <v>93</v>
      </c>
      <c r="D35" t="s">
        <v>67</v>
      </c>
      <c r="E35" s="27" t="s">
        <v>94</v>
      </c>
      <c r="F35" s="28" t="s">
        <v>92</v>
      </c>
      <c r="G35" s="29">
        <v>66</v>
      </c>
      <c r="H35" s="28">
        <v>0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73</v>
      </c>
      <c r="O35" s="32">
        <f>M35*AA35</f>
        <v>0</v>
      </c>
      <c r="P35" s="1">
        <v>3</v>
      </c>
      <c r="AA35" s="1">
        <f>IF(P35=1,$O$3,IF(P35=2,$O$4,$O$5))</f>
        <v>0</v>
      </c>
    </row>
    <row r="36">
      <c r="A36" s="1" t="s">
        <v>74</v>
      </c>
      <c r="E36" s="27" t="s">
        <v>75</v>
      </c>
    </row>
    <row r="37">
      <c r="A37" s="1" t="s">
        <v>76</v>
      </c>
    </row>
    <row r="38">
      <c r="A38" s="1" t="s">
        <v>77</v>
      </c>
      <c r="E38" s="27" t="s">
        <v>78</v>
      </c>
    </row>
    <row r="39">
      <c r="A39" s="1" t="s">
        <v>69</v>
      </c>
      <c r="B39" s="1">
        <v>8</v>
      </c>
      <c r="C39" s="26" t="s">
        <v>95</v>
      </c>
      <c r="D39" t="s">
        <v>67</v>
      </c>
      <c r="E39" s="27" t="s">
        <v>96</v>
      </c>
      <c r="F39" s="28" t="s">
        <v>97</v>
      </c>
      <c r="G39" s="29">
        <v>3</v>
      </c>
      <c r="H39" s="28">
        <v>0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73</v>
      </c>
      <c r="O39" s="32">
        <f>M39*AA39</f>
        <v>0</v>
      </c>
      <c r="P39" s="1">
        <v>3</v>
      </c>
      <c r="AA39" s="1">
        <f>IF(P39=1,$O$3,IF(P39=2,$O$4,$O$5))</f>
        <v>0</v>
      </c>
    </row>
    <row r="40">
      <c r="A40" s="1" t="s">
        <v>74</v>
      </c>
      <c r="E40" s="27" t="s">
        <v>75</v>
      </c>
    </row>
    <row r="41">
      <c r="A41" s="1" t="s">
        <v>76</v>
      </c>
    </row>
    <row r="42">
      <c r="A42" s="1" t="s">
        <v>77</v>
      </c>
      <c r="E42" s="27" t="s">
        <v>78</v>
      </c>
    </row>
    <row r="43">
      <c r="A43" s="1" t="s">
        <v>69</v>
      </c>
      <c r="B43" s="1">
        <v>9</v>
      </c>
      <c r="C43" s="26" t="s">
        <v>98</v>
      </c>
      <c r="D43" t="s">
        <v>67</v>
      </c>
      <c r="E43" s="27" t="s">
        <v>99</v>
      </c>
      <c r="F43" s="28" t="s">
        <v>97</v>
      </c>
      <c r="G43" s="29">
        <v>2</v>
      </c>
      <c r="H43" s="28">
        <v>0</v>
      </c>
      <c r="I43" s="30">
        <f>ROUND(G43*H43,P4)</f>
        <v>0</v>
      </c>
      <c r="L43" s="31">
        <v>0</v>
      </c>
      <c r="M43" s="24">
        <f>ROUND(G43*L43,P4)</f>
        <v>0</v>
      </c>
      <c r="N43" s="25" t="s">
        <v>73</v>
      </c>
      <c r="O43" s="32">
        <f>M43*AA43</f>
        <v>0</v>
      </c>
      <c r="P43" s="1">
        <v>3</v>
      </c>
      <c r="AA43" s="1">
        <f>IF(P43=1,$O$3,IF(P43=2,$O$4,$O$5))</f>
        <v>0</v>
      </c>
    </row>
    <row r="44">
      <c r="A44" s="1" t="s">
        <v>74</v>
      </c>
      <c r="E44" s="27" t="s">
        <v>75</v>
      </c>
    </row>
    <row r="45">
      <c r="A45" s="1" t="s">
        <v>76</v>
      </c>
    </row>
    <row r="46">
      <c r="A46" s="1" t="s">
        <v>77</v>
      </c>
      <c r="E46" s="27" t="s">
        <v>78</v>
      </c>
    </row>
    <row r="47">
      <c r="A47" s="1" t="s">
        <v>69</v>
      </c>
      <c r="B47" s="1">
        <v>10</v>
      </c>
      <c r="C47" s="26" t="s">
        <v>100</v>
      </c>
      <c r="D47" t="s">
        <v>67</v>
      </c>
      <c r="E47" s="27" t="s">
        <v>101</v>
      </c>
      <c r="F47" s="28" t="s">
        <v>97</v>
      </c>
      <c r="G47" s="29">
        <v>2</v>
      </c>
      <c r="H47" s="28">
        <v>0</v>
      </c>
      <c r="I47" s="30">
        <f>ROUND(G47*H47,P4)</f>
        <v>0</v>
      </c>
      <c r="L47" s="31">
        <v>0</v>
      </c>
      <c r="M47" s="24">
        <f>ROUND(G47*L47,P4)</f>
        <v>0</v>
      </c>
      <c r="N47" s="25" t="s">
        <v>73</v>
      </c>
      <c r="O47" s="32">
        <f>M47*AA47</f>
        <v>0</v>
      </c>
      <c r="P47" s="1">
        <v>3</v>
      </c>
      <c r="AA47" s="1">
        <f>IF(P47=1,$O$3,IF(P47=2,$O$4,$O$5))</f>
        <v>0</v>
      </c>
    </row>
    <row r="48">
      <c r="A48" s="1" t="s">
        <v>74</v>
      </c>
      <c r="E48" s="27" t="s">
        <v>75</v>
      </c>
    </row>
    <row r="49">
      <c r="A49" s="1" t="s">
        <v>76</v>
      </c>
    </row>
    <row r="50">
      <c r="A50" s="1" t="s">
        <v>77</v>
      </c>
      <c r="E50" s="27" t="s">
        <v>78</v>
      </c>
    </row>
    <row r="51" ht="25">
      <c r="A51" s="1" t="s">
        <v>69</v>
      </c>
      <c r="B51" s="1">
        <v>11</v>
      </c>
      <c r="C51" s="26" t="s">
        <v>102</v>
      </c>
      <c r="D51" t="s">
        <v>67</v>
      </c>
      <c r="E51" s="27" t="s">
        <v>103</v>
      </c>
      <c r="F51" s="28" t="s">
        <v>97</v>
      </c>
      <c r="G51" s="29">
        <v>4</v>
      </c>
      <c r="H51" s="28">
        <v>0</v>
      </c>
      <c r="I51" s="30">
        <f>ROUND(G51*H51,P4)</f>
        <v>0</v>
      </c>
      <c r="L51" s="31">
        <v>0</v>
      </c>
      <c r="M51" s="24">
        <f>ROUND(G51*L51,P4)</f>
        <v>0</v>
      </c>
      <c r="N51" s="25" t="s">
        <v>73</v>
      </c>
      <c r="O51" s="32">
        <f>M51*AA51</f>
        <v>0</v>
      </c>
      <c r="P51" s="1">
        <v>3</v>
      </c>
      <c r="AA51" s="1">
        <f>IF(P51=1,$O$3,IF(P51=2,$O$4,$O$5))</f>
        <v>0</v>
      </c>
    </row>
    <row r="52">
      <c r="A52" s="1" t="s">
        <v>74</v>
      </c>
      <c r="E52" s="27" t="s">
        <v>75</v>
      </c>
    </row>
    <row r="53">
      <c r="A53" s="1" t="s">
        <v>76</v>
      </c>
    </row>
    <row r="54">
      <c r="A54" s="1" t="s">
        <v>77</v>
      </c>
      <c r="E54" s="27" t="s">
        <v>78</v>
      </c>
    </row>
    <row r="55">
      <c r="A55" s="1" t="s">
        <v>69</v>
      </c>
      <c r="B55" s="1">
        <v>12</v>
      </c>
      <c r="C55" s="26" t="s">
        <v>104</v>
      </c>
      <c r="D55" t="s">
        <v>67</v>
      </c>
      <c r="E55" s="27" t="s">
        <v>105</v>
      </c>
      <c r="F55" s="28" t="s">
        <v>83</v>
      </c>
      <c r="G55" s="29">
        <v>20</v>
      </c>
      <c r="H55" s="28">
        <v>0</v>
      </c>
      <c r="I55" s="30">
        <f>ROUND(G55*H55,P4)</f>
        <v>0</v>
      </c>
      <c r="L55" s="31">
        <v>0</v>
      </c>
      <c r="M55" s="24">
        <f>ROUND(G55*L55,P4)</f>
        <v>0</v>
      </c>
      <c r="N55" s="25" t="s">
        <v>73</v>
      </c>
      <c r="O55" s="32">
        <f>M55*AA55</f>
        <v>0</v>
      </c>
      <c r="P55" s="1">
        <v>3</v>
      </c>
      <c r="AA55" s="1">
        <f>IF(P55=1,$O$3,IF(P55=2,$O$4,$O$5))</f>
        <v>0</v>
      </c>
    </row>
    <row r="56">
      <c r="A56" s="1" t="s">
        <v>74</v>
      </c>
      <c r="E56" s="27" t="s">
        <v>75</v>
      </c>
    </row>
    <row r="57">
      <c r="A57" s="1" t="s">
        <v>76</v>
      </c>
    </row>
    <row r="58">
      <c r="A58" s="1" t="s">
        <v>77</v>
      </c>
      <c r="E58" s="27" t="s">
        <v>78</v>
      </c>
    </row>
    <row r="59">
      <c r="A59" s="1" t="s">
        <v>69</v>
      </c>
      <c r="B59" s="1">
        <v>13</v>
      </c>
      <c r="C59" s="26" t="s">
        <v>106</v>
      </c>
      <c r="D59" t="s">
        <v>67</v>
      </c>
      <c r="E59" s="27" t="s">
        <v>107</v>
      </c>
      <c r="F59" s="28" t="s">
        <v>92</v>
      </c>
      <c r="G59" s="29">
        <v>66</v>
      </c>
      <c r="H59" s="28">
        <v>0</v>
      </c>
      <c r="I59" s="30">
        <f>ROUND(G59*H59,P4)</f>
        <v>0</v>
      </c>
      <c r="L59" s="31">
        <v>0</v>
      </c>
      <c r="M59" s="24">
        <f>ROUND(G59*L59,P4)</f>
        <v>0</v>
      </c>
      <c r="N59" s="25" t="s">
        <v>73</v>
      </c>
      <c r="O59" s="32">
        <f>M59*AA59</f>
        <v>0</v>
      </c>
      <c r="P59" s="1">
        <v>3</v>
      </c>
      <c r="AA59" s="1">
        <f>IF(P59=1,$O$3,IF(P59=2,$O$4,$O$5))</f>
        <v>0</v>
      </c>
    </row>
    <row r="60">
      <c r="A60" s="1" t="s">
        <v>74</v>
      </c>
      <c r="E60" s="27" t="s">
        <v>75</v>
      </c>
    </row>
    <row r="61">
      <c r="A61" s="1" t="s">
        <v>76</v>
      </c>
    </row>
    <row r="62">
      <c r="A62" s="1" t="s">
        <v>77</v>
      </c>
      <c r="E62" s="27" t="s">
        <v>78</v>
      </c>
    </row>
    <row r="63">
      <c r="A63" s="1" t="s">
        <v>69</v>
      </c>
      <c r="B63" s="1">
        <v>14</v>
      </c>
      <c r="C63" s="26" t="s">
        <v>108</v>
      </c>
      <c r="D63" t="s">
        <v>67</v>
      </c>
      <c r="E63" s="27" t="s">
        <v>109</v>
      </c>
      <c r="F63" s="28" t="s">
        <v>92</v>
      </c>
      <c r="G63" s="29">
        <v>66</v>
      </c>
      <c r="H63" s="28">
        <v>0</v>
      </c>
      <c r="I63" s="30">
        <f>ROUND(G63*H63,P4)</f>
        <v>0</v>
      </c>
      <c r="L63" s="31">
        <v>0</v>
      </c>
      <c r="M63" s="24">
        <f>ROUND(G63*L63,P4)</f>
        <v>0</v>
      </c>
      <c r="N63" s="25" t="s">
        <v>73</v>
      </c>
      <c r="O63" s="32">
        <f>M63*AA63</f>
        <v>0</v>
      </c>
      <c r="P63" s="1">
        <v>3</v>
      </c>
      <c r="AA63" s="1">
        <f>IF(P63=1,$O$3,IF(P63=2,$O$4,$O$5))</f>
        <v>0</v>
      </c>
    </row>
    <row r="64">
      <c r="A64" s="1" t="s">
        <v>74</v>
      </c>
      <c r="E64" s="27" t="s">
        <v>75</v>
      </c>
    </row>
    <row r="65">
      <c r="A65" s="1" t="s">
        <v>76</v>
      </c>
    </row>
    <row r="66">
      <c r="A66" s="1" t="s">
        <v>77</v>
      </c>
      <c r="E66" s="27" t="s">
        <v>78</v>
      </c>
    </row>
    <row r="67" ht="13">
      <c r="A67" s="1" t="s">
        <v>66</v>
      </c>
      <c r="C67" s="22" t="s">
        <v>110</v>
      </c>
      <c r="E67" s="23" t="s">
        <v>111</v>
      </c>
      <c r="L67" s="24">
        <f>SUMIFS(L68:L127,A68:A127,"P")</f>
        <v>0</v>
      </c>
      <c r="M67" s="24">
        <f>SUMIFS(M68:M127,A68:A127,"P")</f>
        <v>0</v>
      </c>
      <c r="N67" s="25"/>
    </row>
    <row r="68">
      <c r="A68" s="1" t="s">
        <v>69</v>
      </c>
      <c r="B68" s="1">
        <v>18</v>
      </c>
      <c r="C68" s="26" t="s">
        <v>112</v>
      </c>
      <c r="D68" t="s">
        <v>67</v>
      </c>
      <c r="E68" s="27" t="s">
        <v>113</v>
      </c>
      <c r="F68" s="28" t="s">
        <v>83</v>
      </c>
      <c r="G68" s="29">
        <v>2258</v>
      </c>
      <c r="H68" s="28">
        <v>0</v>
      </c>
      <c r="I68" s="30">
        <f>ROUND(G68*H68,P4)</f>
        <v>0</v>
      </c>
      <c r="L68" s="31">
        <v>0</v>
      </c>
      <c r="M68" s="24">
        <f>ROUND(G68*L68,P4)</f>
        <v>0</v>
      </c>
      <c r="N68" s="25" t="s">
        <v>73</v>
      </c>
      <c r="O68" s="32">
        <f>M68*AA68</f>
        <v>0</v>
      </c>
      <c r="P68" s="1">
        <v>3</v>
      </c>
      <c r="AA68" s="1">
        <f>IF(P68=1,$O$3,IF(P68=2,$O$4,$O$5))</f>
        <v>0</v>
      </c>
    </row>
    <row r="69">
      <c r="A69" s="1" t="s">
        <v>74</v>
      </c>
      <c r="E69" s="27" t="s">
        <v>75</v>
      </c>
    </row>
    <row r="70">
      <c r="A70" s="1" t="s">
        <v>76</v>
      </c>
    </row>
    <row r="71">
      <c r="A71" s="1" t="s">
        <v>77</v>
      </c>
      <c r="E71" s="27" t="s">
        <v>78</v>
      </c>
    </row>
    <row r="72">
      <c r="A72" s="1" t="s">
        <v>69</v>
      </c>
      <c r="B72" s="1">
        <v>20</v>
      </c>
      <c r="C72" s="26" t="s">
        <v>114</v>
      </c>
      <c r="D72" t="s">
        <v>67</v>
      </c>
      <c r="E72" s="27" t="s">
        <v>115</v>
      </c>
      <c r="F72" s="28" t="s">
        <v>83</v>
      </c>
      <c r="G72" s="29">
        <v>1420</v>
      </c>
      <c r="H72" s="28">
        <v>0</v>
      </c>
      <c r="I72" s="30">
        <f>ROUND(G72*H72,P4)</f>
        <v>0</v>
      </c>
      <c r="L72" s="31">
        <v>0</v>
      </c>
      <c r="M72" s="24">
        <f>ROUND(G72*L72,P4)</f>
        <v>0</v>
      </c>
      <c r="N72" s="25" t="s">
        <v>73</v>
      </c>
      <c r="O72" s="32">
        <f>M72*AA72</f>
        <v>0</v>
      </c>
      <c r="P72" s="1">
        <v>3</v>
      </c>
      <c r="AA72" s="1">
        <f>IF(P72=1,$O$3,IF(P72=2,$O$4,$O$5))</f>
        <v>0</v>
      </c>
    </row>
    <row r="73">
      <c r="A73" s="1" t="s">
        <v>74</v>
      </c>
      <c r="E73" s="27" t="s">
        <v>75</v>
      </c>
    </row>
    <row r="74">
      <c r="A74" s="1" t="s">
        <v>76</v>
      </c>
    </row>
    <row r="75">
      <c r="A75" s="1" t="s">
        <v>77</v>
      </c>
      <c r="E75" s="27" t="s">
        <v>78</v>
      </c>
    </row>
    <row r="76">
      <c r="A76" s="1" t="s">
        <v>69</v>
      </c>
      <c r="B76" s="1">
        <v>21</v>
      </c>
      <c r="C76" s="26" t="s">
        <v>116</v>
      </c>
      <c r="D76" t="s">
        <v>67</v>
      </c>
      <c r="E76" s="27" t="s">
        <v>117</v>
      </c>
      <c r="F76" s="28" t="s">
        <v>97</v>
      </c>
      <c r="G76" s="29">
        <v>800</v>
      </c>
      <c r="H76" s="28">
        <v>0</v>
      </c>
      <c r="I76" s="30">
        <f>ROUND(G76*H76,P4)</f>
        <v>0</v>
      </c>
      <c r="L76" s="31">
        <v>0</v>
      </c>
      <c r="M76" s="24">
        <f>ROUND(G76*L76,P4)</f>
        <v>0</v>
      </c>
      <c r="N76" s="25" t="s">
        <v>73</v>
      </c>
      <c r="O76" s="32">
        <f>M76*AA76</f>
        <v>0</v>
      </c>
      <c r="P76" s="1">
        <v>3</v>
      </c>
      <c r="AA76" s="1">
        <f>IF(P76=1,$O$3,IF(P76=2,$O$4,$O$5))</f>
        <v>0</v>
      </c>
    </row>
    <row r="77">
      <c r="A77" s="1" t="s">
        <v>74</v>
      </c>
      <c r="E77" s="27" t="s">
        <v>75</v>
      </c>
    </row>
    <row r="78">
      <c r="A78" s="1" t="s">
        <v>76</v>
      </c>
    </row>
    <row r="79">
      <c r="A79" s="1" t="s">
        <v>77</v>
      </c>
      <c r="E79" s="27" t="s">
        <v>78</v>
      </c>
    </row>
    <row r="80" ht="25">
      <c r="A80" s="1" t="s">
        <v>69</v>
      </c>
      <c r="B80" s="1">
        <v>19</v>
      </c>
      <c r="C80" s="26" t="s">
        <v>118</v>
      </c>
      <c r="D80" t="s">
        <v>67</v>
      </c>
      <c r="E80" s="27" t="s">
        <v>119</v>
      </c>
      <c r="F80" s="28" t="s">
        <v>97</v>
      </c>
      <c r="G80" s="29">
        <v>330</v>
      </c>
      <c r="H80" s="28">
        <v>0</v>
      </c>
      <c r="I80" s="30">
        <f>ROUND(G80*H80,P4)</f>
        <v>0</v>
      </c>
      <c r="L80" s="31">
        <v>0</v>
      </c>
      <c r="M80" s="24">
        <f>ROUND(G80*L80,P4)</f>
        <v>0</v>
      </c>
      <c r="N80" s="25" t="s">
        <v>73</v>
      </c>
      <c r="O80" s="32">
        <f>M80*AA80</f>
        <v>0</v>
      </c>
      <c r="P80" s="1">
        <v>3</v>
      </c>
      <c r="AA80" s="1">
        <f>IF(P80=1,$O$3,IF(P80=2,$O$4,$O$5))</f>
        <v>0</v>
      </c>
    </row>
    <row r="81">
      <c r="A81" s="1" t="s">
        <v>74</v>
      </c>
      <c r="E81" s="27" t="s">
        <v>75</v>
      </c>
    </row>
    <row r="82">
      <c r="A82" s="1" t="s">
        <v>76</v>
      </c>
    </row>
    <row r="83">
      <c r="A83" s="1" t="s">
        <v>77</v>
      </c>
      <c r="E83" s="27" t="s">
        <v>78</v>
      </c>
    </row>
    <row r="84">
      <c r="A84" s="1" t="s">
        <v>69</v>
      </c>
      <c r="B84" s="1">
        <v>22</v>
      </c>
      <c r="C84" s="26" t="s">
        <v>120</v>
      </c>
      <c r="D84" t="s">
        <v>67</v>
      </c>
      <c r="E84" s="27" t="s">
        <v>121</v>
      </c>
      <c r="F84" s="28" t="s">
        <v>122</v>
      </c>
      <c r="G84" s="29">
        <v>15.872</v>
      </c>
      <c r="H84" s="28">
        <v>0</v>
      </c>
      <c r="I84" s="30">
        <f>ROUND(G84*H84,P4)</f>
        <v>0</v>
      </c>
      <c r="L84" s="31">
        <v>0</v>
      </c>
      <c r="M84" s="24">
        <f>ROUND(G84*L84,P4)</f>
        <v>0</v>
      </c>
      <c r="N84" s="25" t="s">
        <v>73</v>
      </c>
      <c r="O84" s="32">
        <f>M84*AA84</f>
        <v>0</v>
      </c>
      <c r="P84" s="1">
        <v>3</v>
      </c>
      <c r="AA84" s="1">
        <f>IF(P84=1,$O$3,IF(P84=2,$O$4,$O$5))</f>
        <v>0</v>
      </c>
    </row>
    <row r="85">
      <c r="A85" s="1" t="s">
        <v>74</v>
      </c>
      <c r="E85" s="27" t="s">
        <v>75</v>
      </c>
    </row>
    <row r="86">
      <c r="A86" s="1" t="s">
        <v>76</v>
      </c>
    </row>
    <row r="87">
      <c r="A87" s="1" t="s">
        <v>77</v>
      </c>
      <c r="E87" s="27" t="s">
        <v>78</v>
      </c>
    </row>
    <row r="88">
      <c r="A88" s="1" t="s">
        <v>69</v>
      </c>
      <c r="B88" s="1">
        <v>23</v>
      </c>
      <c r="C88" s="26" t="s">
        <v>123</v>
      </c>
      <c r="D88" t="s">
        <v>67</v>
      </c>
      <c r="E88" s="27" t="s">
        <v>124</v>
      </c>
      <c r="F88" s="28" t="s">
        <v>122</v>
      </c>
      <c r="G88" s="29">
        <v>15.872</v>
      </c>
      <c r="H88" s="28">
        <v>0</v>
      </c>
      <c r="I88" s="30">
        <f>ROUND(G88*H88,P4)</f>
        <v>0</v>
      </c>
      <c r="L88" s="31">
        <v>0</v>
      </c>
      <c r="M88" s="24">
        <f>ROUND(G88*L88,P4)</f>
        <v>0</v>
      </c>
      <c r="N88" s="25" t="s">
        <v>73</v>
      </c>
      <c r="O88" s="32">
        <f>M88*AA88</f>
        <v>0</v>
      </c>
      <c r="P88" s="1">
        <v>3</v>
      </c>
      <c r="AA88" s="1">
        <f>IF(P88=1,$O$3,IF(P88=2,$O$4,$O$5))</f>
        <v>0</v>
      </c>
    </row>
    <row r="89">
      <c r="A89" s="1" t="s">
        <v>74</v>
      </c>
      <c r="E89" s="27" t="s">
        <v>75</v>
      </c>
    </row>
    <row r="90">
      <c r="A90" s="1" t="s">
        <v>76</v>
      </c>
    </row>
    <row r="91">
      <c r="A91" s="1" t="s">
        <v>77</v>
      </c>
      <c r="E91" s="27" t="s">
        <v>78</v>
      </c>
    </row>
    <row r="92" ht="25">
      <c r="A92" s="1" t="s">
        <v>69</v>
      </c>
      <c r="B92" s="1">
        <v>24</v>
      </c>
      <c r="C92" s="26" t="s">
        <v>125</v>
      </c>
      <c r="D92" t="s">
        <v>67</v>
      </c>
      <c r="E92" s="27" t="s">
        <v>126</v>
      </c>
      <c r="F92" s="28" t="s">
        <v>97</v>
      </c>
      <c r="G92" s="29">
        <v>17</v>
      </c>
      <c r="H92" s="28">
        <v>0</v>
      </c>
      <c r="I92" s="30">
        <f>ROUND(G92*H92,P4)</f>
        <v>0</v>
      </c>
      <c r="L92" s="31">
        <v>0</v>
      </c>
      <c r="M92" s="24">
        <f>ROUND(G92*L92,P4)</f>
        <v>0</v>
      </c>
      <c r="N92" s="25" t="s">
        <v>73</v>
      </c>
      <c r="O92" s="32">
        <f>M92*AA92</f>
        <v>0</v>
      </c>
      <c r="P92" s="1">
        <v>3</v>
      </c>
      <c r="AA92" s="1">
        <f>IF(P92=1,$O$3,IF(P92=2,$O$4,$O$5))</f>
        <v>0</v>
      </c>
    </row>
    <row r="93">
      <c r="A93" s="1" t="s">
        <v>74</v>
      </c>
      <c r="E93" s="27" t="s">
        <v>75</v>
      </c>
    </row>
    <row r="94">
      <c r="A94" s="1" t="s">
        <v>76</v>
      </c>
    </row>
    <row r="95">
      <c r="A95" s="1" t="s">
        <v>77</v>
      </c>
      <c r="E95" s="27" t="s">
        <v>78</v>
      </c>
    </row>
    <row r="96">
      <c r="A96" s="1" t="s">
        <v>69</v>
      </c>
      <c r="B96" s="1">
        <v>26</v>
      </c>
      <c r="C96" s="26" t="s">
        <v>127</v>
      </c>
      <c r="D96" t="s">
        <v>67</v>
      </c>
      <c r="E96" s="27" t="s">
        <v>128</v>
      </c>
      <c r="F96" s="28" t="s">
        <v>83</v>
      </c>
      <c r="G96" s="29">
        <v>14</v>
      </c>
      <c r="H96" s="28">
        <v>0</v>
      </c>
      <c r="I96" s="30">
        <f>ROUND(G96*H96,P4)</f>
        <v>0</v>
      </c>
      <c r="L96" s="31">
        <v>0</v>
      </c>
      <c r="M96" s="24">
        <f>ROUND(G96*L96,P4)</f>
        <v>0</v>
      </c>
      <c r="N96" s="25" t="s">
        <v>73</v>
      </c>
      <c r="O96" s="32">
        <f>M96*AA96</f>
        <v>0</v>
      </c>
      <c r="P96" s="1">
        <v>3</v>
      </c>
      <c r="AA96" s="1">
        <f>IF(P96=1,$O$3,IF(P96=2,$O$4,$O$5))</f>
        <v>0</v>
      </c>
    </row>
    <row r="97">
      <c r="A97" s="1" t="s">
        <v>74</v>
      </c>
      <c r="E97" s="27" t="s">
        <v>75</v>
      </c>
    </row>
    <row r="98">
      <c r="A98" s="1" t="s">
        <v>76</v>
      </c>
    </row>
    <row r="99">
      <c r="A99" s="1" t="s">
        <v>77</v>
      </c>
      <c r="E99" s="27" t="s">
        <v>78</v>
      </c>
    </row>
    <row r="100">
      <c r="A100" s="1" t="s">
        <v>69</v>
      </c>
      <c r="B100" s="1">
        <v>27</v>
      </c>
      <c r="C100" s="26" t="s">
        <v>129</v>
      </c>
      <c r="D100" t="s">
        <v>67</v>
      </c>
      <c r="E100" s="27" t="s">
        <v>130</v>
      </c>
      <c r="F100" s="28" t="s">
        <v>83</v>
      </c>
      <c r="G100" s="29">
        <v>14</v>
      </c>
      <c r="H100" s="28">
        <v>0</v>
      </c>
      <c r="I100" s="30">
        <f>ROUND(G100*H100,P4)</f>
        <v>0</v>
      </c>
      <c r="L100" s="31">
        <v>0</v>
      </c>
      <c r="M100" s="24">
        <f>ROUND(G100*L100,P4)</f>
        <v>0</v>
      </c>
      <c r="N100" s="25" t="s">
        <v>73</v>
      </c>
      <c r="O100" s="32">
        <f>M100*AA100</f>
        <v>0</v>
      </c>
      <c r="P100" s="1">
        <v>3</v>
      </c>
      <c r="AA100" s="1">
        <f>IF(P100=1,$O$3,IF(P100=2,$O$4,$O$5))</f>
        <v>0</v>
      </c>
    </row>
    <row r="101">
      <c r="A101" s="1" t="s">
        <v>74</v>
      </c>
      <c r="E101" s="27" t="s">
        <v>75</v>
      </c>
    </row>
    <row r="102">
      <c r="A102" s="1" t="s">
        <v>76</v>
      </c>
    </row>
    <row r="103">
      <c r="A103" s="1" t="s">
        <v>77</v>
      </c>
      <c r="E103" s="27" t="s">
        <v>78</v>
      </c>
    </row>
    <row r="104">
      <c r="A104" s="1" t="s">
        <v>69</v>
      </c>
      <c r="B104" s="1">
        <v>28</v>
      </c>
      <c r="C104" s="26" t="s">
        <v>131</v>
      </c>
      <c r="D104" t="s">
        <v>67</v>
      </c>
      <c r="E104" s="27" t="s">
        <v>132</v>
      </c>
      <c r="F104" s="28" t="s">
        <v>83</v>
      </c>
      <c r="G104" s="29">
        <v>14</v>
      </c>
      <c r="H104" s="28">
        <v>0</v>
      </c>
      <c r="I104" s="30">
        <f>ROUND(G104*H104,P4)</f>
        <v>0</v>
      </c>
      <c r="L104" s="31">
        <v>0</v>
      </c>
      <c r="M104" s="24">
        <f>ROUND(G104*L104,P4)</f>
        <v>0</v>
      </c>
      <c r="N104" s="25" t="s">
        <v>73</v>
      </c>
      <c r="O104" s="32">
        <f>M104*AA104</f>
        <v>0</v>
      </c>
      <c r="P104" s="1">
        <v>3</v>
      </c>
      <c r="AA104" s="1">
        <f>IF(P104=1,$O$3,IF(P104=2,$O$4,$O$5))</f>
        <v>0</v>
      </c>
    </row>
    <row r="105">
      <c r="A105" s="1" t="s">
        <v>74</v>
      </c>
      <c r="E105" s="27" t="s">
        <v>75</v>
      </c>
    </row>
    <row r="106">
      <c r="A106" s="1" t="s">
        <v>76</v>
      </c>
    </row>
    <row r="107">
      <c r="A107" s="1" t="s">
        <v>77</v>
      </c>
      <c r="E107" s="27" t="s">
        <v>78</v>
      </c>
    </row>
    <row r="108">
      <c r="A108" s="1" t="s">
        <v>69</v>
      </c>
      <c r="B108" s="1">
        <v>29</v>
      </c>
      <c r="C108" s="26" t="s">
        <v>133</v>
      </c>
      <c r="D108" t="s">
        <v>67</v>
      </c>
      <c r="E108" s="27" t="s">
        <v>134</v>
      </c>
      <c r="F108" s="28" t="s">
        <v>83</v>
      </c>
      <c r="G108" s="29">
        <v>14</v>
      </c>
      <c r="H108" s="28">
        <v>0</v>
      </c>
      <c r="I108" s="30">
        <f>ROUND(G108*H108,P4)</f>
        <v>0</v>
      </c>
      <c r="L108" s="31">
        <v>0</v>
      </c>
      <c r="M108" s="24">
        <f>ROUND(G108*L108,P4)</f>
        <v>0</v>
      </c>
      <c r="N108" s="25" t="s">
        <v>73</v>
      </c>
      <c r="O108" s="32">
        <f>M108*AA108</f>
        <v>0</v>
      </c>
      <c r="P108" s="1">
        <v>3</v>
      </c>
      <c r="AA108" s="1">
        <f>IF(P108=1,$O$3,IF(P108=2,$O$4,$O$5))</f>
        <v>0</v>
      </c>
    </row>
    <row r="109">
      <c r="A109" s="1" t="s">
        <v>74</v>
      </c>
      <c r="E109" s="27" t="s">
        <v>75</v>
      </c>
    </row>
    <row r="110">
      <c r="A110" s="1" t="s">
        <v>76</v>
      </c>
    </row>
    <row r="111">
      <c r="A111" s="1" t="s">
        <v>77</v>
      </c>
      <c r="E111" s="27" t="s">
        <v>78</v>
      </c>
    </row>
    <row r="112">
      <c r="A112" s="1" t="s">
        <v>69</v>
      </c>
      <c r="B112" s="1">
        <v>16</v>
      </c>
      <c r="C112" s="26" t="s">
        <v>135</v>
      </c>
      <c r="D112" t="s">
        <v>67</v>
      </c>
      <c r="E112" s="27" t="s">
        <v>136</v>
      </c>
      <c r="F112" s="28" t="s">
        <v>97</v>
      </c>
      <c r="G112" s="29">
        <v>1</v>
      </c>
      <c r="H112" s="28">
        <v>0</v>
      </c>
      <c r="I112" s="30">
        <f>ROUND(G112*H112,P4)</f>
        <v>0</v>
      </c>
      <c r="L112" s="31">
        <v>0</v>
      </c>
      <c r="M112" s="24">
        <f>ROUND(G112*L112,P4)</f>
        <v>0</v>
      </c>
      <c r="N112" s="25" t="s">
        <v>73</v>
      </c>
      <c r="O112" s="32">
        <f>M112*AA112</f>
        <v>0</v>
      </c>
      <c r="P112" s="1">
        <v>3</v>
      </c>
      <c r="AA112" s="1">
        <f>IF(P112=1,$O$3,IF(P112=2,$O$4,$O$5))</f>
        <v>0</v>
      </c>
    </row>
    <row r="113">
      <c r="A113" s="1" t="s">
        <v>74</v>
      </c>
      <c r="E113" s="27" t="s">
        <v>75</v>
      </c>
    </row>
    <row r="114">
      <c r="A114" s="1" t="s">
        <v>76</v>
      </c>
    </row>
    <row r="115">
      <c r="A115" s="1" t="s">
        <v>77</v>
      </c>
      <c r="E115" s="27" t="s">
        <v>78</v>
      </c>
    </row>
    <row r="116">
      <c r="A116" s="1" t="s">
        <v>69</v>
      </c>
      <c r="B116" s="1">
        <v>17</v>
      </c>
      <c r="C116" s="26" t="s">
        <v>137</v>
      </c>
      <c r="D116" t="s">
        <v>67</v>
      </c>
      <c r="E116" s="27" t="s">
        <v>138</v>
      </c>
      <c r="F116" s="28" t="s">
        <v>97</v>
      </c>
      <c r="G116" s="29">
        <v>1</v>
      </c>
      <c r="H116" s="28">
        <v>0</v>
      </c>
      <c r="I116" s="30">
        <f>ROUND(G116*H116,P4)</f>
        <v>0</v>
      </c>
      <c r="L116" s="31">
        <v>0</v>
      </c>
      <c r="M116" s="24">
        <f>ROUND(G116*L116,P4)</f>
        <v>0</v>
      </c>
      <c r="N116" s="25" t="s">
        <v>73</v>
      </c>
      <c r="O116" s="32">
        <f>M116*AA116</f>
        <v>0</v>
      </c>
      <c r="P116" s="1">
        <v>3</v>
      </c>
      <c r="AA116" s="1">
        <f>IF(P116=1,$O$3,IF(P116=2,$O$4,$O$5))</f>
        <v>0</v>
      </c>
    </row>
    <row r="117">
      <c r="A117" s="1" t="s">
        <v>74</v>
      </c>
      <c r="E117" s="27" t="s">
        <v>75</v>
      </c>
    </row>
    <row r="118">
      <c r="A118" s="1" t="s">
        <v>76</v>
      </c>
    </row>
    <row r="119">
      <c r="A119" s="1" t="s">
        <v>77</v>
      </c>
      <c r="E119" s="27" t="s">
        <v>78</v>
      </c>
    </row>
    <row r="120">
      <c r="A120" s="1" t="s">
        <v>69</v>
      </c>
      <c r="B120" s="1">
        <v>15</v>
      </c>
      <c r="C120" s="26" t="s">
        <v>139</v>
      </c>
      <c r="D120" t="s">
        <v>67</v>
      </c>
      <c r="E120" s="27" t="s">
        <v>140</v>
      </c>
      <c r="F120" s="28" t="s">
        <v>141</v>
      </c>
      <c r="G120" s="29">
        <v>0.22500000000000001</v>
      </c>
      <c r="H120" s="28">
        <v>0</v>
      </c>
      <c r="I120" s="30">
        <f>ROUND(G120*H120,P4)</f>
        <v>0</v>
      </c>
      <c r="L120" s="31">
        <v>0</v>
      </c>
      <c r="M120" s="24">
        <f>ROUND(G120*L120,P4)</f>
        <v>0</v>
      </c>
      <c r="N120" s="25" t="s">
        <v>73</v>
      </c>
      <c r="O120" s="32">
        <f>M120*AA120</f>
        <v>0</v>
      </c>
      <c r="P120" s="1">
        <v>3</v>
      </c>
      <c r="AA120" s="1">
        <f>IF(P120=1,$O$3,IF(P120=2,$O$4,$O$5))</f>
        <v>0</v>
      </c>
    </row>
    <row r="121">
      <c r="A121" s="1" t="s">
        <v>74</v>
      </c>
      <c r="E121" s="27" t="s">
        <v>75</v>
      </c>
    </row>
    <row r="122">
      <c r="A122" s="1" t="s">
        <v>76</v>
      </c>
    </row>
    <row r="123">
      <c r="A123" s="1" t="s">
        <v>77</v>
      </c>
      <c r="E123" s="27" t="s">
        <v>78</v>
      </c>
    </row>
    <row r="124">
      <c r="A124" s="1" t="s">
        <v>69</v>
      </c>
      <c r="B124" s="1">
        <v>25</v>
      </c>
      <c r="C124" s="26" t="s">
        <v>142</v>
      </c>
      <c r="D124" t="s">
        <v>67</v>
      </c>
      <c r="E124" s="27" t="s">
        <v>143</v>
      </c>
      <c r="F124" s="28" t="s">
        <v>97</v>
      </c>
      <c r="G124" s="29">
        <v>644</v>
      </c>
      <c r="H124" s="28">
        <v>0</v>
      </c>
      <c r="I124" s="30">
        <f>ROUND(G124*H124,P4)</f>
        <v>0</v>
      </c>
      <c r="L124" s="31">
        <v>0</v>
      </c>
      <c r="M124" s="24">
        <f>ROUND(G124*L124,P4)</f>
        <v>0</v>
      </c>
      <c r="N124" s="25" t="s">
        <v>73</v>
      </c>
      <c r="O124" s="32">
        <f>M124*AA124</f>
        <v>0</v>
      </c>
      <c r="P124" s="1">
        <v>3</v>
      </c>
      <c r="AA124" s="1">
        <f>IF(P124=1,$O$3,IF(P124=2,$O$4,$O$5))</f>
        <v>0</v>
      </c>
    </row>
    <row r="125">
      <c r="A125" s="1" t="s">
        <v>74</v>
      </c>
      <c r="E125" s="27" t="s">
        <v>75</v>
      </c>
    </row>
    <row r="126">
      <c r="A126" s="1" t="s">
        <v>76</v>
      </c>
    </row>
    <row r="127">
      <c r="A127" s="1" t="s">
        <v>77</v>
      </c>
      <c r="E127" s="27" t="s">
        <v>78</v>
      </c>
    </row>
    <row r="128" ht="13">
      <c r="A128" s="1" t="s">
        <v>66</v>
      </c>
      <c r="C128" s="22" t="s">
        <v>144</v>
      </c>
      <c r="E128" s="23" t="s">
        <v>145</v>
      </c>
      <c r="L128" s="24">
        <f>SUMIFS(L129:L256,A129:A256,"P")</f>
        <v>0</v>
      </c>
      <c r="M128" s="24">
        <f>SUMIFS(M129:M256,A129:A256,"P")</f>
        <v>0</v>
      </c>
      <c r="N128" s="25"/>
    </row>
    <row r="129">
      <c r="A129" s="1" t="s">
        <v>69</v>
      </c>
      <c r="B129" s="1">
        <v>32</v>
      </c>
      <c r="C129" s="26" t="s">
        <v>146</v>
      </c>
      <c r="D129" t="s">
        <v>67</v>
      </c>
      <c r="E129" s="27" t="s">
        <v>147</v>
      </c>
      <c r="F129" s="28" t="s">
        <v>97</v>
      </c>
      <c r="G129" s="29">
        <v>5</v>
      </c>
      <c r="H129" s="28">
        <v>0</v>
      </c>
      <c r="I129" s="30">
        <f>ROUND(G129*H129,P4)</f>
        <v>0</v>
      </c>
      <c r="L129" s="31">
        <v>0</v>
      </c>
      <c r="M129" s="24">
        <f>ROUND(G129*L129,P4)</f>
        <v>0</v>
      </c>
      <c r="N129" s="25" t="s">
        <v>73</v>
      </c>
      <c r="O129" s="32">
        <f>M129*AA129</f>
        <v>0</v>
      </c>
      <c r="P129" s="1">
        <v>3</v>
      </c>
      <c r="AA129" s="1">
        <f>IF(P129=1,$O$3,IF(P129=2,$O$4,$O$5))</f>
        <v>0</v>
      </c>
    </row>
    <row r="130">
      <c r="A130" s="1" t="s">
        <v>74</v>
      </c>
      <c r="E130" s="27" t="s">
        <v>75</v>
      </c>
    </row>
    <row r="131">
      <c r="A131" s="1" t="s">
        <v>76</v>
      </c>
    </row>
    <row r="132">
      <c r="A132" s="1" t="s">
        <v>77</v>
      </c>
      <c r="E132" s="27" t="s">
        <v>78</v>
      </c>
    </row>
    <row r="133">
      <c r="A133" s="1" t="s">
        <v>69</v>
      </c>
      <c r="B133" s="1">
        <v>33</v>
      </c>
      <c r="C133" s="26" t="s">
        <v>148</v>
      </c>
      <c r="D133" t="s">
        <v>67</v>
      </c>
      <c r="E133" s="27" t="s">
        <v>149</v>
      </c>
      <c r="F133" s="28" t="s">
        <v>97</v>
      </c>
      <c r="G133" s="29">
        <v>3</v>
      </c>
      <c r="H133" s="28">
        <v>0</v>
      </c>
      <c r="I133" s="30">
        <f>ROUND(G133*H133,P4)</f>
        <v>0</v>
      </c>
      <c r="L133" s="31">
        <v>0</v>
      </c>
      <c r="M133" s="24">
        <f>ROUND(G133*L133,P4)</f>
        <v>0</v>
      </c>
      <c r="N133" s="25" t="s">
        <v>73</v>
      </c>
      <c r="O133" s="32">
        <f>M133*AA133</f>
        <v>0</v>
      </c>
      <c r="P133" s="1">
        <v>3</v>
      </c>
      <c r="AA133" s="1">
        <f>IF(P133=1,$O$3,IF(P133=2,$O$4,$O$5))</f>
        <v>0</v>
      </c>
    </row>
    <row r="134">
      <c r="A134" s="1" t="s">
        <v>74</v>
      </c>
      <c r="E134" s="27" t="s">
        <v>75</v>
      </c>
    </row>
    <row r="135">
      <c r="A135" s="1" t="s">
        <v>76</v>
      </c>
    </row>
    <row r="136">
      <c r="A136" s="1" t="s">
        <v>77</v>
      </c>
      <c r="E136" s="27" t="s">
        <v>78</v>
      </c>
    </row>
    <row r="137">
      <c r="A137" s="1" t="s">
        <v>69</v>
      </c>
      <c r="B137" s="1">
        <v>34</v>
      </c>
      <c r="C137" s="26" t="s">
        <v>150</v>
      </c>
      <c r="D137" t="s">
        <v>67</v>
      </c>
      <c r="E137" s="27" t="s">
        <v>151</v>
      </c>
      <c r="F137" s="28" t="s">
        <v>97</v>
      </c>
      <c r="G137" s="29">
        <v>1</v>
      </c>
      <c r="H137" s="28">
        <v>0</v>
      </c>
      <c r="I137" s="30">
        <f>ROUND(G137*H137,P4)</f>
        <v>0</v>
      </c>
      <c r="L137" s="31">
        <v>0</v>
      </c>
      <c r="M137" s="24">
        <f>ROUND(G137*L137,P4)</f>
        <v>0</v>
      </c>
      <c r="N137" s="25" t="s">
        <v>73</v>
      </c>
      <c r="O137" s="32">
        <f>M137*AA137</f>
        <v>0</v>
      </c>
      <c r="P137" s="1">
        <v>3</v>
      </c>
      <c r="AA137" s="1">
        <f>IF(P137=1,$O$3,IF(P137=2,$O$4,$O$5))</f>
        <v>0</v>
      </c>
    </row>
    <row r="138">
      <c r="A138" s="1" t="s">
        <v>74</v>
      </c>
      <c r="E138" s="27" t="s">
        <v>75</v>
      </c>
    </row>
    <row r="139">
      <c r="A139" s="1" t="s">
        <v>76</v>
      </c>
    </row>
    <row r="140">
      <c r="A140" s="1" t="s">
        <v>77</v>
      </c>
      <c r="E140" s="27" t="s">
        <v>78</v>
      </c>
    </row>
    <row r="141">
      <c r="A141" s="1" t="s">
        <v>69</v>
      </c>
      <c r="B141" s="1">
        <v>35</v>
      </c>
      <c r="C141" s="26" t="s">
        <v>152</v>
      </c>
      <c r="D141" t="s">
        <v>67</v>
      </c>
      <c r="E141" s="27" t="s">
        <v>153</v>
      </c>
      <c r="F141" s="28" t="s">
        <v>97</v>
      </c>
      <c r="G141" s="29">
        <v>1</v>
      </c>
      <c r="H141" s="28">
        <v>0</v>
      </c>
      <c r="I141" s="30">
        <f>ROUND(G141*H141,P4)</f>
        <v>0</v>
      </c>
      <c r="L141" s="31">
        <v>0</v>
      </c>
      <c r="M141" s="24">
        <f>ROUND(G141*L141,P4)</f>
        <v>0</v>
      </c>
      <c r="N141" s="25" t="s">
        <v>73</v>
      </c>
      <c r="O141" s="32">
        <f>M141*AA141</f>
        <v>0</v>
      </c>
      <c r="P141" s="1">
        <v>3</v>
      </c>
      <c r="AA141" s="1">
        <f>IF(P141=1,$O$3,IF(P141=2,$O$4,$O$5))</f>
        <v>0</v>
      </c>
    </row>
    <row r="142">
      <c r="A142" s="1" t="s">
        <v>74</v>
      </c>
      <c r="E142" s="27" t="s">
        <v>75</v>
      </c>
    </row>
    <row r="143">
      <c r="A143" s="1" t="s">
        <v>76</v>
      </c>
    </row>
    <row r="144">
      <c r="A144" s="1" t="s">
        <v>77</v>
      </c>
      <c r="E144" s="27" t="s">
        <v>78</v>
      </c>
    </row>
    <row r="145">
      <c r="A145" s="1" t="s">
        <v>69</v>
      </c>
      <c r="B145" s="1">
        <v>36</v>
      </c>
      <c r="C145" s="26" t="s">
        <v>154</v>
      </c>
      <c r="D145" t="s">
        <v>67</v>
      </c>
      <c r="E145" s="27" t="s">
        <v>155</v>
      </c>
      <c r="F145" s="28" t="s">
        <v>97</v>
      </c>
      <c r="G145" s="29">
        <v>3</v>
      </c>
      <c r="H145" s="28">
        <v>0</v>
      </c>
      <c r="I145" s="30">
        <f>ROUND(G145*H145,P4)</f>
        <v>0</v>
      </c>
      <c r="L145" s="31">
        <v>0</v>
      </c>
      <c r="M145" s="24">
        <f>ROUND(G145*L145,P4)</f>
        <v>0</v>
      </c>
      <c r="N145" s="25" t="s">
        <v>73</v>
      </c>
      <c r="O145" s="32">
        <f>M145*AA145</f>
        <v>0</v>
      </c>
      <c r="P145" s="1">
        <v>3</v>
      </c>
      <c r="AA145" s="1">
        <f>IF(P145=1,$O$3,IF(P145=2,$O$4,$O$5))</f>
        <v>0</v>
      </c>
    </row>
    <row r="146">
      <c r="A146" s="1" t="s">
        <v>74</v>
      </c>
      <c r="E146" s="27" t="s">
        <v>75</v>
      </c>
    </row>
    <row r="147">
      <c r="A147" s="1" t="s">
        <v>76</v>
      </c>
    </row>
    <row r="148">
      <c r="A148" s="1" t="s">
        <v>77</v>
      </c>
      <c r="E148" s="27" t="s">
        <v>78</v>
      </c>
    </row>
    <row r="149">
      <c r="A149" s="1" t="s">
        <v>69</v>
      </c>
      <c r="B149" s="1">
        <v>37</v>
      </c>
      <c r="C149" s="26" t="s">
        <v>156</v>
      </c>
      <c r="D149" t="s">
        <v>67</v>
      </c>
      <c r="E149" s="27" t="s">
        <v>157</v>
      </c>
      <c r="F149" s="28" t="s">
        <v>97</v>
      </c>
      <c r="G149" s="29">
        <v>3</v>
      </c>
      <c r="H149" s="28">
        <v>0</v>
      </c>
      <c r="I149" s="30">
        <f>ROUND(G149*H149,P4)</f>
        <v>0</v>
      </c>
      <c r="L149" s="31">
        <v>0</v>
      </c>
      <c r="M149" s="24">
        <f>ROUND(G149*L149,P4)</f>
        <v>0</v>
      </c>
      <c r="N149" s="25" t="s">
        <v>73</v>
      </c>
      <c r="O149" s="32">
        <f>M149*AA149</f>
        <v>0</v>
      </c>
      <c r="P149" s="1">
        <v>3</v>
      </c>
      <c r="AA149" s="1">
        <f>IF(P149=1,$O$3,IF(P149=2,$O$4,$O$5))</f>
        <v>0</v>
      </c>
    </row>
    <row r="150">
      <c r="A150" s="1" t="s">
        <v>74</v>
      </c>
      <c r="E150" s="27" t="s">
        <v>75</v>
      </c>
    </row>
    <row r="151">
      <c r="A151" s="1" t="s">
        <v>76</v>
      </c>
    </row>
    <row r="152">
      <c r="A152" s="1" t="s">
        <v>77</v>
      </c>
      <c r="E152" s="27" t="s">
        <v>78</v>
      </c>
    </row>
    <row r="153">
      <c r="A153" s="1" t="s">
        <v>69</v>
      </c>
      <c r="B153" s="1">
        <v>38</v>
      </c>
      <c r="C153" s="26" t="s">
        <v>158</v>
      </c>
      <c r="D153" t="s">
        <v>67</v>
      </c>
      <c r="E153" s="27" t="s">
        <v>159</v>
      </c>
      <c r="F153" s="28" t="s">
        <v>97</v>
      </c>
      <c r="G153" s="29">
        <v>1</v>
      </c>
      <c r="H153" s="28">
        <v>0</v>
      </c>
      <c r="I153" s="30">
        <f>ROUND(G153*H153,P4)</f>
        <v>0</v>
      </c>
      <c r="L153" s="31">
        <v>0</v>
      </c>
      <c r="M153" s="24">
        <f>ROUND(G153*L153,P4)</f>
        <v>0</v>
      </c>
      <c r="N153" s="25" t="s">
        <v>73</v>
      </c>
      <c r="O153" s="32">
        <f>M153*AA153</f>
        <v>0</v>
      </c>
      <c r="P153" s="1">
        <v>3</v>
      </c>
      <c r="AA153" s="1">
        <f>IF(P153=1,$O$3,IF(P153=2,$O$4,$O$5))</f>
        <v>0</v>
      </c>
    </row>
    <row r="154">
      <c r="A154" s="1" t="s">
        <v>74</v>
      </c>
      <c r="E154" s="27" t="s">
        <v>75</v>
      </c>
    </row>
    <row r="155">
      <c r="A155" s="1" t="s">
        <v>76</v>
      </c>
    </row>
    <row r="156">
      <c r="A156" s="1" t="s">
        <v>77</v>
      </c>
      <c r="E156" s="27" t="s">
        <v>78</v>
      </c>
    </row>
    <row r="157">
      <c r="A157" s="1" t="s">
        <v>69</v>
      </c>
      <c r="B157" s="1">
        <v>39</v>
      </c>
      <c r="C157" s="26" t="s">
        <v>160</v>
      </c>
      <c r="D157" t="s">
        <v>67</v>
      </c>
      <c r="E157" s="27" t="s">
        <v>161</v>
      </c>
      <c r="F157" s="28" t="s">
        <v>97</v>
      </c>
      <c r="G157" s="29">
        <v>1</v>
      </c>
      <c r="H157" s="28">
        <v>0</v>
      </c>
      <c r="I157" s="30">
        <f>ROUND(G157*H157,P4)</f>
        <v>0</v>
      </c>
      <c r="L157" s="31">
        <v>0</v>
      </c>
      <c r="M157" s="24">
        <f>ROUND(G157*L157,P4)</f>
        <v>0</v>
      </c>
      <c r="N157" s="25" t="s">
        <v>73</v>
      </c>
      <c r="O157" s="32">
        <f>M157*AA157</f>
        <v>0</v>
      </c>
      <c r="P157" s="1">
        <v>3</v>
      </c>
      <c r="AA157" s="1">
        <f>IF(P157=1,$O$3,IF(P157=2,$O$4,$O$5))</f>
        <v>0</v>
      </c>
    </row>
    <row r="158">
      <c r="A158" s="1" t="s">
        <v>74</v>
      </c>
      <c r="E158" s="27" t="s">
        <v>75</v>
      </c>
    </row>
    <row r="159">
      <c r="A159" s="1" t="s">
        <v>76</v>
      </c>
    </row>
    <row r="160">
      <c r="A160" s="1" t="s">
        <v>77</v>
      </c>
      <c r="E160" s="27" t="s">
        <v>78</v>
      </c>
    </row>
    <row r="161">
      <c r="A161" s="1" t="s">
        <v>69</v>
      </c>
      <c r="B161" s="1">
        <v>40</v>
      </c>
      <c r="C161" s="26" t="s">
        <v>162</v>
      </c>
      <c r="D161" t="s">
        <v>67</v>
      </c>
      <c r="E161" s="27" t="s">
        <v>163</v>
      </c>
      <c r="F161" s="28" t="s">
        <v>97</v>
      </c>
      <c r="G161" s="29">
        <v>3</v>
      </c>
      <c r="H161" s="28">
        <v>0</v>
      </c>
      <c r="I161" s="30">
        <f>ROUND(G161*H161,P4)</f>
        <v>0</v>
      </c>
      <c r="L161" s="31">
        <v>0</v>
      </c>
      <c r="M161" s="24">
        <f>ROUND(G161*L161,P4)</f>
        <v>0</v>
      </c>
      <c r="N161" s="25" t="s">
        <v>73</v>
      </c>
      <c r="O161" s="32">
        <f>M161*AA161</f>
        <v>0</v>
      </c>
      <c r="P161" s="1">
        <v>3</v>
      </c>
      <c r="AA161" s="1">
        <f>IF(P161=1,$O$3,IF(P161=2,$O$4,$O$5))</f>
        <v>0</v>
      </c>
    </row>
    <row r="162">
      <c r="A162" s="1" t="s">
        <v>74</v>
      </c>
      <c r="E162" s="27" t="s">
        <v>75</v>
      </c>
    </row>
    <row r="163">
      <c r="A163" s="1" t="s">
        <v>76</v>
      </c>
    </row>
    <row r="164">
      <c r="A164" s="1" t="s">
        <v>77</v>
      </c>
      <c r="E164" s="27" t="s">
        <v>78</v>
      </c>
    </row>
    <row r="165">
      <c r="A165" s="1" t="s">
        <v>69</v>
      </c>
      <c r="B165" s="1">
        <v>41</v>
      </c>
      <c r="C165" s="26" t="s">
        <v>164</v>
      </c>
      <c r="D165" t="s">
        <v>67</v>
      </c>
      <c r="E165" s="27" t="s">
        <v>165</v>
      </c>
      <c r="F165" s="28" t="s">
        <v>97</v>
      </c>
      <c r="G165" s="29">
        <v>2</v>
      </c>
      <c r="H165" s="28">
        <v>0</v>
      </c>
      <c r="I165" s="30">
        <f>ROUND(G165*H165,P4)</f>
        <v>0</v>
      </c>
      <c r="L165" s="31">
        <v>0</v>
      </c>
      <c r="M165" s="24">
        <f>ROUND(G165*L165,P4)</f>
        <v>0</v>
      </c>
      <c r="N165" s="25" t="s">
        <v>73</v>
      </c>
      <c r="O165" s="32">
        <f>M165*AA165</f>
        <v>0</v>
      </c>
      <c r="P165" s="1">
        <v>3</v>
      </c>
      <c r="AA165" s="1">
        <f>IF(P165=1,$O$3,IF(P165=2,$O$4,$O$5))</f>
        <v>0</v>
      </c>
    </row>
    <row r="166">
      <c r="A166" s="1" t="s">
        <v>74</v>
      </c>
      <c r="E166" s="27" t="s">
        <v>75</v>
      </c>
    </row>
    <row r="167">
      <c r="A167" s="1" t="s">
        <v>76</v>
      </c>
    </row>
    <row r="168">
      <c r="A168" s="1" t="s">
        <v>77</v>
      </c>
      <c r="E168" s="27" t="s">
        <v>78</v>
      </c>
    </row>
    <row r="169" ht="25">
      <c r="A169" s="1" t="s">
        <v>69</v>
      </c>
      <c r="B169" s="1">
        <v>42</v>
      </c>
      <c r="C169" s="26" t="s">
        <v>166</v>
      </c>
      <c r="D169" t="s">
        <v>67</v>
      </c>
      <c r="E169" s="27" t="s">
        <v>167</v>
      </c>
      <c r="F169" s="28" t="s">
        <v>97</v>
      </c>
      <c r="G169" s="29">
        <v>8</v>
      </c>
      <c r="H169" s="28">
        <v>0</v>
      </c>
      <c r="I169" s="30">
        <f>ROUND(G169*H169,P4)</f>
        <v>0</v>
      </c>
      <c r="L169" s="31">
        <v>0</v>
      </c>
      <c r="M169" s="24">
        <f>ROUND(G169*L169,P4)</f>
        <v>0</v>
      </c>
      <c r="N169" s="25" t="s">
        <v>73</v>
      </c>
      <c r="O169" s="32">
        <f>M169*AA169</f>
        <v>0</v>
      </c>
      <c r="P169" s="1">
        <v>3</v>
      </c>
      <c r="AA169" s="1">
        <f>IF(P169=1,$O$3,IF(P169=2,$O$4,$O$5))</f>
        <v>0</v>
      </c>
    </row>
    <row r="170">
      <c r="A170" s="1" t="s">
        <v>74</v>
      </c>
      <c r="E170" s="27" t="s">
        <v>75</v>
      </c>
    </row>
    <row r="171">
      <c r="A171" s="1" t="s">
        <v>76</v>
      </c>
    </row>
    <row r="172">
      <c r="A172" s="1" t="s">
        <v>77</v>
      </c>
      <c r="E172" s="27" t="s">
        <v>78</v>
      </c>
    </row>
    <row r="173">
      <c r="A173" s="1" t="s">
        <v>69</v>
      </c>
      <c r="B173" s="1">
        <v>55</v>
      </c>
      <c r="C173" s="26" t="s">
        <v>168</v>
      </c>
      <c r="D173" t="s">
        <v>67</v>
      </c>
      <c r="E173" s="27" t="s">
        <v>169</v>
      </c>
      <c r="F173" s="28" t="s">
        <v>97</v>
      </c>
      <c r="G173" s="29">
        <v>8</v>
      </c>
      <c r="H173" s="28">
        <v>0</v>
      </c>
      <c r="I173" s="30">
        <f>ROUND(G173*H173,P4)</f>
        <v>0</v>
      </c>
      <c r="L173" s="31">
        <v>0</v>
      </c>
      <c r="M173" s="24">
        <f>ROUND(G173*L173,P4)</f>
        <v>0</v>
      </c>
      <c r="N173" s="25" t="s">
        <v>73</v>
      </c>
      <c r="O173" s="32">
        <f>M173*AA173</f>
        <v>0</v>
      </c>
      <c r="P173" s="1">
        <v>3</v>
      </c>
      <c r="AA173" s="1">
        <f>IF(P173=1,$O$3,IF(P173=2,$O$4,$O$5))</f>
        <v>0</v>
      </c>
    </row>
    <row r="174">
      <c r="A174" s="1" t="s">
        <v>74</v>
      </c>
      <c r="E174" s="27" t="s">
        <v>75</v>
      </c>
    </row>
    <row r="175">
      <c r="A175" s="1" t="s">
        <v>76</v>
      </c>
    </row>
    <row r="176">
      <c r="A176" s="1" t="s">
        <v>77</v>
      </c>
      <c r="E176" s="27" t="s">
        <v>78</v>
      </c>
    </row>
    <row r="177">
      <c r="A177" s="1" t="s">
        <v>69</v>
      </c>
      <c r="B177" s="1">
        <v>56</v>
      </c>
      <c r="C177" s="26" t="s">
        <v>170</v>
      </c>
      <c r="D177" t="s">
        <v>67</v>
      </c>
      <c r="E177" s="27" t="s">
        <v>171</v>
      </c>
      <c r="F177" s="28" t="s">
        <v>97</v>
      </c>
      <c r="G177" s="29">
        <v>8</v>
      </c>
      <c r="H177" s="28">
        <v>0</v>
      </c>
      <c r="I177" s="30">
        <f>ROUND(G177*H177,P4)</f>
        <v>0</v>
      </c>
      <c r="L177" s="31">
        <v>0</v>
      </c>
      <c r="M177" s="24">
        <f>ROUND(G177*L177,P4)</f>
        <v>0</v>
      </c>
      <c r="N177" s="25" t="s">
        <v>73</v>
      </c>
      <c r="O177" s="32">
        <f>M177*AA177</f>
        <v>0</v>
      </c>
      <c r="P177" s="1">
        <v>3</v>
      </c>
      <c r="AA177" s="1">
        <f>IF(P177=1,$O$3,IF(P177=2,$O$4,$O$5))</f>
        <v>0</v>
      </c>
    </row>
    <row r="178">
      <c r="A178" s="1" t="s">
        <v>74</v>
      </c>
      <c r="E178" s="27" t="s">
        <v>75</v>
      </c>
    </row>
    <row r="179">
      <c r="A179" s="1" t="s">
        <v>76</v>
      </c>
    </row>
    <row r="180">
      <c r="A180" s="1" t="s">
        <v>77</v>
      </c>
      <c r="E180" s="27" t="s">
        <v>78</v>
      </c>
    </row>
    <row r="181">
      <c r="A181" s="1" t="s">
        <v>69</v>
      </c>
      <c r="B181" s="1">
        <v>43</v>
      </c>
      <c r="C181" s="26" t="s">
        <v>172</v>
      </c>
      <c r="D181" t="s">
        <v>67</v>
      </c>
      <c r="E181" s="27" t="s">
        <v>173</v>
      </c>
      <c r="F181" s="28" t="s">
        <v>97</v>
      </c>
      <c r="G181" s="29">
        <v>13</v>
      </c>
      <c r="H181" s="28">
        <v>0</v>
      </c>
      <c r="I181" s="30">
        <f>ROUND(G181*H181,P4)</f>
        <v>0</v>
      </c>
      <c r="L181" s="31">
        <v>0</v>
      </c>
      <c r="M181" s="24">
        <f>ROUND(G181*L181,P4)</f>
        <v>0</v>
      </c>
      <c r="N181" s="25" t="s">
        <v>73</v>
      </c>
      <c r="O181" s="32">
        <f>M181*AA181</f>
        <v>0</v>
      </c>
      <c r="P181" s="1">
        <v>3</v>
      </c>
      <c r="AA181" s="1">
        <f>IF(P181=1,$O$3,IF(P181=2,$O$4,$O$5))</f>
        <v>0</v>
      </c>
    </row>
    <row r="182">
      <c r="A182" s="1" t="s">
        <v>74</v>
      </c>
      <c r="E182" s="27" t="s">
        <v>75</v>
      </c>
    </row>
    <row r="183">
      <c r="A183" s="1" t="s">
        <v>76</v>
      </c>
    </row>
    <row r="184">
      <c r="A184" s="1" t="s">
        <v>77</v>
      </c>
      <c r="E184" s="27" t="s">
        <v>78</v>
      </c>
    </row>
    <row r="185">
      <c r="A185" s="1" t="s">
        <v>69</v>
      </c>
      <c r="B185" s="1">
        <v>44</v>
      </c>
      <c r="C185" s="26" t="s">
        <v>174</v>
      </c>
      <c r="D185" t="s">
        <v>67</v>
      </c>
      <c r="E185" s="27" t="s">
        <v>175</v>
      </c>
      <c r="F185" s="28" t="s">
        <v>97</v>
      </c>
      <c r="G185" s="29">
        <v>13</v>
      </c>
      <c r="H185" s="28">
        <v>0</v>
      </c>
      <c r="I185" s="30">
        <f>ROUND(G185*H185,P4)</f>
        <v>0</v>
      </c>
      <c r="L185" s="31">
        <v>0</v>
      </c>
      <c r="M185" s="24">
        <f>ROUND(G185*L185,P4)</f>
        <v>0</v>
      </c>
      <c r="N185" s="25" t="s">
        <v>73</v>
      </c>
      <c r="O185" s="32">
        <f>M185*AA185</f>
        <v>0</v>
      </c>
      <c r="P185" s="1">
        <v>3</v>
      </c>
      <c r="AA185" s="1">
        <f>IF(P185=1,$O$3,IF(P185=2,$O$4,$O$5))</f>
        <v>0</v>
      </c>
    </row>
    <row r="186">
      <c r="A186" s="1" t="s">
        <v>74</v>
      </c>
      <c r="E186" s="27" t="s">
        <v>75</v>
      </c>
    </row>
    <row r="187">
      <c r="A187" s="1" t="s">
        <v>76</v>
      </c>
    </row>
    <row r="188">
      <c r="A188" s="1" t="s">
        <v>77</v>
      </c>
      <c r="E188" s="27" t="s">
        <v>78</v>
      </c>
    </row>
    <row r="189">
      <c r="A189" s="1" t="s">
        <v>69</v>
      </c>
      <c r="B189" s="1">
        <v>45</v>
      </c>
      <c r="C189" s="26" t="s">
        <v>176</v>
      </c>
      <c r="D189" t="s">
        <v>67</v>
      </c>
      <c r="E189" s="27" t="s">
        <v>177</v>
      </c>
      <c r="F189" s="28" t="s">
        <v>97</v>
      </c>
      <c r="G189" s="29">
        <v>12</v>
      </c>
      <c r="H189" s="28">
        <v>0</v>
      </c>
      <c r="I189" s="30">
        <f>ROUND(G189*H189,P4)</f>
        <v>0</v>
      </c>
      <c r="L189" s="31">
        <v>0</v>
      </c>
      <c r="M189" s="24">
        <f>ROUND(G189*L189,P4)</f>
        <v>0</v>
      </c>
      <c r="N189" s="25" t="s">
        <v>73</v>
      </c>
      <c r="O189" s="32">
        <f>M189*AA189</f>
        <v>0</v>
      </c>
      <c r="P189" s="1">
        <v>3</v>
      </c>
      <c r="AA189" s="1">
        <f>IF(P189=1,$O$3,IF(P189=2,$O$4,$O$5))</f>
        <v>0</v>
      </c>
    </row>
    <row r="190">
      <c r="A190" s="1" t="s">
        <v>74</v>
      </c>
      <c r="E190" s="27" t="s">
        <v>75</v>
      </c>
    </row>
    <row r="191">
      <c r="A191" s="1" t="s">
        <v>76</v>
      </c>
    </row>
    <row r="192">
      <c r="A192" s="1" t="s">
        <v>77</v>
      </c>
      <c r="E192" s="27" t="s">
        <v>78</v>
      </c>
    </row>
    <row r="193">
      <c r="A193" s="1" t="s">
        <v>69</v>
      </c>
      <c r="B193" s="1">
        <v>46</v>
      </c>
      <c r="C193" s="26" t="s">
        <v>178</v>
      </c>
      <c r="D193" t="s">
        <v>67</v>
      </c>
      <c r="E193" s="27" t="s">
        <v>179</v>
      </c>
      <c r="F193" s="28" t="s">
        <v>97</v>
      </c>
      <c r="G193" s="29">
        <v>12</v>
      </c>
      <c r="H193" s="28">
        <v>0</v>
      </c>
      <c r="I193" s="30">
        <f>ROUND(G193*H193,P4)</f>
        <v>0</v>
      </c>
      <c r="L193" s="31">
        <v>0</v>
      </c>
      <c r="M193" s="24">
        <f>ROUND(G193*L193,P4)</f>
        <v>0</v>
      </c>
      <c r="N193" s="25" t="s">
        <v>73</v>
      </c>
      <c r="O193" s="32">
        <f>M193*AA193</f>
        <v>0</v>
      </c>
      <c r="P193" s="1">
        <v>3</v>
      </c>
      <c r="AA193" s="1">
        <f>IF(P193=1,$O$3,IF(P193=2,$O$4,$O$5))</f>
        <v>0</v>
      </c>
    </row>
    <row r="194">
      <c r="A194" s="1" t="s">
        <v>74</v>
      </c>
      <c r="E194" s="27" t="s">
        <v>75</v>
      </c>
    </row>
    <row r="195">
      <c r="A195" s="1" t="s">
        <v>76</v>
      </c>
    </row>
    <row r="196">
      <c r="A196" s="1" t="s">
        <v>77</v>
      </c>
      <c r="E196" s="27" t="s">
        <v>78</v>
      </c>
    </row>
    <row r="197">
      <c r="A197" s="1" t="s">
        <v>69</v>
      </c>
      <c r="B197" s="1">
        <v>47</v>
      </c>
      <c r="C197" s="26" t="s">
        <v>180</v>
      </c>
      <c r="D197" t="s">
        <v>67</v>
      </c>
      <c r="E197" s="27" t="s">
        <v>181</v>
      </c>
      <c r="F197" s="28" t="s">
        <v>97</v>
      </c>
      <c r="G197" s="29">
        <v>8</v>
      </c>
      <c r="H197" s="28">
        <v>0</v>
      </c>
      <c r="I197" s="30">
        <f>ROUND(G197*H197,P4)</f>
        <v>0</v>
      </c>
      <c r="L197" s="31">
        <v>0</v>
      </c>
      <c r="M197" s="24">
        <f>ROUND(G197*L197,P4)</f>
        <v>0</v>
      </c>
      <c r="N197" s="25" t="s">
        <v>73</v>
      </c>
      <c r="O197" s="32">
        <f>M197*AA197</f>
        <v>0</v>
      </c>
      <c r="P197" s="1">
        <v>3</v>
      </c>
      <c r="AA197" s="1">
        <f>IF(P197=1,$O$3,IF(P197=2,$O$4,$O$5))</f>
        <v>0</v>
      </c>
    </row>
    <row r="198">
      <c r="A198" s="1" t="s">
        <v>74</v>
      </c>
      <c r="E198" s="27" t="s">
        <v>75</v>
      </c>
    </row>
    <row r="199">
      <c r="A199" s="1" t="s">
        <v>76</v>
      </c>
    </row>
    <row r="200">
      <c r="A200" s="1" t="s">
        <v>77</v>
      </c>
      <c r="E200" s="27" t="s">
        <v>78</v>
      </c>
    </row>
    <row r="201">
      <c r="A201" s="1" t="s">
        <v>69</v>
      </c>
      <c r="B201" s="1">
        <v>48</v>
      </c>
      <c r="C201" s="26" t="s">
        <v>182</v>
      </c>
      <c r="D201" t="s">
        <v>67</v>
      </c>
      <c r="E201" s="27" t="s">
        <v>183</v>
      </c>
      <c r="F201" s="28" t="s">
        <v>97</v>
      </c>
      <c r="G201" s="29">
        <v>8</v>
      </c>
      <c r="H201" s="28">
        <v>0</v>
      </c>
      <c r="I201" s="30">
        <f>ROUND(G201*H201,P4)</f>
        <v>0</v>
      </c>
      <c r="L201" s="31">
        <v>0</v>
      </c>
      <c r="M201" s="24">
        <f>ROUND(G201*L201,P4)</f>
        <v>0</v>
      </c>
      <c r="N201" s="25" t="s">
        <v>73</v>
      </c>
      <c r="O201" s="32">
        <f>M201*AA201</f>
        <v>0</v>
      </c>
      <c r="P201" s="1">
        <v>3</v>
      </c>
      <c r="AA201" s="1">
        <f>IF(P201=1,$O$3,IF(P201=2,$O$4,$O$5))</f>
        <v>0</v>
      </c>
    </row>
    <row r="202">
      <c r="A202" s="1" t="s">
        <v>74</v>
      </c>
      <c r="E202" s="27" t="s">
        <v>75</v>
      </c>
    </row>
    <row r="203">
      <c r="A203" s="1" t="s">
        <v>76</v>
      </c>
    </row>
    <row r="204">
      <c r="A204" s="1" t="s">
        <v>77</v>
      </c>
      <c r="E204" s="27" t="s">
        <v>78</v>
      </c>
    </row>
    <row r="205">
      <c r="A205" s="1" t="s">
        <v>69</v>
      </c>
      <c r="B205" s="1">
        <v>49</v>
      </c>
      <c r="C205" s="26" t="s">
        <v>184</v>
      </c>
      <c r="D205" t="s">
        <v>67</v>
      </c>
      <c r="E205" s="27" t="s">
        <v>185</v>
      </c>
      <c r="F205" s="28" t="s">
        <v>97</v>
      </c>
      <c r="G205" s="29">
        <v>1</v>
      </c>
      <c r="H205" s="28">
        <v>0</v>
      </c>
      <c r="I205" s="30">
        <f>ROUND(G205*H205,P4)</f>
        <v>0</v>
      </c>
      <c r="L205" s="31">
        <v>0</v>
      </c>
      <c r="M205" s="24">
        <f>ROUND(G205*L205,P4)</f>
        <v>0</v>
      </c>
      <c r="N205" s="25" t="s">
        <v>73</v>
      </c>
      <c r="O205" s="32">
        <f>M205*AA205</f>
        <v>0</v>
      </c>
      <c r="P205" s="1">
        <v>3</v>
      </c>
      <c r="AA205" s="1">
        <f>IF(P205=1,$O$3,IF(P205=2,$O$4,$O$5))</f>
        <v>0</v>
      </c>
    </row>
    <row r="206">
      <c r="A206" s="1" t="s">
        <v>74</v>
      </c>
      <c r="E206" s="27" t="s">
        <v>75</v>
      </c>
    </row>
    <row r="207">
      <c r="A207" s="1" t="s">
        <v>76</v>
      </c>
    </row>
    <row r="208">
      <c r="A208" s="1" t="s">
        <v>77</v>
      </c>
      <c r="E208" s="27" t="s">
        <v>78</v>
      </c>
    </row>
    <row r="209">
      <c r="A209" s="1" t="s">
        <v>69</v>
      </c>
      <c r="B209" s="1">
        <v>50</v>
      </c>
      <c r="C209" s="26" t="s">
        <v>186</v>
      </c>
      <c r="D209" t="s">
        <v>67</v>
      </c>
      <c r="E209" s="27" t="s">
        <v>187</v>
      </c>
      <c r="F209" s="28" t="s">
        <v>97</v>
      </c>
      <c r="G209" s="29">
        <v>1</v>
      </c>
      <c r="H209" s="28">
        <v>0</v>
      </c>
      <c r="I209" s="30">
        <f>ROUND(G209*H209,P4)</f>
        <v>0</v>
      </c>
      <c r="L209" s="31">
        <v>0</v>
      </c>
      <c r="M209" s="24">
        <f>ROUND(G209*L209,P4)</f>
        <v>0</v>
      </c>
      <c r="N209" s="25" t="s">
        <v>73</v>
      </c>
      <c r="O209" s="32">
        <f>M209*AA209</f>
        <v>0</v>
      </c>
      <c r="P209" s="1">
        <v>3</v>
      </c>
      <c r="AA209" s="1">
        <f>IF(P209=1,$O$3,IF(P209=2,$O$4,$O$5))</f>
        <v>0</v>
      </c>
    </row>
    <row r="210">
      <c r="A210" s="1" t="s">
        <v>74</v>
      </c>
      <c r="E210" s="27" t="s">
        <v>75</v>
      </c>
    </row>
    <row r="211">
      <c r="A211" s="1" t="s">
        <v>76</v>
      </c>
    </row>
    <row r="212">
      <c r="A212" s="1" t="s">
        <v>77</v>
      </c>
      <c r="E212" s="27" t="s">
        <v>78</v>
      </c>
    </row>
    <row r="213">
      <c r="A213" s="1" t="s">
        <v>69</v>
      </c>
      <c r="B213" s="1">
        <v>51</v>
      </c>
      <c r="C213" s="26" t="s">
        <v>188</v>
      </c>
      <c r="D213" t="s">
        <v>67</v>
      </c>
      <c r="E213" s="27" t="s">
        <v>189</v>
      </c>
      <c r="F213" s="28" t="s">
        <v>97</v>
      </c>
      <c r="G213" s="29">
        <v>6</v>
      </c>
      <c r="H213" s="28">
        <v>0</v>
      </c>
      <c r="I213" s="30">
        <f>ROUND(G213*H213,P4)</f>
        <v>0</v>
      </c>
      <c r="L213" s="31">
        <v>0</v>
      </c>
      <c r="M213" s="24">
        <f>ROUND(G213*L213,P4)</f>
        <v>0</v>
      </c>
      <c r="N213" s="25" t="s">
        <v>73</v>
      </c>
      <c r="O213" s="32">
        <f>M213*AA213</f>
        <v>0</v>
      </c>
      <c r="P213" s="1">
        <v>3</v>
      </c>
      <c r="AA213" s="1">
        <f>IF(P213=1,$O$3,IF(P213=2,$O$4,$O$5))</f>
        <v>0</v>
      </c>
    </row>
    <row r="214">
      <c r="A214" s="1" t="s">
        <v>74</v>
      </c>
      <c r="E214" s="27" t="s">
        <v>75</v>
      </c>
    </row>
    <row r="215">
      <c r="A215" s="1" t="s">
        <v>76</v>
      </c>
    </row>
    <row r="216">
      <c r="A216" s="1" t="s">
        <v>77</v>
      </c>
      <c r="E216" s="27" t="s">
        <v>78</v>
      </c>
    </row>
    <row r="217">
      <c r="A217" s="1" t="s">
        <v>69</v>
      </c>
      <c r="B217" s="1">
        <v>52</v>
      </c>
      <c r="C217" s="26" t="s">
        <v>190</v>
      </c>
      <c r="D217" t="s">
        <v>67</v>
      </c>
      <c r="E217" s="27" t="s">
        <v>191</v>
      </c>
      <c r="F217" s="28" t="s">
        <v>97</v>
      </c>
      <c r="G217" s="29">
        <v>11</v>
      </c>
      <c r="H217" s="28">
        <v>0</v>
      </c>
      <c r="I217" s="30">
        <f>ROUND(G217*H217,P4)</f>
        <v>0</v>
      </c>
      <c r="L217" s="31">
        <v>0</v>
      </c>
      <c r="M217" s="24">
        <f>ROUND(G217*L217,P4)</f>
        <v>0</v>
      </c>
      <c r="N217" s="25" t="s">
        <v>73</v>
      </c>
      <c r="O217" s="32">
        <f>M217*AA217</f>
        <v>0</v>
      </c>
      <c r="P217" s="1">
        <v>3</v>
      </c>
      <c r="AA217" s="1">
        <f>IF(P217=1,$O$3,IF(P217=2,$O$4,$O$5))</f>
        <v>0</v>
      </c>
    </row>
    <row r="218">
      <c r="A218" s="1" t="s">
        <v>74</v>
      </c>
      <c r="E218" s="27" t="s">
        <v>75</v>
      </c>
    </row>
    <row r="219">
      <c r="A219" s="1" t="s">
        <v>76</v>
      </c>
    </row>
    <row r="220">
      <c r="A220" s="1" t="s">
        <v>77</v>
      </c>
      <c r="E220" s="27" t="s">
        <v>78</v>
      </c>
    </row>
    <row r="221">
      <c r="A221" s="1" t="s">
        <v>69</v>
      </c>
      <c r="B221" s="1">
        <v>30</v>
      </c>
      <c r="C221" s="26" t="s">
        <v>192</v>
      </c>
      <c r="D221" t="s">
        <v>67</v>
      </c>
      <c r="E221" s="27" t="s">
        <v>193</v>
      </c>
      <c r="F221" s="28" t="s">
        <v>97</v>
      </c>
      <c r="G221" s="29">
        <v>1</v>
      </c>
      <c r="H221" s="28">
        <v>0</v>
      </c>
      <c r="I221" s="30">
        <f>ROUND(G221*H221,P4)</f>
        <v>0</v>
      </c>
      <c r="L221" s="31">
        <v>0</v>
      </c>
      <c r="M221" s="24">
        <f>ROUND(G221*L221,P4)</f>
        <v>0</v>
      </c>
      <c r="N221" s="25" t="s">
        <v>73</v>
      </c>
      <c r="O221" s="32">
        <f>M221*AA221</f>
        <v>0</v>
      </c>
      <c r="P221" s="1">
        <v>3</v>
      </c>
      <c r="AA221" s="1">
        <f>IF(P221=1,$O$3,IF(P221=2,$O$4,$O$5))</f>
        <v>0</v>
      </c>
    </row>
    <row r="222">
      <c r="A222" s="1" t="s">
        <v>74</v>
      </c>
      <c r="E222" s="27" t="s">
        <v>75</v>
      </c>
    </row>
    <row r="223">
      <c r="A223" s="1" t="s">
        <v>76</v>
      </c>
    </row>
    <row r="224">
      <c r="A224" s="1" t="s">
        <v>77</v>
      </c>
      <c r="E224" s="27" t="s">
        <v>78</v>
      </c>
    </row>
    <row r="225">
      <c r="A225" s="1" t="s">
        <v>69</v>
      </c>
      <c r="B225" s="1">
        <v>31</v>
      </c>
      <c r="C225" s="26" t="s">
        <v>194</v>
      </c>
      <c r="D225" t="s">
        <v>67</v>
      </c>
      <c r="E225" s="27" t="s">
        <v>195</v>
      </c>
      <c r="F225" s="28" t="s">
        <v>97</v>
      </c>
      <c r="G225" s="29">
        <v>3</v>
      </c>
      <c r="H225" s="28">
        <v>0</v>
      </c>
      <c r="I225" s="30">
        <f>ROUND(G225*H225,P4)</f>
        <v>0</v>
      </c>
      <c r="L225" s="31">
        <v>0</v>
      </c>
      <c r="M225" s="24">
        <f>ROUND(G225*L225,P4)</f>
        <v>0</v>
      </c>
      <c r="N225" s="25" t="s">
        <v>73</v>
      </c>
      <c r="O225" s="32">
        <f>M225*AA225</f>
        <v>0</v>
      </c>
      <c r="P225" s="1">
        <v>3</v>
      </c>
      <c r="AA225" s="1">
        <f>IF(P225=1,$O$3,IF(P225=2,$O$4,$O$5))</f>
        <v>0</v>
      </c>
    </row>
    <row r="226">
      <c r="A226" s="1" t="s">
        <v>74</v>
      </c>
      <c r="E226" s="27" t="s">
        <v>75</v>
      </c>
    </row>
    <row r="227">
      <c r="A227" s="1" t="s">
        <v>76</v>
      </c>
    </row>
    <row r="228">
      <c r="A228" s="1" t="s">
        <v>77</v>
      </c>
      <c r="E228" s="27" t="s">
        <v>78</v>
      </c>
    </row>
    <row r="229">
      <c r="A229" s="1" t="s">
        <v>69</v>
      </c>
      <c r="B229" s="1">
        <v>53</v>
      </c>
      <c r="C229" s="26" t="s">
        <v>196</v>
      </c>
      <c r="D229" t="s">
        <v>67</v>
      </c>
      <c r="E229" s="27" t="s">
        <v>197</v>
      </c>
      <c r="F229" s="28" t="s">
        <v>97</v>
      </c>
      <c r="G229" s="29">
        <v>7</v>
      </c>
      <c r="H229" s="28">
        <v>0</v>
      </c>
      <c r="I229" s="30">
        <f>ROUND(G229*H229,P4)</f>
        <v>0</v>
      </c>
      <c r="L229" s="31">
        <v>0</v>
      </c>
      <c r="M229" s="24">
        <f>ROUND(G229*L229,P4)</f>
        <v>0</v>
      </c>
      <c r="N229" s="25" t="s">
        <v>73</v>
      </c>
      <c r="O229" s="32">
        <f>M229*AA229</f>
        <v>0</v>
      </c>
      <c r="P229" s="1">
        <v>3</v>
      </c>
      <c r="AA229" s="1">
        <f>IF(P229=1,$O$3,IF(P229=2,$O$4,$O$5))</f>
        <v>0</v>
      </c>
    </row>
    <row r="230">
      <c r="A230" s="1" t="s">
        <v>74</v>
      </c>
      <c r="E230" s="27" t="s">
        <v>75</v>
      </c>
    </row>
    <row r="231">
      <c r="A231" s="1" t="s">
        <v>76</v>
      </c>
    </row>
    <row r="232">
      <c r="A232" s="1" t="s">
        <v>77</v>
      </c>
      <c r="E232" s="27" t="s">
        <v>78</v>
      </c>
    </row>
    <row r="233">
      <c r="A233" s="1" t="s">
        <v>69</v>
      </c>
      <c r="B233" s="1">
        <v>54</v>
      </c>
      <c r="C233" s="26" t="s">
        <v>198</v>
      </c>
      <c r="D233" t="s">
        <v>67</v>
      </c>
      <c r="E233" s="27" t="s">
        <v>199</v>
      </c>
      <c r="F233" s="28" t="s">
        <v>97</v>
      </c>
      <c r="G233" s="29">
        <v>7</v>
      </c>
      <c r="H233" s="28">
        <v>0</v>
      </c>
      <c r="I233" s="30">
        <f>ROUND(G233*H233,P4)</f>
        <v>0</v>
      </c>
      <c r="L233" s="31">
        <v>0</v>
      </c>
      <c r="M233" s="24">
        <f>ROUND(G233*L233,P4)</f>
        <v>0</v>
      </c>
      <c r="N233" s="25" t="s">
        <v>73</v>
      </c>
      <c r="O233" s="32">
        <f>M233*AA233</f>
        <v>0</v>
      </c>
      <c r="P233" s="1">
        <v>3</v>
      </c>
      <c r="AA233" s="1">
        <f>IF(P233=1,$O$3,IF(P233=2,$O$4,$O$5))</f>
        <v>0</v>
      </c>
    </row>
    <row r="234">
      <c r="A234" s="1" t="s">
        <v>74</v>
      </c>
      <c r="E234" s="27" t="s">
        <v>75</v>
      </c>
    </row>
    <row r="235">
      <c r="A235" s="1" t="s">
        <v>76</v>
      </c>
    </row>
    <row r="236">
      <c r="A236" s="1" t="s">
        <v>77</v>
      </c>
      <c r="E236" s="27" t="s">
        <v>78</v>
      </c>
    </row>
    <row r="237">
      <c r="A237" s="1" t="s">
        <v>69</v>
      </c>
      <c r="B237" s="1">
        <v>57</v>
      </c>
      <c r="C237" s="26" t="s">
        <v>200</v>
      </c>
      <c r="D237" t="s">
        <v>67</v>
      </c>
      <c r="E237" s="27" t="s">
        <v>201</v>
      </c>
      <c r="F237" s="28" t="s">
        <v>97</v>
      </c>
      <c r="G237" s="29">
        <v>8</v>
      </c>
      <c r="H237" s="28">
        <v>0</v>
      </c>
      <c r="I237" s="30">
        <f>ROUND(G237*H237,P4)</f>
        <v>0</v>
      </c>
      <c r="L237" s="31">
        <v>0</v>
      </c>
      <c r="M237" s="24">
        <f>ROUND(G237*L237,P4)</f>
        <v>0</v>
      </c>
      <c r="N237" s="25" t="s">
        <v>73</v>
      </c>
      <c r="O237" s="32">
        <f>M237*AA237</f>
        <v>0</v>
      </c>
      <c r="P237" s="1">
        <v>3</v>
      </c>
      <c r="AA237" s="1">
        <f>IF(P237=1,$O$3,IF(P237=2,$O$4,$O$5))</f>
        <v>0</v>
      </c>
    </row>
    <row r="238">
      <c r="A238" s="1" t="s">
        <v>74</v>
      </c>
      <c r="E238" s="27" t="s">
        <v>75</v>
      </c>
    </row>
    <row r="239">
      <c r="A239" s="1" t="s">
        <v>76</v>
      </c>
    </row>
    <row r="240">
      <c r="A240" s="1" t="s">
        <v>77</v>
      </c>
      <c r="E240" s="27" t="s">
        <v>78</v>
      </c>
    </row>
    <row r="241">
      <c r="A241" s="1" t="s">
        <v>69</v>
      </c>
      <c r="B241" s="1">
        <v>58</v>
      </c>
      <c r="C241" s="26" t="s">
        <v>202</v>
      </c>
      <c r="D241" t="s">
        <v>67</v>
      </c>
      <c r="E241" s="27" t="s">
        <v>203</v>
      </c>
      <c r="F241" s="28" t="s">
        <v>97</v>
      </c>
      <c r="G241" s="29">
        <v>25</v>
      </c>
      <c r="H241" s="28">
        <v>0</v>
      </c>
      <c r="I241" s="30">
        <f>ROUND(G241*H241,P4)</f>
        <v>0</v>
      </c>
      <c r="L241" s="31">
        <v>0</v>
      </c>
      <c r="M241" s="24">
        <f>ROUND(G241*L241,P4)</f>
        <v>0</v>
      </c>
      <c r="N241" s="25" t="s">
        <v>73</v>
      </c>
      <c r="O241" s="32">
        <f>M241*AA241</f>
        <v>0</v>
      </c>
      <c r="P241" s="1">
        <v>3</v>
      </c>
      <c r="AA241" s="1">
        <f>IF(P241=1,$O$3,IF(P241=2,$O$4,$O$5))</f>
        <v>0</v>
      </c>
    </row>
    <row r="242">
      <c r="A242" s="1" t="s">
        <v>74</v>
      </c>
      <c r="E242" s="27" t="s">
        <v>75</v>
      </c>
    </row>
    <row r="243">
      <c r="A243" s="1" t="s">
        <v>76</v>
      </c>
    </row>
    <row r="244">
      <c r="A244" s="1" t="s">
        <v>77</v>
      </c>
      <c r="E244" s="27" t="s">
        <v>78</v>
      </c>
    </row>
    <row r="245">
      <c r="A245" s="1" t="s">
        <v>69</v>
      </c>
      <c r="B245" s="1">
        <v>59</v>
      </c>
      <c r="C245" s="26" t="s">
        <v>204</v>
      </c>
      <c r="D245" t="s">
        <v>67</v>
      </c>
      <c r="E245" s="27" t="s">
        <v>205</v>
      </c>
      <c r="F245" s="28" t="s">
        <v>97</v>
      </c>
      <c r="G245" s="29">
        <v>1</v>
      </c>
      <c r="H245" s="28">
        <v>0</v>
      </c>
      <c r="I245" s="30">
        <f>ROUND(G245*H245,P4)</f>
        <v>0</v>
      </c>
      <c r="L245" s="31">
        <v>0</v>
      </c>
      <c r="M245" s="24">
        <f>ROUND(G245*L245,P4)</f>
        <v>0</v>
      </c>
      <c r="N245" s="25" t="s">
        <v>73</v>
      </c>
      <c r="O245" s="32">
        <f>M245*AA245</f>
        <v>0</v>
      </c>
      <c r="P245" s="1">
        <v>3</v>
      </c>
      <c r="AA245" s="1">
        <f>IF(P245=1,$O$3,IF(P245=2,$O$4,$O$5))</f>
        <v>0</v>
      </c>
    </row>
    <row r="246">
      <c r="A246" s="1" t="s">
        <v>74</v>
      </c>
      <c r="E246" s="27" t="s">
        <v>75</v>
      </c>
    </row>
    <row r="247">
      <c r="A247" s="1" t="s">
        <v>76</v>
      </c>
    </row>
    <row r="248">
      <c r="A248" s="1" t="s">
        <v>77</v>
      </c>
      <c r="E248" s="27" t="s">
        <v>78</v>
      </c>
    </row>
    <row r="249" ht="25">
      <c r="A249" s="1" t="s">
        <v>69</v>
      </c>
      <c r="B249" s="1">
        <v>60</v>
      </c>
      <c r="C249" s="26" t="s">
        <v>206</v>
      </c>
      <c r="D249" t="s">
        <v>67</v>
      </c>
      <c r="E249" s="27" t="s">
        <v>207</v>
      </c>
      <c r="F249" s="28" t="s">
        <v>97</v>
      </c>
      <c r="G249" s="29">
        <v>1</v>
      </c>
      <c r="H249" s="28">
        <v>0</v>
      </c>
      <c r="I249" s="30">
        <f>ROUND(G249*H249,P4)</f>
        <v>0</v>
      </c>
      <c r="L249" s="31">
        <v>0</v>
      </c>
      <c r="M249" s="24">
        <f>ROUND(G249*L249,P4)</f>
        <v>0</v>
      </c>
      <c r="N249" s="25" t="s">
        <v>73</v>
      </c>
      <c r="O249" s="32">
        <f>M249*AA249</f>
        <v>0</v>
      </c>
      <c r="P249" s="1">
        <v>3</v>
      </c>
      <c r="AA249" s="1">
        <f>IF(P249=1,$O$3,IF(P249=2,$O$4,$O$5))</f>
        <v>0</v>
      </c>
    </row>
    <row r="250">
      <c r="A250" s="1" t="s">
        <v>74</v>
      </c>
      <c r="E250" s="27" t="s">
        <v>75</v>
      </c>
    </row>
    <row r="251">
      <c r="A251" s="1" t="s">
        <v>76</v>
      </c>
    </row>
    <row r="252">
      <c r="A252" s="1" t="s">
        <v>77</v>
      </c>
      <c r="E252" s="27" t="s">
        <v>78</v>
      </c>
    </row>
    <row r="253">
      <c r="A253" s="1" t="s">
        <v>69</v>
      </c>
      <c r="B253" s="1">
        <v>61</v>
      </c>
      <c r="C253" s="26" t="s">
        <v>208</v>
      </c>
      <c r="D253" t="s">
        <v>67</v>
      </c>
      <c r="E253" s="27" t="s">
        <v>209</v>
      </c>
      <c r="F253" s="28" t="s">
        <v>97</v>
      </c>
      <c r="G253" s="29">
        <v>3</v>
      </c>
      <c r="H253" s="28">
        <v>0</v>
      </c>
      <c r="I253" s="30">
        <f>ROUND(G253*H253,P4)</f>
        <v>0</v>
      </c>
      <c r="L253" s="31">
        <v>0</v>
      </c>
      <c r="M253" s="24">
        <f>ROUND(G253*L253,P4)</f>
        <v>0</v>
      </c>
      <c r="N253" s="25" t="s">
        <v>73</v>
      </c>
      <c r="O253" s="32">
        <f>M253*AA253</f>
        <v>0</v>
      </c>
      <c r="P253" s="1">
        <v>3</v>
      </c>
      <c r="AA253" s="1">
        <f>IF(P253=1,$O$3,IF(P253=2,$O$4,$O$5))</f>
        <v>0</v>
      </c>
    </row>
    <row r="254">
      <c r="A254" s="1" t="s">
        <v>74</v>
      </c>
      <c r="E254" s="27" t="s">
        <v>75</v>
      </c>
    </row>
    <row r="255">
      <c r="A255" s="1" t="s">
        <v>76</v>
      </c>
    </row>
    <row r="256">
      <c r="A256" s="1" t="s">
        <v>77</v>
      </c>
      <c r="E256" s="27" t="s">
        <v>78</v>
      </c>
    </row>
    <row r="257" ht="13">
      <c r="A257" s="1" t="s">
        <v>66</v>
      </c>
      <c r="C257" s="22" t="s">
        <v>210</v>
      </c>
      <c r="E257" s="23" t="s">
        <v>211</v>
      </c>
      <c r="L257" s="24">
        <f>SUMIFS(L258:L293,A258:A293,"P")</f>
        <v>0</v>
      </c>
      <c r="M257" s="24">
        <f>SUMIFS(M258:M293,A258:A293,"P")</f>
        <v>0</v>
      </c>
      <c r="N257" s="25"/>
    </row>
    <row r="258">
      <c r="A258" s="1" t="s">
        <v>69</v>
      </c>
      <c r="B258" s="1">
        <v>67</v>
      </c>
      <c r="C258" s="26" t="s">
        <v>212</v>
      </c>
      <c r="D258" t="s">
        <v>67</v>
      </c>
      <c r="E258" s="27" t="s">
        <v>213</v>
      </c>
      <c r="F258" s="28" t="s">
        <v>214</v>
      </c>
      <c r="G258" s="29">
        <v>36</v>
      </c>
      <c r="H258" s="28">
        <v>0</v>
      </c>
      <c r="I258" s="30">
        <f>ROUND(G258*H258,P4)</f>
        <v>0</v>
      </c>
      <c r="L258" s="31">
        <v>0</v>
      </c>
      <c r="M258" s="24">
        <f>ROUND(G258*L258,P4)</f>
        <v>0</v>
      </c>
      <c r="N258" s="25" t="s">
        <v>73</v>
      </c>
      <c r="O258" s="32">
        <f>M258*AA258</f>
        <v>0</v>
      </c>
      <c r="P258" s="1">
        <v>3</v>
      </c>
      <c r="AA258" s="1">
        <f>IF(P258=1,$O$3,IF(P258=2,$O$4,$O$5))</f>
        <v>0</v>
      </c>
    </row>
    <row r="259">
      <c r="A259" s="1" t="s">
        <v>74</v>
      </c>
      <c r="E259" s="27" t="s">
        <v>75</v>
      </c>
    </row>
    <row r="260">
      <c r="A260" s="1" t="s">
        <v>76</v>
      </c>
    </row>
    <row r="261">
      <c r="A261" s="1" t="s">
        <v>77</v>
      </c>
      <c r="E261" s="27" t="s">
        <v>78</v>
      </c>
    </row>
    <row r="262">
      <c r="A262" s="1" t="s">
        <v>69</v>
      </c>
      <c r="B262" s="1">
        <v>63</v>
      </c>
      <c r="C262" s="26" t="s">
        <v>215</v>
      </c>
      <c r="D262" t="s">
        <v>67</v>
      </c>
      <c r="E262" s="27" t="s">
        <v>216</v>
      </c>
      <c r="F262" s="28" t="s">
        <v>97</v>
      </c>
      <c r="G262" s="29">
        <v>80</v>
      </c>
      <c r="H262" s="28">
        <v>0</v>
      </c>
      <c r="I262" s="30">
        <f>ROUND(G262*H262,P4)</f>
        <v>0</v>
      </c>
      <c r="L262" s="31">
        <v>0</v>
      </c>
      <c r="M262" s="24">
        <f>ROUND(G262*L262,P4)</f>
        <v>0</v>
      </c>
      <c r="N262" s="25" t="s">
        <v>73</v>
      </c>
      <c r="O262" s="32">
        <f>M262*AA262</f>
        <v>0</v>
      </c>
      <c r="P262" s="1">
        <v>3</v>
      </c>
      <c r="AA262" s="1">
        <f>IF(P262=1,$O$3,IF(P262=2,$O$4,$O$5))</f>
        <v>0</v>
      </c>
    </row>
    <row r="263">
      <c r="A263" s="1" t="s">
        <v>74</v>
      </c>
      <c r="E263" s="27" t="s">
        <v>75</v>
      </c>
    </row>
    <row r="264">
      <c r="A264" s="1" t="s">
        <v>76</v>
      </c>
    </row>
    <row r="265">
      <c r="A265" s="1" t="s">
        <v>77</v>
      </c>
      <c r="E265" s="27" t="s">
        <v>78</v>
      </c>
    </row>
    <row r="266">
      <c r="A266" s="1" t="s">
        <v>69</v>
      </c>
      <c r="B266" s="1">
        <v>64</v>
      </c>
      <c r="C266" s="26" t="s">
        <v>217</v>
      </c>
      <c r="D266" t="s">
        <v>67</v>
      </c>
      <c r="E266" s="27" t="s">
        <v>218</v>
      </c>
      <c r="F266" s="28" t="s">
        <v>97</v>
      </c>
      <c r="G266" s="29">
        <v>8</v>
      </c>
      <c r="H266" s="28">
        <v>0</v>
      </c>
      <c r="I266" s="30">
        <f>ROUND(G266*H266,P4)</f>
        <v>0</v>
      </c>
      <c r="L266" s="31">
        <v>0</v>
      </c>
      <c r="M266" s="24">
        <f>ROUND(G266*L266,P4)</f>
        <v>0</v>
      </c>
      <c r="N266" s="25" t="s">
        <v>73</v>
      </c>
      <c r="O266" s="32">
        <f>M266*AA266</f>
        <v>0</v>
      </c>
      <c r="P266" s="1">
        <v>3</v>
      </c>
      <c r="AA266" s="1">
        <f>IF(P266=1,$O$3,IF(P266=2,$O$4,$O$5))</f>
        <v>0</v>
      </c>
    </row>
    <row r="267">
      <c r="A267" s="1" t="s">
        <v>74</v>
      </c>
      <c r="E267" s="27" t="s">
        <v>75</v>
      </c>
    </row>
    <row r="268">
      <c r="A268" s="1" t="s">
        <v>76</v>
      </c>
    </row>
    <row r="269">
      <c r="A269" s="1" t="s">
        <v>77</v>
      </c>
      <c r="E269" s="27" t="s">
        <v>78</v>
      </c>
    </row>
    <row r="270" ht="25">
      <c r="A270" s="1" t="s">
        <v>69</v>
      </c>
      <c r="B270" s="1">
        <v>65</v>
      </c>
      <c r="C270" s="26" t="s">
        <v>219</v>
      </c>
      <c r="D270" t="s">
        <v>67</v>
      </c>
      <c r="E270" s="27" t="s">
        <v>220</v>
      </c>
      <c r="F270" s="28" t="s">
        <v>97</v>
      </c>
      <c r="G270" s="29">
        <v>2</v>
      </c>
      <c r="H270" s="28">
        <v>0</v>
      </c>
      <c r="I270" s="30">
        <f>ROUND(G270*H270,P4)</f>
        <v>0</v>
      </c>
      <c r="L270" s="31">
        <v>0</v>
      </c>
      <c r="M270" s="24">
        <f>ROUND(G270*L270,P4)</f>
        <v>0</v>
      </c>
      <c r="N270" s="25" t="s">
        <v>73</v>
      </c>
      <c r="O270" s="32">
        <f>M270*AA270</f>
        <v>0</v>
      </c>
      <c r="P270" s="1">
        <v>3</v>
      </c>
      <c r="AA270" s="1">
        <f>IF(P270=1,$O$3,IF(P270=2,$O$4,$O$5))</f>
        <v>0</v>
      </c>
    </row>
    <row r="271">
      <c r="A271" s="1" t="s">
        <v>74</v>
      </c>
      <c r="E271" s="27" t="s">
        <v>75</v>
      </c>
    </row>
    <row r="272">
      <c r="A272" s="1" t="s">
        <v>76</v>
      </c>
    </row>
    <row r="273">
      <c r="A273" s="1" t="s">
        <v>77</v>
      </c>
      <c r="E273" s="27" t="s">
        <v>78</v>
      </c>
    </row>
    <row r="274" ht="25">
      <c r="A274" s="1" t="s">
        <v>69</v>
      </c>
      <c r="B274" s="1">
        <v>69</v>
      </c>
      <c r="C274" s="26" t="s">
        <v>221</v>
      </c>
      <c r="D274" t="s">
        <v>67</v>
      </c>
      <c r="E274" s="27" t="s">
        <v>222</v>
      </c>
      <c r="F274" s="28" t="s">
        <v>97</v>
      </c>
      <c r="G274" s="29">
        <v>2</v>
      </c>
      <c r="H274" s="28">
        <v>0</v>
      </c>
      <c r="I274" s="30">
        <f>ROUND(G274*H274,P4)</f>
        <v>0</v>
      </c>
      <c r="L274" s="31">
        <v>0</v>
      </c>
      <c r="M274" s="24">
        <f>ROUND(G274*L274,P4)</f>
        <v>0</v>
      </c>
      <c r="N274" s="25" t="s">
        <v>73</v>
      </c>
      <c r="O274" s="32">
        <f>M274*AA274</f>
        <v>0</v>
      </c>
      <c r="P274" s="1">
        <v>3</v>
      </c>
      <c r="AA274" s="1">
        <f>IF(P274=1,$O$3,IF(P274=2,$O$4,$O$5))</f>
        <v>0</v>
      </c>
    </row>
    <row r="275">
      <c r="A275" s="1" t="s">
        <v>74</v>
      </c>
      <c r="E275" s="27" t="s">
        <v>75</v>
      </c>
    </row>
    <row r="276">
      <c r="A276" s="1" t="s">
        <v>76</v>
      </c>
    </row>
    <row r="277">
      <c r="A277" s="1" t="s">
        <v>77</v>
      </c>
      <c r="E277" s="27" t="s">
        <v>78</v>
      </c>
    </row>
    <row r="278">
      <c r="A278" s="1" t="s">
        <v>69</v>
      </c>
      <c r="B278" s="1">
        <v>62</v>
      </c>
      <c r="C278" s="26" t="s">
        <v>223</v>
      </c>
      <c r="D278" t="s">
        <v>67</v>
      </c>
      <c r="E278" s="27" t="s">
        <v>224</v>
      </c>
      <c r="F278" s="28" t="s">
        <v>214</v>
      </c>
      <c r="G278" s="29">
        <v>130</v>
      </c>
      <c r="H278" s="28">
        <v>0</v>
      </c>
      <c r="I278" s="30">
        <f>ROUND(G278*H278,P4)</f>
        <v>0</v>
      </c>
      <c r="L278" s="31">
        <v>0</v>
      </c>
      <c r="M278" s="24">
        <f>ROUND(G278*L278,P4)</f>
        <v>0</v>
      </c>
      <c r="N278" s="25" t="s">
        <v>73</v>
      </c>
      <c r="O278" s="32">
        <f>M278*AA278</f>
        <v>0</v>
      </c>
      <c r="P278" s="1">
        <v>3</v>
      </c>
      <c r="AA278" s="1">
        <f>IF(P278=1,$O$3,IF(P278=2,$O$4,$O$5))</f>
        <v>0</v>
      </c>
    </row>
    <row r="279">
      <c r="A279" s="1" t="s">
        <v>74</v>
      </c>
      <c r="E279" s="27" t="s">
        <v>75</v>
      </c>
    </row>
    <row r="280">
      <c r="A280" s="1" t="s">
        <v>76</v>
      </c>
    </row>
    <row r="281">
      <c r="A281" s="1" t="s">
        <v>77</v>
      </c>
      <c r="E281" s="27" t="s">
        <v>78</v>
      </c>
    </row>
    <row r="282">
      <c r="A282" s="1" t="s">
        <v>69</v>
      </c>
      <c r="B282" s="1">
        <v>70</v>
      </c>
      <c r="C282" s="26" t="s">
        <v>225</v>
      </c>
      <c r="D282" t="s">
        <v>67</v>
      </c>
      <c r="E282" s="27" t="s">
        <v>226</v>
      </c>
      <c r="F282" s="28" t="s">
        <v>97</v>
      </c>
      <c r="G282" s="29">
        <v>2</v>
      </c>
      <c r="H282" s="28">
        <v>0</v>
      </c>
      <c r="I282" s="30">
        <f>ROUND(G282*H282,P4)</f>
        <v>0</v>
      </c>
      <c r="L282" s="31">
        <v>0</v>
      </c>
      <c r="M282" s="24">
        <f>ROUND(G282*L282,P4)</f>
        <v>0</v>
      </c>
      <c r="N282" s="25" t="s">
        <v>73</v>
      </c>
      <c r="O282" s="32">
        <f>M282*AA282</f>
        <v>0</v>
      </c>
      <c r="P282" s="1">
        <v>3</v>
      </c>
      <c r="AA282" s="1">
        <f>IF(P282=1,$O$3,IF(P282=2,$O$4,$O$5))</f>
        <v>0</v>
      </c>
    </row>
    <row r="283">
      <c r="A283" s="1" t="s">
        <v>74</v>
      </c>
      <c r="E283" s="27" t="s">
        <v>75</v>
      </c>
    </row>
    <row r="284">
      <c r="A284" s="1" t="s">
        <v>76</v>
      </c>
    </row>
    <row r="285">
      <c r="A285" s="1" t="s">
        <v>77</v>
      </c>
      <c r="E285" s="27" t="s">
        <v>78</v>
      </c>
    </row>
    <row r="286">
      <c r="A286" s="1" t="s">
        <v>69</v>
      </c>
      <c r="B286" s="1">
        <v>66</v>
      </c>
      <c r="C286" s="26" t="s">
        <v>227</v>
      </c>
      <c r="D286" t="s">
        <v>67</v>
      </c>
      <c r="E286" s="27" t="s">
        <v>228</v>
      </c>
      <c r="F286" s="28" t="s">
        <v>214</v>
      </c>
      <c r="G286" s="29">
        <v>486</v>
      </c>
      <c r="H286" s="28">
        <v>0</v>
      </c>
      <c r="I286" s="30">
        <f>ROUND(G286*H286,P4)</f>
        <v>0</v>
      </c>
      <c r="L286" s="31">
        <v>0</v>
      </c>
      <c r="M286" s="24">
        <f>ROUND(G286*L286,P4)</f>
        <v>0</v>
      </c>
      <c r="N286" s="25" t="s">
        <v>73</v>
      </c>
      <c r="O286" s="32">
        <f>M286*AA286</f>
        <v>0</v>
      </c>
      <c r="P286" s="1">
        <v>3</v>
      </c>
      <c r="AA286" s="1">
        <f>IF(P286=1,$O$3,IF(P286=2,$O$4,$O$5))</f>
        <v>0</v>
      </c>
    </row>
    <row r="287">
      <c r="A287" s="1" t="s">
        <v>74</v>
      </c>
      <c r="E287" s="27" t="s">
        <v>75</v>
      </c>
    </row>
    <row r="288">
      <c r="A288" s="1" t="s">
        <v>76</v>
      </c>
    </row>
    <row r="289">
      <c r="A289" s="1" t="s">
        <v>77</v>
      </c>
      <c r="E289" s="27" t="s">
        <v>78</v>
      </c>
    </row>
    <row r="290">
      <c r="A290" s="1" t="s">
        <v>69</v>
      </c>
      <c r="B290" s="1">
        <v>68</v>
      </c>
      <c r="C290" s="26" t="s">
        <v>229</v>
      </c>
      <c r="D290" t="s">
        <v>67</v>
      </c>
      <c r="E290" s="27" t="s">
        <v>230</v>
      </c>
      <c r="F290" s="28" t="s">
        <v>97</v>
      </c>
      <c r="G290" s="29">
        <v>4</v>
      </c>
      <c r="H290" s="28">
        <v>0</v>
      </c>
      <c r="I290" s="30">
        <f>ROUND(G290*H290,P4)</f>
        <v>0</v>
      </c>
      <c r="L290" s="31">
        <v>0</v>
      </c>
      <c r="M290" s="24">
        <f>ROUND(G290*L290,P4)</f>
        <v>0</v>
      </c>
      <c r="N290" s="25" t="s">
        <v>73</v>
      </c>
      <c r="O290" s="32">
        <f>M290*AA290</f>
        <v>0</v>
      </c>
      <c r="P290" s="1">
        <v>3</v>
      </c>
      <c r="AA290" s="1">
        <f>IF(P290=1,$O$3,IF(P290=2,$O$4,$O$5))</f>
        <v>0</v>
      </c>
    </row>
    <row r="291">
      <c r="A291" s="1" t="s">
        <v>74</v>
      </c>
      <c r="E291" s="27" t="s">
        <v>75</v>
      </c>
    </row>
    <row r="292">
      <c r="A292" s="1" t="s">
        <v>76</v>
      </c>
    </row>
    <row r="293">
      <c r="A293" s="1" t="s">
        <v>77</v>
      </c>
      <c r="E293" s="27" t="s">
        <v>78</v>
      </c>
    </row>
    <row r="294" ht="13">
      <c r="A294" s="1" t="s">
        <v>66</v>
      </c>
      <c r="C294" s="22" t="s">
        <v>231</v>
      </c>
      <c r="E294" s="23" t="s">
        <v>232</v>
      </c>
      <c r="L294" s="24">
        <f>SUMIFS(L295:L334,A295:A334,"P")</f>
        <v>0</v>
      </c>
      <c r="M294" s="24">
        <f>SUMIFS(M295:M334,A295:A334,"P")</f>
        <v>0</v>
      </c>
      <c r="N294" s="25"/>
    </row>
    <row r="295">
      <c r="A295" s="1" t="s">
        <v>69</v>
      </c>
      <c r="B295" s="1">
        <v>77</v>
      </c>
      <c r="C295" s="26" t="s">
        <v>233</v>
      </c>
      <c r="D295" t="s">
        <v>67</v>
      </c>
      <c r="E295" s="27" t="s">
        <v>234</v>
      </c>
      <c r="F295" s="28" t="s">
        <v>97</v>
      </c>
      <c r="G295" s="29">
        <v>10</v>
      </c>
      <c r="H295" s="28">
        <v>0</v>
      </c>
      <c r="I295" s="30">
        <f>ROUND(G295*H295,P4)</f>
        <v>0</v>
      </c>
      <c r="L295" s="31">
        <v>0</v>
      </c>
      <c r="M295" s="24">
        <f>ROUND(G295*L295,P4)</f>
        <v>0</v>
      </c>
      <c r="N295" s="25" t="s">
        <v>73</v>
      </c>
      <c r="O295" s="32">
        <f>M295*AA295</f>
        <v>0</v>
      </c>
      <c r="P295" s="1">
        <v>3</v>
      </c>
      <c r="AA295" s="1">
        <f>IF(P295=1,$O$3,IF(P295=2,$O$4,$O$5))</f>
        <v>0</v>
      </c>
    </row>
    <row r="296">
      <c r="A296" s="1" t="s">
        <v>74</v>
      </c>
      <c r="E296" s="27" t="s">
        <v>75</v>
      </c>
    </row>
    <row r="297">
      <c r="A297" s="1" t="s">
        <v>76</v>
      </c>
    </row>
    <row r="298">
      <c r="A298" s="1" t="s">
        <v>77</v>
      </c>
      <c r="E298" s="27" t="s">
        <v>78</v>
      </c>
    </row>
    <row r="299">
      <c r="A299" s="1" t="s">
        <v>69</v>
      </c>
      <c r="B299" s="1">
        <v>78</v>
      </c>
      <c r="C299" s="26" t="s">
        <v>235</v>
      </c>
      <c r="D299" t="s">
        <v>67</v>
      </c>
      <c r="E299" s="27" t="s">
        <v>236</v>
      </c>
      <c r="F299" s="28" t="s">
        <v>97</v>
      </c>
      <c r="G299" s="29">
        <v>3</v>
      </c>
      <c r="H299" s="28">
        <v>0</v>
      </c>
      <c r="I299" s="30">
        <f>ROUND(G299*H299,P4)</f>
        <v>0</v>
      </c>
      <c r="L299" s="31">
        <v>0</v>
      </c>
      <c r="M299" s="24">
        <f>ROUND(G299*L299,P4)</f>
        <v>0</v>
      </c>
      <c r="N299" s="25" t="s">
        <v>73</v>
      </c>
      <c r="O299" s="32">
        <f>M299*AA299</f>
        <v>0</v>
      </c>
      <c r="P299" s="1">
        <v>3</v>
      </c>
      <c r="AA299" s="1">
        <f>IF(P299=1,$O$3,IF(P299=2,$O$4,$O$5))</f>
        <v>0</v>
      </c>
    </row>
    <row r="300">
      <c r="A300" s="1" t="s">
        <v>74</v>
      </c>
      <c r="E300" s="27" t="s">
        <v>75</v>
      </c>
    </row>
    <row r="301">
      <c r="A301" s="1" t="s">
        <v>76</v>
      </c>
    </row>
    <row r="302">
      <c r="A302" s="1" t="s">
        <v>77</v>
      </c>
      <c r="E302" s="27" t="s">
        <v>78</v>
      </c>
    </row>
    <row r="303">
      <c r="A303" s="1" t="s">
        <v>69</v>
      </c>
      <c r="B303" s="1">
        <v>79</v>
      </c>
      <c r="C303" s="26" t="s">
        <v>237</v>
      </c>
      <c r="D303" t="s">
        <v>67</v>
      </c>
      <c r="E303" s="27" t="s">
        <v>238</v>
      </c>
      <c r="F303" s="28" t="s">
        <v>97</v>
      </c>
      <c r="G303" s="29">
        <v>1</v>
      </c>
      <c r="H303" s="28">
        <v>0</v>
      </c>
      <c r="I303" s="30">
        <f>ROUND(G303*H303,P4)</f>
        <v>0</v>
      </c>
      <c r="L303" s="31">
        <v>0</v>
      </c>
      <c r="M303" s="24">
        <f>ROUND(G303*L303,P4)</f>
        <v>0</v>
      </c>
      <c r="N303" s="25" t="s">
        <v>73</v>
      </c>
      <c r="O303" s="32">
        <f>M303*AA303</f>
        <v>0</v>
      </c>
      <c r="P303" s="1">
        <v>3</v>
      </c>
      <c r="AA303" s="1">
        <f>IF(P303=1,$O$3,IF(P303=2,$O$4,$O$5))</f>
        <v>0</v>
      </c>
    </row>
    <row r="304">
      <c r="A304" s="1" t="s">
        <v>74</v>
      </c>
      <c r="E304" s="27" t="s">
        <v>75</v>
      </c>
    </row>
    <row r="305">
      <c r="A305" s="1" t="s">
        <v>76</v>
      </c>
    </row>
    <row r="306">
      <c r="A306" s="1" t="s">
        <v>77</v>
      </c>
      <c r="E306" s="27" t="s">
        <v>78</v>
      </c>
    </row>
    <row r="307">
      <c r="A307" s="1" t="s">
        <v>69</v>
      </c>
      <c r="B307" s="1">
        <v>80</v>
      </c>
      <c r="C307" s="26" t="s">
        <v>239</v>
      </c>
      <c r="D307" t="s">
        <v>67</v>
      </c>
      <c r="E307" s="27" t="s">
        <v>240</v>
      </c>
      <c r="F307" s="28" t="s">
        <v>97</v>
      </c>
      <c r="G307" s="29">
        <v>3</v>
      </c>
      <c r="H307" s="28">
        <v>0</v>
      </c>
      <c r="I307" s="30">
        <f>ROUND(G307*H307,P4)</f>
        <v>0</v>
      </c>
      <c r="L307" s="31">
        <v>0</v>
      </c>
      <c r="M307" s="24">
        <f>ROUND(G307*L307,P4)</f>
        <v>0</v>
      </c>
      <c r="N307" s="25" t="s">
        <v>73</v>
      </c>
      <c r="O307" s="32">
        <f>M307*AA307</f>
        <v>0</v>
      </c>
      <c r="P307" s="1">
        <v>3</v>
      </c>
      <c r="AA307" s="1">
        <f>IF(P307=1,$O$3,IF(P307=2,$O$4,$O$5))</f>
        <v>0</v>
      </c>
    </row>
    <row r="308">
      <c r="A308" s="1" t="s">
        <v>74</v>
      </c>
      <c r="E308" s="27" t="s">
        <v>75</v>
      </c>
    </row>
    <row r="309">
      <c r="A309" s="1" t="s">
        <v>76</v>
      </c>
    </row>
    <row r="310">
      <c r="A310" s="1" t="s">
        <v>77</v>
      </c>
      <c r="E310" s="27" t="s">
        <v>78</v>
      </c>
    </row>
    <row r="311">
      <c r="A311" s="1" t="s">
        <v>69</v>
      </c>
      <c r="B311" s="1">
        <v>76</v>
      </c>
      <c r="C311" s="26" t="s">
        <v>241</v>
      </c>
      <c r="D311" t="s">
        <v>67</v>
      </c>
      <c r="E311" s="27" t="s">
        <v>242</v>
      </c>
      <c r="F311" s="28" t="s">
        <v>97</v>
      </c>
      <c r="G311" s="29">
        <v>9</v>
      </c>
      <c r="H311" s="28">
        <v>0</v>
      </c>
      <c r="I311" s="30">
        <f>ROUND(G311*H311,P4)</f>
        <v>0</v>
      </c>
      <c r="L311" s="31">
        <v>0</v>
      </c>
      <c r="M311" s="24">
        <f>ROUND(G311*L311,P4)</f>
        <v>0</v>
      </c>
      <c r="N311" s="25" t="s">
        <v>73</v>
      </c>
      <c r="O311" s="32">
        <f>M311*AA311</f>
        <v>0</v>
      </c>
      <c r="P311" s="1">
        <v>3</v>
      </c>
      <c r="AA311" s="1">
        <f>IF(P311=1,$O$3,IF(P311=2,$O$4,$O$5))</f>
        <v>0</v>
      </c>
    </row>
    <row r="312">
      <c r="A312" s="1" t="s">
        <v>74</v>
      </c>
      <c r="E312" s="27" t="s">
        <v>75</v>
      </c>
    </row>
    <row r="313">
      <c r="A313" s="1" t="s">
        <v>76</v>
      </c>
    </row>
    <row r="314">
      <c r="A314" s="1" t="s">
        <v>77</v>
      </c>
      <c r="E314" s="27" t="s">
        <v>78</v>
      </c>
    </row>
    <row r="315">
      <c r="A315" s="1" t="s">
        <v>69</v>
      </c>
      <c r="B315" s="1">
        <v>72</v>
      </c>
      <c r="C315" s="26" t="s">
        <v>243</v>
      </c>
      <c r="D315" t="s">
        <v>67</v>
      </c>
      <c r="E315" s="27" t="s">
        <v>244</v>
      </c>
      <c r="F315" s="28" t="s">
        <v>97</v>
      </c>
      <c r="G315" s="29">
        <v>2</v>
      </c>
      <c r="H315" s="28">
        <v>0</v>
      </c>
      <c r="I315" s="30">
        <f>ROUND(G315*H315,P4)</f>
        <v>0</v>
      </c>
      <c r="L315" s="31">
        <v>0</v>
      </c>
      <c r="M315" s="24">
        <f>ROUND(G315*L315,P4)</f>
        <v>0</v>
      </c>
      <c r="N315" s="25" t="s">
        <v>73</v>
      </c>
      <c r="O315" s="32">
        <f>M315*AA315</f>
        <v>0</v>
      </c>
      <c r="P315" s="1">
        <v>3</v>
      </c>
      <c r="AA315" s="1">
        <f>IF(P315=1,$O$3,IF(P315=2,$O$4,$O$5))</f>
        <v>0</v>
      </c>
    </row>
    <row r="316">
      <c r="A316" s="1" t="s">
        <v>74</v>
      </c>
      <c r="E316" s="27" t="s">
        <v>75</v>
      </c>
    </row>
    <row r="317">
      <c r="A317" s="1" t="s">
        <v>76</v>
      </c>
    </row>
    <row r="318">
      <c r="A318" s="1" t="s">
        <v>77</v>
      </c>
      <c r="E318" s="27" t="s">
        <v>78</v>
      </c>
    </row>
    <row r="319" ht="25">
      <c r="A319" s="1" t="s">
        <v>69</v>
      </c>
      <c r="B319" s="1">
        <v>73</v>
      </c>
      <c r="C319" s="26" t="s">
        <v>245</v>
      </c>
      <c r="D319" t="s">
        <v>67</v>
      </c>
      <c r="E319" s="27" t="s">
        <v>246</v>
      </c>
      <c r="F319" s="28" t="s">
        <v>97</v>
      </c>
      <c r="G319" s="29">
        <v>2</v>
      </c>
      <c r="H319" s="28">
        <v>0</v>
      </c>
      <c r="I319" s="30">
        <f>ROUND(G319*H319,P4)</f>
        <v>0</v>
      </c>
      <c r="L319" s="31">
        <v>0</v>
      </c>
      <c r="M319" s="24">
        <f>ROUND(G319*L319,P4)</f>
        <v>0</v>
      </c>
      <c r="N319" s="25" t="s">
        <v>73</v>
      </c>
      <c r="O319" s="32">
        <f>M319*AA319</f>
        <v>0</v>
      </c>
      <c r="P319" s="1">
        <v>3</v>
      </c>
      <c r="AA319" s="1">
        <f>IF(P319=1,$O$3,IF(P319=2,$O$4,$O$5))</f>
        <v>0</v>
      </c>
    </row>
    <row r="320">
      <c r="A320" s="1" t="s">
        <v>74</v>
      </c>
      <c r="E320" s="27" t="s">
        <v>75</v>
      </c>
    </row>
    <row r="321">
      <c r="A321" s="1" t="s">
        <v>76</v>
      </c>
    </row>
    <row r="322">
      <c r="A322" s="1" t="s">
        <v>77</v>
      </c>
      <c r="E322" s="27" t="s">
        <v>78</v>
      </c>
    </row>
    <row r="323">
      <c r="A323" s="1" t="s">
        <v>69</v>
      </c>
      <c r="B323" s="1">
        <v>74</v>
      </c>
      <c r="C323" s="26" t="s">
        <v>247</v>
      </c>
      <c r="D323" t="s">
        <v>67</v>
      </c>
      <c r="E323" s="27" t="s">
        <v>248</v>
      </c>
      <c r="F323" s="28" t="s">
        <v>97</v>
      </c>
      <c r="G323" s="29">
        <v>21</v>
      </c>
      <c r="H323" s="28">
        <v>0</v>
      </c>
      <c r="I323" s="30">
        <f>ROUND(G323*H323,P4)</f>
        <v>0</v>
      </c>
      <c r="L323" s="31">
        <v>0</v>
      </c>
      <c r="M323" s="24">
        <f>ROUND(G323*L323,P4)</f>
        <v>0</v>
      </c>
      <c r="N323" s="25" t="s">
        <v>73</v>
      </c>
      <c r="O323" s="32">
        <f>M323*AA323</f>
        <v>0</v>
      </c>
      <c r="P323" s="1">
        <v>3</v>
      </c>
      <c r="AA323" s="1">
        <f>IF(P323=1,$O$3,IF(P323=2,$O$4,$O$5))</f>
        <v>0</v>
      </c>
    </row>
    <row r="324">
      <c r="A324" s="1" t="s">
        <v>74</v>
      </c>
      <c r="E324" s="27" t="s">
        <v>75</v>
      </c>
    </row>
    <row r="325">
      <c r="A325" s="1" t="s">
        <v>76</v>
      </c>
    </row>
    <row r="326">
      <c r="A326" s="1" t="s">
        <v>77</v>
      </c>
      <c r="E326" s="27" t="s">
        <v>78</v>
      </c>
    </row>
    <row r="327">
      <c r="A327" s="1" t="s">
        <v>69</v>
      </c>
      <c r="B327" s="1">
        <v>75</v>
      </c>
      <c r="C327" s="26" t="s">
        <v>249</v>
      </c>
      <c r="D327" t="s">
        <v>67</v>
      </c>
      <c r="E327" s="27" t="s">
        <v>250</v>
      </c>
      <c r="F327" s="28" t="s">
        <v>97</v>
      </c>
      <c r="G327" s="29">
        <v>1</v>
      </c>
      <c r="H327" s="28">
        <v>0</v>
      </c>
      <c r="I327" s="30">
        <f>ROUND(G327*H327,P4)</f>
        <v>0</v>
      </c>
      <c r="L327" s="31">
        <v>0</v>
      </c>
      <c r="M327" s="24">
        <f>ROUND(G327*L327,P4)</f>
        <v>0</v>
      </c>
      <c r="N327" s="25" t="s">
        <v>73</v>
      </c>
      <c r="O327" s="32">
        <f>M327*AA327</f>
        <v>0</v>
      </c>
      <c r="P327" s="1">
        <v>3</v>
      </c>
      <c r="AA327" s="1">
        <f>IF(P327=1,$O$3,IF(P327=2,$O$4,$O$5))</f>
        <v>0</v>
      </c>
    </row>
    <row r="328">
      <c r="A328" s="1" t="s">
        <v>74</v>
      </c>
      <c r="E328" s="27" t="s">
        <v>75</v>
      </c>
    </row>
    <row r="329">
      <c r="A329" s="1" t="s">
        <v>76</v>
      </c>
    </row>
    <row r="330">
      <c r="A330" s="1" t="s">
        <v>77</v>
      </c>
      <c r="E330" s="27" t="s">
        <v>78</v>
      </c>
    </row>
    <row r="331">
      <c r="A331" s="1" t="s">
        <v>69</v>
      </c>
      <c r="B331" s="1">
        <v>71</v>
      </c>
      <c r="C331" s="26" t="s">
        <v>251</v>
      </c>
      <c r="D331" t="s">
        <v>67</v>
      </c>
      <c r="E331" s="27" t="s">
        <v>252</v>
      </c>
      <c r="F331" s="28" t="s">
        <v>97</v>
      </c>
      <c r="G331" s="29">
        <v>1</v>
      </c>
      <c r="H331" s="28">
        <v>0</v>
      </c>
      <c r="I331" s="30">
        <f>ROUND(G331*H331,P4)</f>
        <v>0</v>
      </c>
      <c r="L331" s="31">
        <v>0</v>
      </c>
      <c r="M331" s="24">
        <f>ROUND(G331*L331,P4)</f>
        <v>0</v>
      </c>
      <c r="N331" s="25" t="s">
        <v>73</v>
      </c>
      <c r="O331" s="32">
        <f>M331*AA331</f>
        <v>0</v>
      </c>
      <c r="P331" s="1">
        <v>3</v>
      </c>
      <c r="AA331" s="1">
        <f>IF(P331=1,$O$3,IF(P331=2,$O$4,$O$5))</f>
        <v>0</v>
      </c>
    </row>
    <row r="332">
      <c r="A332" s="1" t="s">
        <v>74</v>
      </c>
      <c r="E332" s="27" t="s">
        <v>75</v>
      </c>
    </row>
    <row r="333">
      <c r="A333" s="1" t="s">
        <v>76</v>
      </c>
    </row>
    <row r="334">
      <c r="A334" s="1" t="s">
        <v>77</v>
      </c>
      <c r="E334" s="27" t="s">
        <v>78</v>
      </c>
    </row>
  </sheetData>
  <sheetProtection sheet="1" objects="1" scenarios="1" spinCount="100000" saltValue="p28dg4+6xaHGRO/WWMl8y2dwLG51SyPwjvik+UqMzqbBG0UdSYiL+tAXdKlshlr7GpZx6l4JDuSX+3+Hx95duw==" hashValue="zGuaqfIHfA4r01j+BE3PA1psRP/XU/lbejvto+7SHbjCpuln/1u2PwZ6DM7Ds3097zOwoxvIPAKC9X6d9VqbcQ==" algorithmName="SHA-512" password="9D62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5"/>
  <cols>
    <col min="1" max="1" width="8.726563" style="1" hidden="1"/>
    <col min="2" max="2" width="11.36328" style="1" customWidth="1"/>
    <col min="3" max="3" width="13.90625" style="1" customWidth="1"/>
    <col min="5" max="5" width="70.08984" style="1" customWidth="1"/>
    <col min="6" max="6" width="11.36328" style="1" customWidth="1"/>
    <col min="7" max="7" width="16" style="1" customWidth="1"/>
    <col min="8" max="8" width="16" style="1" customWidth="1"/>
    <col min="9" max="9" width="16" style="1" customWidth="1"/>
    <col min="10" max="10" width="8.726563" style="1" hidden="1"/>
    <col min="11" max="11" width="8.726563" style="1" hidden="1"/>
    <col min="12" max="12" width="16" style="1" customWidth="1"/>
    <col min="13" max="13" width="16" style="1" customWidth="1"/>
    <col min="14" max="14" width="16" style="1" customWidth="1"/>
    <col min="15" max="15" width="8.726563" style="1" hidden="1"/>
    <col min="16" max="16" width="8.726563" style="1" hidden="1"/>
    <col min="17" max="17" width="8.726563" style="1" hidden="1"/>
    <col min="19" max="19" width="30.36328" style="1" customWidth="1"/>
    <col min="27" max="27" width="8.726563" style="1" hidden="1"/>
  </cols>
  <sheetData>
    <row r="1" ht="36.8504" customHeight="1">
      <c r="A1" s="16" t="s">
        <v>44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45</v>
      </c>
      <c r="B3" s="17" t="s">
        <v>46</v>
      </c>
      <c r="C3" s="18" t="s">
        <v>1</v>
      </c>
      <c r="D3" s="1"/>
      <c r="E3" s="17" t="s">
        <v>2</v>
      </c>
      <c r="F3" s="1"/>
      <c r="G3" s="1"/>
      <c r="H3" s="1"/>
      <c r="L3" s="19" t="s">
        <v>12</v>
      </c>
      <c r="M3" s="20">
        <f>Rekapitulace!C10</f>
        <v>0</v>
      </c>
      <c r="N3" s="6" t="s">
        <v>3</v>
      </c>
      <c r="O3">
        <v>0</v>
      </c>
      <c r="P3">
        <v>2</v>
      </c>
    </row>
    <row r="4" ht="34.01575" customHeight="1">
      <c r="A4" s="16" t="s">
        <v>47</v>
      </c>
      <c r="B4" s="17" t="s">
        <v>48</v>
      </c>
      <c r="C4" s="18" t="s">
        <v>12</v>
      </c>
      <c r="D4" s="1"/>
      <c r="E4" s="17" t="s">
        <v>13</v>
      </c>
      <c r="F4" s="1"/>
      <c r="G4" s="1"/>
      <c r="H4" s="1"/>
      <c r="O4">
        <v>0.12</v>
      </c>
      <c r="P4">
        <v>2</v>
      </c>
    </row>
    <row r="5">
      <c r="A5" s="9" t="s">
        <v>49</v>
      </c>
      <c r="B5" s="9" t="s">
        <v>50</v>
      </c>
      <c r="C5" s="9" t="s">
        <v>51</v>
      </c>
      <c r="D5" s="9" t="s">
        <v>52</v>
      </c>
      <c r="E5" s="9" t="s">
        <v>53</v>
      </c>
      <c r="F5" s="9" t="s">
        <v>54</v>
      </c>
      <c r="G5" s="9" t="s">
        <v>55</v>
      </c>
      <c r="H5" s="9" t="s">
        <v>56</v>
      </c>
      <c r="I5" s="9" t="s">
        <v>57</v>
      </c>
      <c r="J5" s="21"/>
      <c r="K5" s="21"/>
      <c r="L5" s="9" t="s">
        <v>58</v>
      </c>
      <c r="M5" s="21"/>
      <c r="N5" s="9" t="s">
        <v>59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60</v>
      </c>
      <c r="K6" s="21"/>
      <c r="L6" s="21"/>
      <c r="M6" s="21"/>
      <c r="N6" s="9"/>
    </row>
    <row r="7" ht="25">
      <c r="A7" s="9"/>
      <c r="B7" s="9"/>
      <c r="C7" s="9"/>
      <c r="D7" s="9"/>
      <c r="E7" s="9"/>
      <c r="F7" s="9"/>
      <c r="G7" s="9"/>
      <c r="H7" s="9"/>
      <c r="I7" s="9"/>
      <c r="J7" s="9" t="s">
        <v>61</v>
      </c>
      <c r="K7" s="9" t="s">
        <v>62</v>
      </c>
      <c r="L7" s="9" t="s">
        <v>61</v>
      </c>
      <c r="M7" s="9" t="s">
        <v>62</v>
      </c>
      <c r="N7" s="9"/>
      <c r="S7" s="1" t="s">
        <v>63</v>
      </c>
      <c r="T7">
        <f>COUNTIFS(L8:L131,"=0",A8:A131,"P")+COUNTIFS(L8:L131,"",A8:A131,"P")+SUM(Q8:Q131)</f>
        <v>0</v>
      </c>
    </row>
    <row r="8" ht="13">
      <c r="A8" s="1" t="s">
        <v>64</v>
      </c>
      <c r="C8" s="22" t="s">
        <v>253</v>
      </c>
      <c r="E8" s="23" t="s">
        <v>17</v>
      </c>
      <c r="L8" s="24">
        <f>L9+L18</f>
        <v>0</v>
      </c>
      <c r="M8" s="24">
        <f>M9+M18</f>
        <v>0</v>
      </c>
      <c r="N8" s="25"/>
    </row>
    <row r="9" ht="13">
      <c r="A9" s="1" t="s">
        <v>66</v>
      </c>
      <c r="C9" s="22" t="s">
        <v>254</v>
      </c>
      <c r="E9" s="23" t="s">
        <v>68</v>
      </c>
      <c r="L9" s="24">
        <f>SUMIFS(L10:L17,A10:A17,"P")</f>
        <v>0</v>
      </c>
      <c r="M9" s="24">
        <f>SUMIFS(M10:M17,A10:A17,"P")</f>
        <v>0</v>
      </c>
      <c r="N9" s="25"/>
    </row>
    <row r="10">
      <c r="A10" s="1" t="s">
        <v>69</v>
      </c>
      <c r="B10" s="1">
        <v>1</v>
      </c>
      <c r="C10" s="26" t="s">
        <v>255</v>
      </c>
      <c r="D10" t="s">
        <v>75</v>
      </c>
      <c r="E10" s="27" t="s">
        <v>256</v>
      </c>
      <c r="F10" s="28" t="s">
        <v>72</v>
      </c>
      <c r="G10" s="29">
        <v>330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73</v>
      </c>
      <c r="O10" s="32">
        <f>M10*AA10</f>
        <v>0</v>
      </c>
      <c r="P10" s="1">
        <v>3</v>
      </c>
      <c r="AA10" s="1">
        <f>IF(P10=1,$O$3,IF(P10=2,$O$4,$O$5))</f>
        <v>0</v>
      </c>
    </row>
    <row r="11" ht="350">
      <c r="A11" s="1" t="s">
        <v>74</v>
      </c>
      <c r="E11" s="27" t="s">
        <v>257</v>
      </c>
    </row>
    <row r="12">
      <c r="A12" s="1" t="s">
        <v>76</v>
      </c>
    </row>
    <row r="13">
      <c r="A13" s="1" t="s">
        <v>77</v>
      </c>
      <c r="E13" s="27" t="s">
        <v>258</v>
      </c>
    </row>
    <row r="14">
      <c r="A14" s="1" t="s">
        <v>69</v>
      </c>
      <c r="B14" s="1">
        <v>2</v>
      </c>
      <c r="C14" s="26" t="s">
        <v>84</v>
      </c>
      <c r="D14" t="s">
        <v>75</v>
      </c>
      <c r="E14" s="27" t="s">
        <v>85</v>
      </c>
      <c r="F14" s="28" t="s">
        <v>72</v>
      </c>
      <c r="G14" s="29">
        <v>330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73</v>
      </c>
      <c r="O14" s="32">
        <f>M14*AA14</f>
        <v>0</v>
      </c>
      <c r="P14" s="1">
        <v>3</v>
      </c>
      <c r="AA14" s="1">
        <f>IF(P14=1,$O$3,IF(P14=2,$O$4,$O$5))</f>
        <v>0</v>
      </c>
    </row>
    <row r="15" ht="225">
      <c r="A15" s="1" t="s">
        <v>74</v>
      </c>
      <c r="E15" s="27" t="s">
        <v>259</v>
      </c>
    </row>
    <row r="16">
      <c r="A16" s="1" t="s">
        <v>76</v>
      </c>
    </row>
    <row r="17">
      <c r="A17" s="1" t="s">
        <v>77</v>
      </c>
      <c r="E17" s="27" t="s">
        <v>258</v>
      </c>
    </row>
    <row r="18" ht="13">
      <c r="A18" s="1" t="s">
        <v>66</v>
      </c>
      <c r="C18" s="22" t="s">
        <v>110</v>
      </c>
      <c r="E18" s="23" t="s">
        <v>260</v>
      </c>
      <c r="L18" s="24">
        <f>SUMIFS(L19:L130,A19:A130,"P")</f>
        <v>0</v>
      </c>
      <c r="M18" s="24">
        <f>SUMIFS(M19:M130,A19:A130,"P")</f>
        <v>0</v>
      </c>
      <c r="N18" s="25"/>
    </row>
    <row r="19">
      <c r="A19" s="1" t="s">
        <v>69</v>
      </c>
      <c r="B19" s="1">
        <v>25</v>
      </c>
      <c r="C19" s="26" t="s">
        <v>261</v>
      </c>
      <c r="D19" t="s">
        <v>75</v>
      </c>
      <c r="E19" s="27" t="s">
        <v>262</v>
      </c>
      <c r="F19" s="28" t="s">
        <v>97</v>
      </c>
      <c r="G19" s="29">
        <v>12</v>
      </c>
      <c r="H19" s="28">
        <v>0</v>
      </c>
      <c r="I19" s="30">
        <f>ROUND(G19*H19,P4)</f>
        <v>0</v>
      </c>
      <c r="L19" s="31">
        <v>0</v>
      </c>
      <c r="M19" s="24">
        <f>ROUND(G19*L19,P4)</f>
        <v>0</v>
      </c>
      <c r="N19" s="25" t="s">
        <v>73</v>
      </c>
      <c r="O19" s="32">
        <f>M19*AA19</f>
        <v>0</v>
      </c>
      <c r="P19" s="1">
        <v>3</v>
      </c>
      <c r="AA19" s="1">
        <f>IF(P19=1,$O$3,IF(P19=2,$O$4,$O$5))</f>
        <v>0</v>
      </c>
    </row>
    <row r="20" ht="75">
      <c r="A20" s="1" t="s">
        <v>74</v>
      </c>
      <c r="E20" s="27" t="s">
        <v>263</v>
      </c>
    </row>
    <row r="21">
      <c r="A21" s="1" t="s">
        <v>76</v>
      </c>
    </row>
    <row r="22">
      <c r="A22" s="1" t="s">
        <v>77</v>
      </c>
      <c r="E22" s="27" t="s">
        <v>258</v>
      </c>
    </row>
    <row r="23">
      <c r="A23" s="1" t="s">
        <v>69</v>
      </c>
      <c r="B23" s="1">
        <v>3</v>
      </c>
      <c r="C23" s="26" t="s">
        <v>264</v>
      </c>
      <c r="D23" t="s">
        <v>75</v>
      </c>
      <c r="E23" s="27" t="s">
        <v>265</v>
      </c>
      <c r="F23" s="28" t="s">
        <v>266</v>
      </c>
      <c r="G23" s="29">
        <v>200</v>
      </c>
      <c r="H23" s="28">
        <v>0</v>
      </c>
      <c r="I23" s="30">
        <f>ROUND(G23*H23,P4)</f>
        <v>0</v>
      </c>
      <c r="L23" s="31">
        <v>0</v>
      </c>
      <c r="M23" s="24">
        <f>ROUND(G23*L23,P4)</f>
        <v>0</v>
      </c>
      <c r="N23" s="25" t="s">
        <v>73</v>
      </c>
      <c r="O23" s="32">
        <f>M23*AA23</f>
        <v>0</v>
      </c>
      <c r="P23" s="1">
        <v>3</v>
      </c>
      <c r="AA23" s="1">
        <f>IF(P23=1,$O$3,IF(P23=2,$O$4,$O$5))</f>
        <v>0</v>
      </c>
    </row>
    <row r="24" ht="75">
      <c r="A24" s="1" t="s">
        <v>74</v>
      </c>
      <c r="E24" s="27" t="s">
        <v>267</v>
      </c>
    </row>
    <row r="25">
      <c r="A25" s="1" t="s">
        <v>76</v>
      </c>
    </row>
    <row r="26">
      <c r="A26" s="1" t="s">
        <v>77</v>
      </c>
      <c r="E26" s="27" t="s">
        <v>258</v>
      </c>
    </row>
    <row r="27">
      <c r="A27" s="1" t="s">
        <v>69</v>
      </c>
      <c r="B27" s="1">
        <v>4</v>
      </c>
      <c r="C27" s="26" t="s">
        <v>112</v>
      </c>
      <c r="D27" t="s">
        <v>75</v>
      </c>
      <c r="E27" s="27" t="s">
        <v>113</v>
      </c>
      <c r="F27" s="28" t="s">
        <v>266</v>
      </c>
      <c r="G27" s="29">
        <v>85</v>
      </c>
      <c r="H27" s="28">
        <v>0</v>
      </c>
      <c r="I27" s="30">
        <f>ROUND(G27*H27,P4)</f>
        <v>0</v>
      </c>
      <c r="L27" s="31">
        <v>0</v>
      </c>
      <c r="M27" s="24">
        <f>ROUND(G27*L27,P4)</f>
        <v>0</v>
      </c>
      <c r="N27" s="25" t="s">
        <v>73</v>
      </c>
      <c r="O27" s="32">
        <f>M27*AA27</f>
        <v>0</v>
      </c>
      <c r="P27" s="1">
        <v>3</v>
      </c>
      <c r="AA27" s="1">
        <f>IF(P27=1,$O$3,IF(P27=2,$O$4,$O$5))</f>
        <v>0</v>
      </c>
    </row>
    <row r="28" ht="75">
      <c r="A28" s="1" t="s">
        <v>74</v>
      </c>
      <c r="E28" s="27" t="s">
        <v>267</v>
      </c>
    </row>
    <row r="29">
      <c r="A29" s="1" t="s">
        <v>76</v>
      </c>
    </row>
    <row r="30">
      <c r="A30" s="1" t="s">
        <v>77</v>
      </c>
      <c r="E30" s="27" t="s">
        <v>258</v>
      </c>
    </row>
    <row r="31">
      <c r="A31" s="1" t="s">
        <v>69</v>
      </c>
      <c r="B31" s="1">
        <v>5</v>
      </c>
      <c r="C31" s="26" t="s">
        <v>268</v>
      </c>
      <c r="D31" t="s">
        <v>75</v>
      </c>
      <c r="E31" s="27" t="s">
        <v>269</v>
      </c>
      <c r="F31" s="28" t="s">
        <v>266</v>
      </c>
      <c r="G31" s="29">
        <v>200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73</v>
      </c>
      <c r="O31" s="32">
        <f>M31*AA31</f>
        <v>0</v>
      </c>
      <c r="P31" s="1">
        <v>3</v>
      </c>
      <c r="AA31" s="1">
        <f>IF(P31=1,$O$3,IF(P31=2,$O$4,$O$5))</f>
        <v>0</v>
      </c>
    </row>
    <row r="32" ht="75">
      <c r="A32" s="1" t="s">
        <v>74</v>
      </c>
      <c r="E32" s="27" t="s">
        <v>267</v>
      </c>
    </row>
    <row r="33">
      <c r="A33" s="1" t="s">
        <v>76</v>
      </c>
    </row>
    <row r="34">
      <c r="A34" s="1" t="s">
        <v>77</v>
      </c>
      <c r="E34" s="27" t="s">
        <v>258</v>
      </c>
    </row>
    <row r="35">
      <c r="A35" s="1" t="s">
        <v>69</v>
      </c>
      <c r="B35" s="1">
        <v>22</v>
      </c>
      <c r="C35" s="26" t="s">
        <v>270</v>
      </c>
      <c r="D35" t="s">
        <v>75</v>
      </c>
      <c r="E35" s="27" t="s">
        <v>271</v>
      </c>
      <c r="F35" s="28" t="s">
        <v>83</v>
      </c>
      <c r="G35" s="29">
        <v>410</v>
      </c>
      <c r="H35" s="28">
        <v>0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73</v>
      </c>
      <c r="O35" s="32">
        <f>M35*AA35</f>
        <v>0</v>
      </c>
      <c r="P35" s="1">
        <v>3</v>
      </c>
      <c r="AA35" s="1">
        <f>IF(P35=1,$O$3,IF(P35=2,$O$4,$O$5))</f>
        <v>0</v>
      </c>
    </row>
    <row r="36" ht="87.5">
      <c r="A36" s="1" t="s">
        <v>74</v>
      </c>
      <c r="E36" s="27" t="s">
        <v>272</v>
      </c>
    </row>
    <row r="37">
      <c r="A37" s="1" t="s">
        <v>76</v>
      </c>
    </row>
    <row r="38">
      <c r="A38" s="1" t="s">
        <v>77</v>
      </c>
      <c r="E38" s="27" t="s">
        <v>258</v>
      </c>
    </row>
    <row r="39">
      <c r="A39" s="1" t="s">
        <v>69</v>
      </c>
      <c r="B39" s="1">
        <v>23</v>
      </c>
      <c r="C39" s="26" t="s">
        <v>273</v>
      </c>
      <c r="D39" t="s">
        <v>75</v>
      </c>
      <c r="E39" s="27" t="s">
        <v>274</v>
      </c>
      <c r="F39" s="28" t="s">
        <v>83</v>
      </c>
      <c r="G39" s="29">
        <v>110</v>
      </c>
      <c r="H39" s="28">
        <v>0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73</v>
      </c>
      <c r="O39" s="32">
        <f>M39*AA39</f>
        <v>0</v>
      </c>
      <c r="P39" s="1">
        <v>3</v>
      </c>
      <c r="AA39" s="1">
        <f>IF(P39=1,$O$3,IF(P39=2,$O$4,$O$5))</f>
        <v>0</v>
      </c>
    </row>
    <row r="40" ht="87.5">
      <c r="A40" s="1" t="s">
        <v>74</v>
      </c>
      <c r="E40" s="27" t="s">
        <v>272</v>
      </c>
    </row>
    <row r="41">
      <c r="A41" s="1" t="s">
        <v>76</v>
      </c>
    </row>
    <row r="42">
      <c r="A42" s="1" t="s">
        <v>77</v>
      </c>
      <c r="E42" s="27" t="s">
        <v>258</v>
      </c>
    </row>
    <row r="43">
      <c r="A43" s="1" t="s">
        <v>69</v>
      </c>
      <c r="B43" s="1">
        <v>24</v>
      </c>
      <c r="C43" s="26" t="s">
        <v>275</v>
      </c>
      <c r="D43" t="s">
        <v>75</v>
      </c>
      <c r="E43" s="27" t="s">
        <v>276</v>
      </c>
      <c r="F43" s="28" t="s">
        <v>83</v>
      </c>
      <c r="G43" s="29">
        <v>200</v>
      </c>
      <c r="H43" s="28">
        <v>0</v>
      </c>
      <c r="I43" s="30">
        <f>ROUND(G43*H43,P4)</f>
        <v>0</v>
      </c>
      <c r="L43" s="31">
        <v>0</v>
      </c>
      <c r="M43" s="24">
        <f>ROUND(G43*L43,P4)</f>
        <v>0</v>
      </c>
      <c r="N43" s="25" t="s">
        <v>73</v>
      </c>
      <c r="O43" s="32">
        <f>M43*AA43</f>
        <v>0</v>
      </c>
      <c r="P43" s="1">
        <v>3</v>
      </c>
      <c r="AA43" s="1">
        <f>IF(P43=1,$O$3,IF(P43=2,$O$4,$O$5))</f>
        <v>0</v>
      </c>
    </row>
    <row r="44" ht="87.5">
      <c r="A44" s="1" t="s">
        <v>74</v>
      </c>
      <c r="E44" s="27" t="s">
        <v>277</v>
      </c>
    </row>
    <row r="45">
      <c r="A45" s="1" t="s">
        <v>76</v>
      </c>
    </row>
    <row r="46">
      <c r="A46" s="1" t="s">
        <v>77</v>
      </c>
      <c r="E46" s="27" t="s">
        <v>258</v>
      </c>
    </row>
    <row r="47" ht="25">
      <c r="A47" s="1" t="s">
        <v>69</v>
      </c>
      <c r="B47" s="1">
        <v>10</v>
      </c>
      <c r="C47" s="26" t="s">
        <v>278</v>
      </c>
      <c r="D47" t="s">
        <v>75</v>
      </c>
      <c r="E47" s="27" t="s">
        <v>279</v>
      </c>
      <c r="F47" s="28" t="s">
        <v>97</v>
      </c>
      <c r="G47" s="29">
        <v>20</v>
      </c>
      <c r="H47" s="28">
        <v>0</v>
      </c>
      <c r="I47" s="30">
        <f>ROUND(G47*H47,P4)</f>
        <v>0</v>
      </c>
      <c r="L47" s="31">
        <v>0</v>
      </c>
      <c r="M47" s="24">
        <f>ROUND(G47*L47,P4)</f>
        <v>0</v>
      </c>
      <c r="N47" s="25" t="s">
        <v>73</v>
      </c>
      <c r="O47" s="32">
        <f>M47*AA47</f>
        <v>0</v>
      </c>
      <c r="P47" s="1">
        <v>3</v>
      </c>
      <c r="AA47" s="1">
        <f>IF(P47=1,$O$3,IF(P47=2,$O$4,$O$5))</f>
        <v>0</v>
      </c>
    </row>
    <row r="48" ht="100">
      <c r="A48" s="1" t="s">
        <v>74</v>
      </c>
      <c r="E48" s="27" t="s">
        <v>280</v>
      </c>
    </row>
    <row r="49">
      <c r="A49" s="1" t="s">
        <v>76</v>
      </c>
    </row>
    <row r="50">
      <c r="A50" s="1" t="s">
        <v>77</v>
      </c>
      <c r="E50" s="27" t="s">
        <v>258</v>
      </c>
    </row>
    <row r="51" ht="25">
      <c r="A51" s="1" t="s">
        <v>69</v>
      </c>
      <c r="B51" s="1">
        <v>9</v>
      </c>
      <c r="C51" s="26" t="s">
        <v>281</v>
      </c>
      <c r="D51" t="s">
        <v>75</v>
      </c>
      <c r="E51" s="27" t="s">
        <v>282</v>
      </c>
      <c r="F51" s="28" t="s">
        <v>283</v>
      </c>
      <c r="G51" s="29">
        <v>150</v>
      </c>
      <c r="H51" s="28">
        <v>0</v>
      </c>
      <c r="I51" s="30">
        <f>ROUND(G51*H51,P4)</f>
        <v>0</v>
      </c>
      <c r="L51" s="31">
        <v>0</v>
      </c>
      <c r="M51" s="24">
        <f>ROUND(G51*L51,P4)</f>
        <v>0</v>
      </c>
      <c r="N51" s="25" t="s">
        <v>73</v>
      </c>
      <c r="O51" s="32">
        <f>M51*AA51</f>
        <v>0</v>
      </c>
      <c r="P51" s="1">
        <v>3</v>
      </c>
      <c r="AA51" s="1">
        <f>IF(P51=1,$O$3,IF(P51=2,$O$4,$O$5))</f>
        <v>0</v>
      </c>
    </row>
    <row r="52" ht="100">
      <c r="A52" s="1" t="s">
        <v>74</v>
      </c>
      <c r="E52" s="27" t="s">
        <v>284</v>
      </c>
    </row>
    <row r="53">
      <c r="A53" s="1" t="s">
        <v>76</v>
      </c>
    </row>
    <row r="54">
      <c r="A54" s="1" t="s">
        <v>77</v>
      </c>
      <c r="E54" s="27" t="s">
        <v>258</v>
      </c>
    </row>
    <row r="55">
      <c r="A55" s="1" t="s">
        <v>69</v>
      </c>
      <c r="B55" s="1">
        <v>7</v>
      </c>
      <c r="C55" s="26" t="s">
        <v>285</v>
      </c>
      <c r="D55" t="s">
        <v>75</v>
      </c>
      <c r="E55" s="27" t="s">
        <v>286</v>
      </c>
      <c r="F55" s="28" t="s">
        <v>83</v>
      </c>
      <c r="G55" s="29">
        <v>285</v>
      </c>
      <c r="H55" s="28">
        <v>0</v>
      </c>
      <c r="I55" s="30">
        <f>ROUND(G55*H55,P4)</f>
        <v>0</v>
      </c>
      <c r="L55" s="31">
        <v>0</v>
      </c>
      <c r="M55" s="24">
        <f>ROUND(G55*L55,P4)</f>
        <v>0</v>
      </c>
      <c r="N55" s="25" t="s">
        <v>73</v>
      </c>
      <c r="O55" s="32">
        <f>M55*AA55</f>
        <v>0</v>
      </c>
      <c r="P55" s="1">
        <v>3</v>
      </c>
      <c r="AA55" s="1">
        <f>IF(P55=1,$O$3,IF(P55=2,$O$4,$O$5))</f>
        <v>0</v>
      </c>
    </row>
    <row r="56" ht="125">
      <c r="A56" s="1" t="s">
        <v>74</v>
      </c>
      <c r="E56" s="27" t="s">
        <v>287</v>
      </c>
    </row>
    <row r="57">
      <c r="A57" s="1" t="s">
        <v>76</v>
      </c>
    </row>
    <row r="58">
      <c r="A58" s="1" t="s">
        <v>77</v>
      </c>
      <c r="E58" s="27" t="s">
        <v>258</v>
      </c>
    </row>
    <row r="59">
      <c r="A59" s="1" t="s">
        <v>69</v>
      </c>
      <c r="B59" s="1">
        <v>8</v>
      </c>
      <c r="C59" s="26" t="s">
        <v>288</v>
      </c>
      <c r="D59" t="s">
        <v>75</v>
      </c>
      <c r="E59" s="27" t="s">
        <v>289</v>
      </c>
      <c r="F59" s="28" t="s">
        <v>266</v>
      </c>
      <c r="G59" s="29">
        <v>200</v>
      </c>
      <c r="H59" s="28">
        <v>0</v>
      </c>
      <c r="I59" s="30">
        <f>ROUND(G59*H59,P4)</f>
        <v>0</v>
      </c>
      <c r="L59" s="31">
        <v>0</v>
      </c>
      <c r="M59" s="24">
        <f>ROUND(G59*L59,P4)</f>
        <v>0</v>
      </c>
      <c r="N59" s="25" t="s">
        <v>73</v>
      </c>
      <c r="O59" s="32">
        <f>M59*AA59</f>
        <v>0</v>
      </c>
      <c r="P59" s="1">
        <v>3</v>
      </c>
      <c r="AA59" s="1">
        <f>IF(P59=1,$O$3,IF(P59=2,$O$4,$O$5))</f>
        <v>0</v>
      </c>
    </row>
    <row r="60" ht="125">
      <c r="A60" s="1" t="s">
        <v>74</v>
      </c>
      <c r="E60" s="27" t="s">
        <v>287</v>
      </c>
    </row>
    <row r="61">
      <c r="A61" s="1" t="s">
        <v>76</v>
      </c>
    </row>
    <row r="62">
      <c r="A62" s="1" t="s">
        <v>77</v>
      </c>
      <c r="E62" s="27" t="s">
        <v>258</v>
      </c>
    </row>
    <row r="63">
      <c r="A63" s="1" t="s">
        <v>69</v>
      </c>
      <c r="B63" s="1">
        <v>11</v>
      </c>
      <c r="C63" s="26" t="s">
        <v>290</v>
      </c>
      <c r="D63" t="s">
        <v>75</v>
      </c>
      <c r="E63" s="27" t="s">
        <v>291</v>
      </c>
      <c r="F63" s="28" t="s">
        <v>266</v>
      </c>
      <c r="G63" s="29">
        <v>100</v>
      </c>
      <c r="H63" s="28">
        <v>0</v>
      </c>
      <c r="I63" s="30">
        <f>ROUND(G63*H63,P4)</f>
        <v>0</v>
      </c>
      <c r="L63" s="31">
        <v>0</v>
      </c>
      <c r="M63" s="24">
        <f>ROUND(G63*L63,P4)</f>
        <v>0</v>
      </c>
      <c r="N63" s="25" t="s">
        <v>73</v>
      </c>
      <c r="O63" s="32">
        <f>M63*AA63</f>
        <v>0</v>
      </c>
      <c r="P63" s="1">
        <v>3</v>
      </c>
      <c r="AA63" s="1">
        <f>IF(P63=1,$O$3,IF(P63=2,$O$4,$O$5))</f>
        <v>0</v>
      </c>
    </row>
    <row r="64" ht="75">
      <c r="A64" s="1" t="s">
        <v>74</v>
      </c>
      <c r="E64" s="27" t="s">
        <v>292</v>
      </c>
    </row>
    <row r="65">
      <c r="A65" s="1" t="s">
        <v>76</v>
      </c>
    </row>
    <row r="66">
      <c r="A66" s="1" t="s">
        <v>77</v>
      </c>
      <c r="E66" s="27" t="s">
        <v>258</v>
      </c>
    </row>
    <row r="67">
      <c r="A67" s="1" t="s">
        <v>69</v>
      </c>
      <c r="B67" s="1">
        <v>12</v>
      </c>
      <c r="C67" s="26" t="s">
        <v>293</v>
      </c>
      <c r="D67" t="s">
        <v>75</v>
      </c>
      <c r="E67" s="27" t="s">
        <v>294</v>
      </c>
      <c r="F67" s="28" t="s">
        <v>266</v>
      </c>
      <c r="G67" s="29">
        <v>60</v>
      </c>
      <c r="H67" s="28">
        <v>0</v>
      </c>
      <c r="I67" s="30">
        <f>ROUND(G67*H67,P4)</f>
        <v>0</v>
      </c>
      <c r="L67" s="31">
        <v>0</v>
      </c>
      <c r="M67" s="24">
        <f>ROUND(G67*L67,P4)</f>
        <v>0</v>
      </c>
      <c r="N67" s="25" t="s">
        <v>73</v>
      </c>
      <c r="O67" s="32">
        <f>M67*AA67</f>
        <v>0</v>
      </c>
      <c r="P67" s="1">
        <v>3</v>
      </c>
      <c r="AA67" s="1">
        <f>IF(P67=1,$O$3,IF(P67=2,$O$4,$O$5))</f>
        <v>0</v>
      </c>
    </row>
    <row r="68" ht="75">
      <c r="A68" s="1" t="s">
        <v>74</v>
      </c>
      <c r="E68" s="27" t="s">
        <v>292</v>
      </c>
    </row>
    <row r="69">
      <c r="A69" s="1" t="s">
        <v>76</v>
      </c>
    </row>
    <row r="70">
      <c r="A70" s="1" t="s">
        <v>77</v>
      </c>
      <c r="E70" s="27" t="s">
        <v>258</v>
      </c>
    </row>
    <row r="71">
      <c r="A71" s="1" t="s">
        <v>69</v>
      </c>
      <c r="B71" s="1">
        <v>13</v>
      </c>
      <c r="C71" s="26" t="s">
        <v>295</v>
      </c>
      <c r="D71" t="s">
        <v>75</v>
      </c>
      <c r="E71" s="27" t="s">
        <v>296</v>
      </c>
      <c r="F71" s="28" t="s">
        <v>266</v>
      </c>
      <c r="G71" s="29">
        <v>60</v>
      </c>
      <c r="H71" s="28">
        <v>0</v>
      </c>
      <c r="I71" s="30">
        <f>ROUND(G71*H71,P4)</f>
        <v>0</v>
      </c>
      <c r="L71" s="31">
        <v>0</v>
      </c>
      <c r="M71" s="24">
        <f>ROUND(G71*L71,P4)</f>
        <v>0</v>
      </c>
      <c r="N71" s="25" t="s">
        <v>73</v>
      </c>
      <c r="O71" s="32">
        <f>M71*AA71</f>
        <v>0</v>
      </c>
      <c r="P71" s="1">
        <v>3</v>
      </c>
      <c r="AA71" s="1">
        <f>IF(P71=1,$O$3,IF(P71=2,$O$4,$O$5))</f>
        <v>0</v>
      </c>
    </row>
    <row r="72" ht="75">
      <c r="A72" s="1" t="s">
        <v>74</v>
      </c>
      <c r="E72" s="27" t="s">
        <v>292</v>
      </c>
    </row>
    <row r="73">
      <c r="A73" s="1" t="s">
        <v>76</v>
      </c>
    </row>
    <row r="74">
      <c r="A74" s="1" t="s">
        <v>77</v>
      </c>
      <c r="E74" s="27" t="s">
        <v>258</v>
      </c>
    </row>
    <row r="75">
      <c r="A75" s="1" t="s">
        <v>69</v>
      </c>
      <c r="B75" s="1">
        <v>19</v>
      </c>
      <c r="C75" s="26" t="s">
        <v>297</v>
      </c>
      <c r="D75" t="s">
        <v>75</v>
      </c>
      <c r="E75" s="27" t="s">
        <v>298</v>
      </c>
      <c r="F75" s="28" t="s">
        <v>83</v>
      </c>
      <c r="G75" s="29">
        <v>485</v>
      </c>
      <c r="H75" s="28">
        <v>0</v>
      </c>
      <c r="I75" s="30">
        <f>ROUND(G75*H75,P4)</f>
        <v>0</v>
      </c>
      <c r="L75" s="31">
        <v>0</v>
      </c>
      <c r="M75" s="24">
        <f>ROUND(G75*L75,P4)</f>
        <v>0</v>
      </c>
      <c r="N75" s="25" t="s">
        <v>73</v>
      </c>
      <c r="O75" s="32">
        <f>M75*AA75</f>
        <v>0</v>
      </c>
      <c r="P75" s="1">
        <v>3</v>
      </c>
      <c r="AA75" s="1">
        <f>IF(P75=1,$O$3,IF(P75=2,$O$4,$O$5))</f>
        <v>0</v>
      </c>
    </row>
    <row r="76" ht="75">
      <c r="A76" s="1" t="s">
        <v>74</v>
      </c>
      <c r="E76" s="27" t="s">
        <v>299</v>
      </c>
    </row>
    <row r="77">
      <c r="A77" s="1" t="s">
        <v>76</v>
      </c>
    </row>
    <row r="78">
      <c r="A78" s="1" t="s">
        <v>77</v>
      </c>
      <c r="E78" s="27" t="s">
        <v>258</v>
      </c>
    </row>
    <row r="79">
      <c r="A79" s="1" t="s">
        <v>69</v>
      </c>
      <c r="B79" s="1">
        <v>20</v>
      </c>
      <c r="C79" s="26" t="s">
        <v>300</v>
      </c>
      <c r="D79" t="s">
        <v>75</v>
      </c>
      <c r="E79" s="27" t="s">
        <v>301</v>
      </c>
      <c r="F79" s="28" t="s">
        <v>302</v>
      </c>
      <c r="G79" s="29">
        <v>85</v>
      </c>
      <c r="H79" s="28">
        <v>0</v>
      </c>
      <c r="I79" s="30">
        <f>ROUND(G79*H79,P4)</f>
        <v>0</v>
      </c>
      <c r="L79" s="31">
        <v>0</v>
      </c>
      <c r="M79" s="24">
        <f>ROUND(G79*L79,P4)</f>
        <v>0</v>
      </c>
      <c r="N79" s="25" t="s">
        <v>73</v>
      </c>
      <c r="O79" s="32">
        <f>M79*AA79</f>
        <v>0</v>
      </c>
      <c r="P79" s="1">
        <v>3</v>
      </c>
      <c r="AA79" s="1">
        <f>IF(P79=1,$O$3,IF(P79=2,$O$4,$O$5))</f>
        <v>0</v>
      </c>
    </row>
    <row r="80" ht="87.5">
      <c r="A80" s="1" t="s">
        <v>74</v>
      </c>
      <c r="E80" s="27" t="s">
        <v>303</v>
      </c>
    </row>
    <row r="81">
      <c r="A81" s="1" t="s">
        <v>76</v>
      </c>
    </row>
    <row r="82">
      <c r="A82" s="1" t="s">
        <v>77</v>
      </c>
      <c r="E82" s="27" t="s">
        <v>258</v>
      </c>
    </row>
    <row r="83">
      <c r="A83" s="1" t="s">
        <v>69</v>
      </c>
      <c r="B83" s="1">
        <v>21</v>
      </c>
      <c r="C83" s="26" t="s">
        <v>304</v>
      </c>
      <c r="D83" t="s">
        <v>75</v>
      </c>
      <c r="E83" s="27" t="s">
        <v>305</v>
      </c>
      <c r="F83" s="28" t="s">
        <v>92</v>
      </c>
      <c r="G83" s="29">
        <v>100</v>
      </c>
      <c r="H83" s="28">
        <v>0</v>
      </c>
      <c r="I83" s="30">
        <f>ROUND(G83*H83,P4)</f>
        <v>0</v>
      </c>
      <c r="L83" s="31">
        <v>0</v>
      </c>
      <c r="M83" s="24">
        <f>ROUND(G83*L83,P4)</f>
        <v>0</v>
      </c>
      <c r="N83" s="25" t="s">
        <v>73</v>
      </c>
      <c r="O83" s="32">
        <f>M83*AA83</f>
        <v>0</v>
      </c>
      <c r="P83" s="1">
        <v>3</v>
      </c>
      <c r="AA83" s="1">
        <f>IF(P83=1,$O$3,IF(P83=2,$O$4,$O$5))</f>
        <v>0</v>
      </c>
    </row>
    <row r="84" ht="75">
      <c r="A84" s="1" t="s">
        <v>74</v>
      </c>
      <c r="E84" s="27" t="s">
        <v>306</v>
      </c>
    </row>
    <row r="85">
      <c r="A85" s="1" t="s">
        <v>76</v>
      </c>
    </row>
    <row r="86">
      <c r="A86" s="1" t="s">
        <v>77</v>
      </c>
      <c r="E86" s="27" t="s">
        <v>258</v>
      </c>
    </row>
    <row r="87">
      <c r="A87" s="1" t="s">
        <v>69</v>
      </c>
      <c r="B87" s="1">
        <v>26</v>
      </c>
      <c r="C87" s="26" t="s">
        <v>307</v>
      </c>
      <c r="D87" t="s">
        <v>75</v>
      </c>
      <c r="E87" s="27" t="s">
        <v>308</v>
      </c>
      <c r="F87" s="28" t="s">
        <v>97</v>
      </c>
      <c r="G87" s="29">
        <v>110</v>
      </c>
      <c r="H87" s="28">
        <v>0</v>
      </c>
      <c r="I87" s="30">
        <f>ROUND(G87*H87,P4)</f>
        <v>0</v>
      </c>
      <c r="L87" s="31">
        <v>0</v>
      </c>
      <c r="M87" s="24">
        <f>ROUND(G87*L87,P4)</f>
        <v>0</v>
      </c>
      <c r="N87" s="25" t="s">
        <v>73</v>
      </c>
      <c r="O87" s="32">
        <f>M87*AA87</f>
        <v>0</v>
      </c>
      <c r="P87" s="1">
        <v>3</v>
      </c>
      <c r="AA87" s="1">
        <f>IF(P87=1,$O$3,IF(P87=2,$O$4,$O$5))</f>
        <v>0</v>
      </c>
    </row>
    <row r="88" ht="75">
      <c r="A88" s="1" t="s">
        <v>74</v>
      </c>
      <c r="E88" s="27" t="s">
        <v>309</v>
      </c>
    </row>
    <row r="89">
      <c r="A89" s="1" t="s">
        <v>76</v>
      </c>
    </row>
    <row r="90">
      <c r="A90" s="1" t="s">
        <v>77</v>
      </c>
      <c r="E90" s="27" t="s">
        <v>258</v>
      </c>
    </row>
    <row r="91">
      <c r="A91" s="1" t="s">
        <v>69</v>
      </c>
      <c r="B91" s="1">
        <v>28</v>
      </c>
      <c r="C91" s="26" t="s">
        <v>310</v>
      </c>
      <c r="D91" t="s">
        <v>75</v>
      </c>
      <c r="E91" s="27" t="s">
        <v>311</v>
      </c>
      <c r="F91" s="28" t="s">
        <v>214</v>
      </c>
      <c r="G91" s="29">
        <v>110</v>
      </c>
      <c r="H91" s="28">
        <v>0</v>
      </c>
      <c r="I91" s="30">
        <f>ROUND(G91*H91,P4)</f>
        <v>0</v>
      </c>
      <c r="L91" s="31">
        <v>0</v>
      </c>
      <c r="M91" s="24">
        <f>ROUND(G91*L91,P4)</f>
        <v>0</v>
      </c>
      <c r="N91" s="25" t="s">
        <v>73</v>
      </c>
      <c r="O91" s="32">
        <f>M91*AA91</f>
        <v>0</v>
      </c>
      <c r="P91" s="1">
        <v>3</v>
      </c>
      <c r="AA91" s="1">
        <f>IF(P91=1,$O$3,IF(P91=2,$O$4,$O$5))</f>
        <v>0</v>
      </c>
    </row>
    <row r="92" ht="87.5">
      <c r="A92" s="1" t="s">
        <v>74</v>
      </c>
      <c r="E92" s="27" t="s">
        <v>312</v>
      </c>
    </row>
    <row r="93">
      <c r="A93" s="1" t="s">
        <v>76</v>
      </c>
    </row>
    <row r="94">
      <c r="A94" s="1" t="s">
        <v>77</v>
      </c>
      <c r="E94" s="27" t="s">
        <v>258</v>
      </c>
    </row>
    <row r="95">
      <c r="A95" s="1" t="s">
        <v>69</v>
      </c>
      <c r="B95" s="1">
        <v>16</v>
      </c>
      <c r="C95" s="26" t="s">
        <v>313</v>
      </c>
      <c r="D95" t="s">
        <v>75</v>
      </c>
      <c r="E95" s="27" t="s">
        <v>314</v>
      </c>
      <c r="F95" s="28" t="s">
        <v>214</v>
      </c>
      <c r="G95" s="29">
        <v>300</v>
      </c>
      <c r="H95" s="28">
        <v>0</v>
      </c>
      <c r="I95" s="30">
        <f>ROUND(G95*H95,P4)</f>
        <v>0</v>
      </c>
      <c r="L95" s="31">
        <v>0</v>
      </c>
      <c r="M95" s="24">
        <f>ROUND(G95*L95,P4)</f>
        <v>0</v>
      </c>
      <c r="N95" s="25" t="s">
        <v>73</v>
      </c>
      <c r="O95" s="32">
        <f>M95*AA95</f>
        <v>0</v>
      </c>
      <c r="P95" s="1">
        <v>3</v>
      </c>
      <c r="AA95" s="1">
        <f>IF(P95=1,$O$3,IF(P95=2,$O$4,$O$5))</f>
        <v>0</v>
      </c>
    </row>
    <row r="96" ht="25">
      <c r="A96" s="1" t="s">
        <v>74</v>
      </c>
      <c r="E96" s="27" t="s">
        <v>315</v>
      </c>
    </row>
    <row r="97">
      <c r="A97" s="1" t="s">
        <v>76</v>
      </c>
    </row>
    <row r="98">
      <c r="A98" s="1" t="s">
        <v>77</v>
      </c>
      <c r="E98" s="27" t="s">
        <v>258</v>
      </c>
    </row>
    <row r="99">
      <c r="A99" s="1" t="s">
        <v>69</v>
      </c>
      <c r="B99" s="1">
        <v>17</v>
      </c>
      <c r="C99" s="26" t="s">
        <v>313</v>
      </c>
      <c r="D99" t="s">
        <v>67</v>
      </c>
      <c r="E99" s="27" t="s">
        <v>314</v>
      </c>
      <c r="F99" s="28" t="s">
        <v>214</v>
      </c>
      <c r="G99" s="29">
        <v>230</v>
      </c>
      <c r="H99" s="28">
        <v>0</v>
      </c>
      <c r="I99" s="30">
        <f>ROUND(G99*H99,P4)</f>
        <v>0</v>
      </c>
      <c r="L99" s="31">
        <v>0</v>
      </c>
      <c r="M99" s="24">
        <f>ROUND(G99*L99,P4)</f>
        <v>0</v>
      </c>
      <c r="N99" s="25" t="s">
        <v>73</v>
      </c>
      <c r="O99" s="32">
        <f>M99*AA99</f>
        <v>0</v>
      </c>
      <c r="P99" s="1">
        <v>3</v>
      </c>
      <c r="AA99" s="1">
        <f>IF(P99=1,$O$3,IF(P99=2,$O$4,$O$5))</f>
        <v>0</v>
      </c>
    </row>
    <row r="100">
      <c r="A100" s="1" t="s">
        <v>74</v>
      </c>
      <c r="E100" s="27" t="s">
        <v>316</v>
      </c>
    </row>
    <row r="101">
      <c r="A101" s="1" t="s">
        <v>76</v>
      </c>
    </row>
    <row r="102">
      <c r="A102" s="1" t="s">
        <v>77</v>
      </c>
      <c r="E102" s="27" t="s">
        <v>258</v>
      </c>
    </row>
    <row r="103">
      <c r="A103" s="1" t="s">
        <v>69</v>
      </c>
      <c r="B103" s="1">
        <v>18</v>
      </c>
      <c r="C103" s="26" t="s">
        <v>317</v>
      </c>
      <c r="D103" t="s">
        <v>75</v>
      </c>
      <c r="E103" s="27" t="s">
        <v>318</v>
      </c>
      <c r="F103" s="28" t="s">
        <v>214</v>
      </c>
      <c r="G103" s="29">
        <v>970</v>
      </c>
      <c r="H103" s="28">
        <v>0</v>
      </c>
      <c r="I103" s="30">
        <f>ROUND(G103*H103,P4)</f>
        <v>0</v>
      </c>
      <c r="L103" s="31">
        <v>0</v>
      </c>
      <c r="M103" s="24">
        <f>ROUND(G103*L103,P4)</f>
        <v>0</v>
      </c>
      <c r="N103" s="25" t="s">
        <v>73</v>
      </c>
      <c r="O103" s="32">
        <f>M103*AA103</f>
        <v>0</v>
      </c>
      <c r="P103" s="1">
        <v>3</v>
      </c>
      <c r="AA103" s="1">
        <f>IF(P103=1,$O$3,IF(P103=2,$O$4,$O$5))</f>
        <v>0</v>
      </c>
    </row>
    <row r="104" ht="50">
      <c r="A104" s="1" t="s">
        <v>74</v>
      </c>
      <c r="E104" s="27" t="s">
        <v>319</v>
      </c>
    </row>
    <row r="105">
      <c r="A105" s="1" t="s">
        <v>76</v>
      </c>
    </row>
    <row r="106">
      <c r="A106" s="1" t="s">
        <v>77</v>
      </c>
      <c r="E106" s="27" t="s">
        <v>258</v>
      </c>
    </row>
    <row r="107">
      <c r="A107" s="1" t="s">
        <v>69</v>
      </c>
      <c r="B107" s="1">
        <v>29</v>
      </c>
      <c r="C107" s="26" t="s">
        <v>320</v>
      </c>
      <c r="D107" t="s">
        <v>75</v>
      </c>
      <c r="E107" s="27" t="s">
        <v>321</v>
      </c>
      <c r="F107" s="28" t="s">
        <v>302</v>
      </c>
      <c r="G107" s="29">
        <v>2</v>
      </c>
      <c r="H107" s="28">
        <v>0</v>
      </c>
      <c r="I107" s="30">
        <f>ROUND(G107*H107,P4)</f>
        <v>0</v>
      </c>
      <c r="L107" s="31">
        <v>0</v>
      </c>
      <c r="M107" s="24">
        <f>ROUND(G107*L107,P4)</f>
        <v>0</v>
      </c>
      <c r="N107" s="25" t="s">
        <v>73</v>
      </c>
      <c r="O107" s="32">
        <f>M107*AA107</f>
        <v>0</v>
      </c>
      <c r="P107" s="1">
        <v>3</v>
      </c>
      <c r="AA107" s="1">
        <f>IF(P107=1,$O$3,IF(P107=2,$O$4,$O$5))</f>
        <v>0</v>
      </c>
    </row>
    <row r="108" ht="100">
      <c r="A108" s="1" t="s">
        <v>74</v>
      </c>
      <c r="E108" s="27" t="s">
        <v>322</v>
      </c>
    </row>
    <row r="109">
      <c r="A109" s="1" t="s">
        <v>76</v>
      </c>
    </row>
    <row r="110">
      <c r="A110" s="1" t="s">
        <v>77</v>
      </c>
      <c r="E110" s="27" t="s">
        <v>258</v>
      </c>
    </row>
    <row r="111">
      <c r="A111" s="1" t="s">
        <v>69</v>
      </c>
      <c r="B111" s="1">
        <v>30</v>
      </c>
      <c r="C111" s="26" t="s">
        <v>323</v>
      </c>
      <c r="D111" t="s">
        <v>75</v>
      </c>
      <c r="E111" s="27" t="s">
        <v>230</v>
      </c>
      <c r="F111" s="28" t="s">
        <v>302</v>
      </c>
      <c r="G111" s="29">
        <v>1</v>
      </c>
      <c r="H111" s="28">
        <v>0</v>
      </c>
      <c r="I111" s="30">
        <f>ROUND(G111*H111,P4)</f>
        <v>0</v>
      </c>
      <c r="L111" s="31">
        <v>0</v>
      </c>
      <c r="M111" s="24">
        <f>ROUND(G111*L111,P4)</f>
        <v>0</v>
      </c>
      <c r="N111" s="25" t="s">
        <v>73</v>
      </c>
      <c r="O111" s="32">
        <f>M111*AA111</f>
        <v>0</v>
      </c>
      <c r="P111" s="1">
        <v>3</v>
      </c>
      <c r="AA111" s="1">
        <f>IF(P111=1,$O$3,IF(P111=2,$O$4,$O$5))</f>
        <v>0</v>
      </c>
    </row>
    <row r="112" ht="87.5">
      <c r="A112" s="1" t="s">
        <v>74</v>
      </c>
      <c r="E112" s="27" t="s">
        <v>324</v>
      </c>
    </row>
    <row r="113">
      <c r="A113" s="1" t="s">
        <v>76</v>
      </c>
    </row>
    <row r="114">
      <c r="A114" s="1" t="s">
        <v>77</v>
      </c>
      <c r="E114" s="27" t="s">
        <v>258</v>
      </c>
    </row>
    <row r="115">
      <c r="A115" s="1" t="s">
        <v>69</v>
      </c>
      <c r="B115" s="1">
        <v>14</v>
      </c>
      <c r="C115" s="26" t="s">
        <v>325</v>
      </c>
      <c r="D115" t="s">
        <v>75</v>
      </c>
      <c r="E115" s="27" t="s">
        <v>326</v>
      </c>
      <c r="F115" s="28" t="s">
        <v>97</v>
      </c>
      <c r="G115" s="29">
        <v>20</v>
      </c>
      <c r="H115" s="28">
        <v>0</v>
      </c>
      <c r="I115" s="30">
        <f>ROUND(G115*H115,P4)</f>
        <v>0</v>
      </c>
      <c r="L115" s="31">
        <v>0</v>
      </c>
      <c r="M115" s="24">
        <f>ROUND(G115*L115,P4)</f>
        <v>0</v>
      </c>
      <c r="N115" s="25" t="s">
        <v>73</v>
      </c>
      <c r="O115" s="32">
        <f>M115*AA115</f>
        <v>0</v>
      </c>
      <c r="P115" s="1">
        <v>3</v>
      </c>
      <c r="AA115" s="1">
        <f>IF(P115=1,$O$3,IF(P115=2,$O$4,$O$5))</f>
        <v>0</v>
      </c>
    </row>
    <row r="116" ht="150">
      <c r="A116" s="1" t="s">
        <v>74</v>
      </c>
      <c r="E116" s="27" t="s">
        <v>327</v>
      </c>
    </row>
    <row r="117">
      <c r="A117" s="1" t="s">
        <v>76</v>
      </c>
    </row>
    <row r="118">
      <c r="A118" s="1" t="s">
        <v>77</v>
      </c>
      <c r="E118" s="27" t="s">
        <v>258</v>
      </c>
    </row>
    <row r="119">
      <c r="A119" s="1" t="s">
        <v>69</v>
      </c>
      <c r="B119" s="1">
        <v>15</v>
      </c>
      <c r="C119" s="26" t="s">
        <v>328</v>
      </c>
      <c r="D119" t="s">
        <v>75</v>
      </c>
      <c r="E119" s="27" t="s">
        <v>329</v>
      </c>
      <c r="F119" s="28" t="s">
        <v>97</v>
      </c>
      <c r="G119" s="29">
        <v>20</v>
      </c>
      <c r="H119" s="28">
        <v>0</v>
      </c>
      <c r="I119" s="30">
        <f>ROUND(G119*H119,P4)</f>
        <v>0</v>
      </c>
      <c r="L119" s="31">
        <v>0</v>
      </c>
      <c r="M119" s="24">
        <f>ROUND(G119*L119,P4)</f>
        <v>0</v>
      </c>
      <c r="N119" s="25" t="s">
        <v>73</v>
      </c>
      <c r="O119" s="32">
        <f>M119*AA119</f>
        <v>0</v>
      </c>
      <c r="P119" s="1">
        <v>3</v>
      </c>
      <c r="AA119" s="1">
        <f>IF(P119=1,$O$3,IF(P119=2,$O$4,$O$5))</f>
        <v>0</v>
      </c>
    </row>
    <row r="120" ht="125">
      <c r="A120" s="1" t="s">
        <v>74</v>
      </c>
      <c r="E120" s="27" t="s">
        <v>330</v>
      </c>
    </row>
    <row r="121">
      <c r="A121" s="1" t="s">
        <v>76</v>
      </c>
    </row>
    <row r="122">
      <c r="A122" s="1" t="s">
        <v>77</v>
      </c>
      <c r="E122" s="27" t="s">
        <v>258</v>
      </c>
    </row>
    <row r="123">
      <c r="A123" s="1" t="s">
        <v>69</v>
      </c>
      <c r="B123" s="1">
        <v>6</v>
      </c>
      <c r="C123" s="26" t="s">
        <v>331</v>
      </c>
      <c r="D123" t="s">
        <v>75</v>
      </c>
      <c r="E123" s="27" t="s">
        <v>332</v>
      </c>
      <c r="F123" s="28" t="s">
        <v>333</v>
      </c>
      <c r="G123" s="29">
        <v>21</v>
      </c>
      <c r="H123" s="28">
        <v>0</v>
      </c>
      <c r="I123" s="30">
        <f>ROUND(G123*H123,P4)</f>
        <v>0</v>
      </c>
      <c r="L123" s="31">
        <v>0</v>
      </c>
      <c r="M123" s="24">
        <f>ROUND(G123*L123,P4)</f>
        <v>0</v>
      </c>
      <c r="N123" s="25" t="s">
        <v>73</v>
      </c>
      <c r="O123" s="32">
        <f>M123*AA123</f>
        <v>0</v>
      </c>
      <c r="P123" s="1">
        <v>3</v>
      </c>
      <c r="AA123" s="1">
        <f>IF(P123=1,$O$3,IF(P123=2,$O$4,$O$5))</f>
        <v>0</v>
      </c>
    </row>
    <row r="124" ht="387.5">
      <c r="A124" s="1" t="s">
        <v>74</v>
      </c>
      <c r="E124" s="27" t="s">
        <v>334</v>
      </c>
    </row>
    <row r="125">
      <c r="A125" s="1" t="s">
        <v>76</v>
      </c>
    </row>
    <row r="126">
      <c r="A126" s="1" t="s">
        <v>77</v>
      </c>
      <c r="E126" s="27" t="s">
        <v>258</v>
      </c>
    </row>
    <row r="127">
      <c r="A127" s="1" t="s">
        <v>69</v>
      </c>
      <c r="B127" s="1">
        <v>27</v>
      </c>
      <c r="C127" s="26" t="s">
        <v>335</v>
      </c>
      <c r="D127" t="s">
        <v>75</v>
      </c>
      <c r="E127" s="27" t="s">
        <v>336</v>
      </c>
      <c r="F127" s="28" t="s">
        <v>337</v>
      </c>
      <c r="G127" s="29">
        <v>1</v>
      </c>
      <c r="H127" s="28">
        <v>0</v>
      </c>
      <c r="I127" s="30">
        <f>ROUND(G127*H127,P4)</f>
        <v>0</v>
      </c>
      <c r="L127" s="31">
        <v>0</v>
      </c>
      <c r="M127" s="24">
        <f>ROUND(G127*L127,P4)</f>
        <v>0</v>
      </c>
      <c r="N127" s="25" t="s">
        <v>338</v>
      </c>
      <c r="O127" s="32">
        <f>M127*AA127</f>
        <v>0</v>
      </c>
      <c r="P127" s="1">
        <v>3</v>
      </c>
      <c r="AA127" s="1">
        <f>IF(P127=1,$O$3,IF(P127=2,$O$4,$O$5))</f>
        <v>0</v>
      </c>
    </row>
    <row r="128">
      <c r="A128" s="1" t="s">
        <v>74</v>
      </c>
      <c r="E128" s="27" t="s">
        <v>339</v>
      </c>
    </row>
    <row r="129" ht="39">
      <c r="A129" s="1" t="s">
        <v>76</v>
      </c>
      <c r="E129" s="33" t="s">
        <v>340</v>
      </c>
    </row>
    <row r="130">
      <c r="A130" s="1" t="s">
        <v>77</v>
      </c>
      <c r="E130" s="27" t="s">
        <v>258</v>
      </c>
    </row>
  </sheetData>
  <sheetProtection sheet="1" objects="1" scenarios="1" spinCount="100000" saltValue="fCS0PAGqLTj1MHnBJWBbAazH9WP1IMKRcH65BuaVLXttGAXPwrG1decPvM+cgCEUNfmkv4sd60x7kf0QmZu2/g==" hashValue="avei4luItHUfKOe+6tYB34OmS5R8P7cBfvEauTcEwrchMlRZbs81cHd4BEwa9GSg6tI2zrIvq4MamrGeGKullg==" algorithmName="SHA-512" password="9D62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5"/>
  <cols>
    <col min="1" max="1" width="8.726563" style="1" hidden="1"/>
    <col min="2" max="2" width="11.36328" style="1" customWidth="1"/>
    <col min="3" max="3" width="13.90625" style="1" customWidth="1"/>
    <col min="5" max="5" width="70.08984" style="1" customWidth="1"/>
    <col min="6" max="6" width="11.36328" style="1" customWidth="1"/>
    <col min="7" max="7" width="16" style="1" customWidth="1"/>
    <col min="8" max="8" width="16" style="1" customWidth="1"/>
    <col min="9" max="9" width="16" style="1" customWidth="1"/>
    <col min="10" max="10" width="8.726563" style="1" hidden="1"/>
    <col min="11" max="11" width="8.726563" style="1" hidden="1"/>
    <col min="12" max="12" width="16" style="1" customWidth="1"/>
    <col min="13" max="13" width="16" style="1" customWidth="1"/>
    <col min="14" max="14" width="16" style="1" customWidth="1"/>
    <col min="15" max="15" width="8.726563" style="1" hidden="1"/>
    <col min="16" max="16" width="8.726563" style="1" hidden="1"/>
    <col min="17" max="17" width="8.726563" style="1" hidden="1"/>
    <col min="19" max="19" width="30.36328" style="1" customWidth="1"/>
    <col min="27" max="27" width="8.726563" style="1" hidden="1"/>
  </cols>
  <sheetData>
    <row r="1" ht="36.8504" customHeight="1">
      <c r="A1" s="16" t="s">
        <v>44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45</v>
      </c>
      <c r="B3" s="17" t="s">
        <v>46</v>
      </c>
      <c r="C3" s="18" t="s">
        <v>1</v>
      </c>
      <c r="D3" s="1"/>
      <c r="E3" s="17" t="s">
        <v>2</v>
      </c>
      <c r="F3" s="1"/>
      <c r="G3" s="1"/>
      <c r="H3" s="1"/>
      <c r="L3" s="19" t="s">
        <v>18</v>
      </c>
      <c r="M3" s="20">
        <f>Rekapitulace!C13</f>
        <v>0</v>
      </c>
      <c r="N3" s="6" t="s">
        <v>3</v>
      </c>
      <c r="O3">
        <v>0</v>
      </c>
      <c r="P3">
        <v>2</v>
      </c>
    </row>
    <row r="4" ht="34.01575" customHeight="1">
      <c r="A4" s="16" t="s">
        <v>47</v>
      </c>
      <c r="B4" s="17" t="s">
        <v>48</v>
      </c>
      <c r="C4" s="18" t="s">
        <v>18</v>
      </c>
      <c r="D4" s="1"/>
      <c r="E4" s="17" t="s">
        <v>19</v>
      </c>
      <c r="F4" s="1"/>
      <c r="G4" s="1"/>
      <c r="H4" s="1"/>
      <c r="O4">
        <v>0.12</v>
      </c>
      <c r="P4">
        <v>2</v>
      </c>
    </row>
    <row r="5">
      <c r="A5" s="9" t="s">
        <v>49</v>
      </c>
      <c r="B5" s="9" t="s">
        <v>50</v>
      </c>
      <c r="C5" s="9" t="s">
        <v>51</v>
      </c>
      <c r="D5" s="9" t="s">
        <v>52</v>
      </c>
      <c r="E5" s="9" t="s">
        <v>53</v>
      </c>
      <c r="F5" s="9" t="s">
        <v>54</v>
      </c>
      <c r="G5" s="9" t="s">
        <v>55</v>
      </c>
      <c r="H5" s="9" t="s">
        <v>56</v>
      </c>
      <c r="I5" s="9" t="s">
        <v>57</v>
      </c>
      <c r="J5" s="21"/>
      <c r="K5" s="21"/>
      <c r="L5" s="9" t="s">
        <v>58</v>
      </c>
      <c r="M5" s="21"/>
      <c r="N5" s="9" t="s">
        <v>59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60</v>
      </c>
      <c r="K6" s="21"/>
      <c r="L6" s="21"/>
      <c r="M6" s="21"/>
      <c r="N6" s="9"/>
    </row>
    <row r="7" ht="25">
      <c r="A7" s="9"/>
      <c r="B7" s="9"/>
      <c r="C7" s="9"/>
      <c r="D7" s="9"/>
      <c r="E7" s="9"/>
      <c r="F7" s="9"/>
      <c r="G7" s="9"/>
      <c r="H7" s="9"/>
      <c r="I7" s="9"/>
      <c r="J7" s="9" t="s">
        <v>61</v>
      </c>
      <c r="K7" s="9" t="s">
        <v>62</v>
      </c>
      <c r="L7" s="9" t="s">
        <v>61</v>
      </c>
      <c r="M7" s="9" t="s">
        <v>62</v>
      </c>
      <c r="N7" s="9"/>
      <c r="S7" s="1" t="s">
        <v>63</v>
      </c>
      <c r="T7">
        <f>COUNTIFS(L8:L192,"=0",A8:A192,"P")+COUNTIFS(L8:L192,"",A8:A192,"P")+SUM(Q8:Q192)</f>
        <v>0</v>
      </c>
    </row>
    <row r="8" ht="13">
      <c r="A8" s="1" t="s">
        <v>64</v>
      </c>
      <c r="C8" s="22" t="s">
        <v>341</v>
      </c>
      <c r="E8" s="23" t="s">
        <v>21</v>
      </c>
      <c r="L8" s="24">
        <f>L9+L38+L131</f>
        <v>0</v>
      </c>
      <c r="M8" s="24">
        <f>M9+M38+M131</f>
        <v>0</v>
      </c>
      <c r="N8" s="25"/>
    </row>
    <row r="9" ht="13">
      <c r="A9" s="1" t="s">
        <v>66</v>
      </c>
      <c r="C9" s="22" t="s">
        <v>342</v>
      </c>
      <c r="E9" s="23" t="s">
        <v>343</v>
      </c>
      <c r="L9" s="24">
        <f>SUMIFS(L10:L37,A10:A37,"P")</f>
        <v>0</v>
      </c>
      <c r="M9" s="24">
        <f>SUMIFS(M10:M37,A10:A37,"P")</f>
        <v>0</v>
      </c>
      <c r="N9" s="25"/>
    </row>
    <row r="10" ht="25">
      <c r="A10" s="1" t="s">
        <v>69</v>
      </c>
      <c r="B10" s="1">
        <v>1</v>
      </c>
      <c r="C10" s="26" t="s">
        <v>344</v>
      </c>
      <c r="D10" t="s">
        <v>75</v>
      </c>
      <c r="E10" s="27" t="s">
        <v>345</v>
      </c>
      <c r="F10" s="28" t="s">
        <v>346</v>
      </c>
      <c r="G10" s="29">
        <v>183.50200000000001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73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74</v>
      </c>
      <c r="E11" s="27" t="s">
        <v>347</v>
      </c>
    </row>
    <row r="12" ht="26">
      <c r="A12" s="1" t="s">
        <v>76</v>
      </c>
      <c r="E12" s="33" t="s">
        <v>348</v>
      </c>
    </row>
    <row r="13" ht="137.5">
      <c r="A13" s="1" t="s">
        <v>77</v>
      </c>
      <c r="E13" s="27" t="s">
        <v>349</v>
      </c>
    </row>
    <row r="14" ht="25">
      <c r="A14" s="1" t="s">
        <v>69</v>
      </c>
      <c r="B14" s="1">
        <v>4</v>
      </c>
      <c r="C14" s="26" t="s">
        <v>350</v>
      </c>
      <c r="D14" t="s">
        <v>75</v>
      </c>
      <c r="E14" s="27" t="s">
        <v>351</v>
      </c>
      <c r="F14" s="28" t="s">
        <v>346</v>
      </c>
      <c r="G14" s="29">
        <v>42.420000000000002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73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74</v>
      </c>
      <c r="E15" s="27" t="s">
        <v>352</v>
      </c>
    </row>
    <row r="16" ht="39">
      <c r="A16" s="1" t="s">
        <v>76</v>
      </c>
      <c r="E16" s="33" t="s">
        <v>353</v>
      </c>
    </row>
    <row r="17" ht="137.5">
      <c r="A17" s="1" t="s">
        <v>77</v>
      </c>
      <c r="E17" s="27" t="s">
        <v>349</v>
      </c>
    </row>
    <row r="18" ht="25">
      <c r="A18" s="1" t="s">
        <v>69</v>
      </c>
      <c r="B18" s="1">
        <v>5</v>
      </c>
      <c r="C18" s="26" t="s">
        <v>354</v>
      </c>
      <c r="D18" t="s">
        <v>75</v>
      </c>
      <c r="E18" s="27" t="s">
        <v>355</v>
      </c>
      <c r="F18" s="28" t="s">
        <v>346</v>
      </c>
      <c r="G18" s="29">
        <v>0.80600000000000005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73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74</v>
      </c>
      <c r="E19" s="27" t="s">
        <v>75</v>
      </c>
    </row>
    <row r="20" ht="39">
      <c r="A20" s="1" t="s">
        <v>76</v>
      </c>
      <c r="E20" s="33" t="s">
        <v>356</v>
      </c>
    </row>
    <row r="21" ht="137.5">
      <c r="A21" s="1" t="s">
        <v>77</v>
      </c>
      <c r="E21" s="27" t="s">
        <v>349</v>
      </c>
    </row>
    <row r="22" ht="25">
      <c r="A22" s="1" t="s">
        <v>69</v>
      </c>
      <c r="B22" s="1">
        <v>6</v>
      </c>
      <c r="C22" s="26" t="s">
        <v>357</v>
      </c>
      <c r="D22" t="s">
        <v>75</v>
      </c>
      <c r="E22" s="27" t="s">
        <v>358</v>
      </c>
      <c r="F22" s="28" t="s">
        <v>346</v>
      </c>
      <c r="G22" s="29">
        <v>0.80600000000000005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73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74</v>
      </c>
      <c r="E23" s="27" t="s">
        <v>75</v>
      </c>
    </row>
    <row r="24" ht="39">
      <c r="A24" s="1" t="s">
        <v>76</v>
      </c>
      <c r="E24" s="33" t="s">
        <v>356</v>
      </c>
    </row>
    <row r="25" ht="137.5">
      <c r="A25" s="1" t="s">
        <v>77</v>
      </c>
      <c r="E25" s="27" t="s">
        <v>349</v>
      </c>
    </row>
    <row r="26" ht="25">
      <c r="A26" s="1" t="s">
        <v>69</v>
      </c>
      <c r="B26" s="1">
        <v>2</v>
      </c>
      <c r="C26" s="26" t="s">
        <v>359</v>
      </c>
      <c r="D26" t="s">
        <v>75</v>
      </c>
      <c r="E26" s="27" t="s">
        <v>360</v>
      </c>
      <c r="F26" s="28" t="s">
        <v>346</v>
      </c>
      <c r="G26" s="29">
        <v>381.89999999999998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73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74</v>
      </c>
      <c r="E27" s="27" t="s">
        <v>361</v>
      </c>
    </row>
    <row r="28" ht="39">
      <c r="A28" s="1" t="s">
        <v>76</v>
      </c>
      <c r="E28" s="33" t="s">
        <v>362</v>
      </c>
    </row>
    <row r="29" ht="137.5">
      <c r="A29" s="1" t="s">
        <v>77</v>
      </c>
      <c r="E29" s="27" t="s">
        <v>349</v>
      </c>
    </row>
    <row r="30" ht="25">
      <c r="A30" s="1" t="s">
        <v>69</v>
      </c>
      <c r="B30" s="1">
        <v>3</v>
      </c>
      <c r="C30" s="26" t="s">
        <v>363</v>
      </c>
      <c r="D30" t="s">
        <v>75</v>
      </c>
      <c r="E30" s="27" t="s">
        <v>364</v>
      </c>
      <c r="F30" s="28" t="s">
        <v>346</v>
      </c>
      <c r="G30" s="29">
        <v>1.595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73</v>
      </c>
      <c r="O30" s="32">
        <f>M30*AA30</f>
        <v>0</v>
      </c>
      <c r="P30" s="1">
        <v>3</v>
      </c>
      <c r="AA30" s="1">
        <f>IF(P30=1,$O$3,IF(P30=2,$O$4,$O$5))</f>
        <v>0</v>
      </c>
    </row>
    <row r="31">
      <c r="A31" s="1" t="s">
        <v>74</v>
      </c>
      <c r="E31" s="27" t="s">
        <v>365</v>
      </c>
    </row>
    <row r="32" ht="39">
      <c r="A32" s="1" t="s">
        <v>76</v>
      </c>
      <c r="E32" s="33" t="s">
        <v>366</v>
      </c>
    </row>
    <row r="33" ht="137.5">
      <c r="A33" s="1" t="s">
        <v>77</v>
      </c>
      <c r="E33" s="27" t="s">
        <v>349</v>
      </c>
    </row>
    <row r="34" ht="25">
      <c r="A34" s="1" t="s">
        <v>69</v>
      </c>
      <c r="B34" s="1">
        <v>7</v>
      </c>
      <c r="C34" s="26" t="s">
        <v>367</v>
      </c>
      <c r="D34" t="s">
        <v>75</v>
      </c>
      <c r="E34" s="27" t="s">
        <v>368</v>
      </c>
      <c r="F34" s="28" t="s">
        <v>346</v>
      </c>
      <c r="G34" s="29">
        <v>82.599999999999994</v>
      </c>
      <c r="H34" s="28">
        <v>0</v>
      </c>
      <c r="I34" s="30">
        <f>ROUND(G34*H34,P4)</f>
        <v>0</v>
      </c>
      <c r="L34" s="31">
        <v>0</v>
      </c>
      <c r="M34" s="24">
        <f>ROUND(G34*L34,P4)</f>
        <v>0</v>
      </c>
      <c r="N34" s="25" t="s">
        <v>75</v>
      </c>
      <c r="O34" s="32">
        <f>M34*AA34</f>
        <v>0</v>
      </c>
      <c r="P34" s="1">
        <v>3</v>
      </c>
      <c r="AA34" s="1">
        <f>IF(P34=1,$O$3,IF(P34=2,$O$4,$O$5))</f>
        <v>0</v>
      </c>
    </row>
    <row r="35">
      <c r="A35" s="1" t="s">
        <v>74</v>
      </c>
      <c r="E35" s="27" t="s">
        <v>369</v>
      </c>
    </row>
    <row r="36" ht="39">
      <c r="A36" s="1" t="s">
        <v>76</v>
      </c>
      <c r="E36" s="33" t="s">
        <v>370</v>
      </c>
    </row>
    <row r="37" ht="137.5">
      <c r="A37" s="1" t="s">
        <v>77</v>
      </c>
      <c r="E37" s="27" t="s">
        <v>349</v>
      </c>
    </row>
    <row r="38" ht="13">
      <c r="A38" s="1" t="s">
        <v>66</v>
      </c>
      <c r="C38" s="22" t="s">
        <v>254</v>
      </c>
      <c r="E38" s="23" t="s">
        <v>371</v>
      </c>
      <c r="L38" s="24">
        <f>SUMIFS(L39:L130,A39:A130,"P")</f>
        <v>0</v>
      </c>
      <c r="M38" s="24">
        <f>SUMIFS(M39:M130,A39:A130,"P")</f>
        <v>0</v>
      </c>
      <c r="N38" s="25"/>
    </row>
    <row r="39">
      <c r="A39" s="1" t="s">
        <v>69</v>
      </c>
      <c r="B39" s="1">
        <v>8</v>
      </c>
      <c r="C39" s="26" t="s">
        <v>372</v>
      </c>
      <c r="D39" t="s">
        <v>75</v>
      </c>
      <c r="E39" s="27" t="s">
        <v>373</v>
      </c>
      <c r="F39" s="28" t="s">
        <v>72</v>
      </c>
      <c r="G39" s="29">
        <v>234.631</v>
      </c>
      <c r="H39" s="28">
        <v>0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73</v>
      </c>
      <c r="O39" s="32">
        <f>M39*AA39</f>
        <v>0</v>
      </c>
      <c r="P39" s="1">
        <v>3</v>
      </c>
      <c r="AA39" s="1">
        <f>IF(P39=1,$O$3,IF(P39=2,$O$4,$O$5))</f>
        <v>0</v>
      </c>
    </row>
    <row r="40">
      <c r="A40" s="1" t="s">
        <v>74</v>
      </c>
      <c r="E40" s="27" t="s">
        <v>374</v>
      </c>
    </row>
    <row r="41" ht="39">
      <c r="A41" s="1" t="s">
        <v>76</v>
      </c>
      <c r="E41" s="33" t="s">
        <v>375</v>
      </c>
    </row>
    <row r="42" ht="87.5">
      <c r="A42" s="1" t="s">
        <v>77</v>
      </c>
      <c r="E42" s="27" t="s">
        <v>376</v>
      </c>
    </row>
    <row r="43">
      <c r="A43" s="1" t="s">
        <v>69</v>
      </c>
      <c r="B43" s="1">
        <v>9</v>
      </c>
      <c r="C43" s="26" t="s">
        <v>377</v>
      </c>
      <c r="D43" t="s">
        <v>75</v>
      </c>
      <c r="E43" s="27" t="s">
        <v>378</v>
      </c>
      <c r="F43" s="28" t="s">
        <v>72</v>
      </c>
      <c r="G43" s="29">
        <v>547.47299999999996</v>
      </c>
      <c r="H43" s="28">
        <v>0</v>
      </c>
      <c r="I43" s="30">
        <f>ROUND(G43*H43,P4)</f>
        <v>0</v>
      </c>
      <c r="L43" s="31">
        <v>0</v>
      </c>
      <c r="M43" s="24">
        <f>ROUND(G43*L43,P4)</f>
        <v>0</v>
      </c>
      <c r="N43" s="25" t="s">
        <v>73</v>
      </c>
      <c r="O43" s="32">
        <f>M43*AA43</f>
        <v>0</v>
      </c>
      <c r="P43" s="1">
        <v>3</v>
      </c>
      <c r="AA43" s="1">
        <f>IF(P43=1,$O$3,IF(P43=2,$O$4,$O$5))</f>
        <v>0</v>
      </c>
    </row>
    <row r="44">
      <c r="A44" s="1" t="s">
        <v>74</v>
      </c>
      <c r="E44" s="27" t="s">
        <v>374</v>
      </c>
    </row>
    <row r="45" ht="39">
      <c r="A45" s="1" t="s">
        <v>76</v>
      </c>
      <c r="E45" s="33" t="s">
        <v>379</v>
      </c>
    </row>
    <row r="46" ht="87.5">
      <c r="A46" s="1" t="s">
        <v>77</v>
      </c>
      <c r="E46" s="27" t="s">
        <v>376</v>
      </c>
    </row>
    <row r="47">
      <c r="A47" s="1" t="s">
        <v>69</v>
      </c>
      <c r="B47" s="1">
        <v>10</v>
      </c>
      <c r="C47" s="26" t="s">
        <v>380</v>
      </c>
      <c r="D47" t="s">
        <v>75</v>
      </c>
      <c r="E47" s="27" t="s">
        <v>381</v>
      </c>
      <c r="F47" s="28" t="s">
        <v>72</v>
      </c>
      <c r="G47" s="29">
        <v>204.02699999999999</v>
      </c>
      <c r="H47" s="28">
        <v>0</v>
      </c>
      <c r="I47" s="30">
        <f>ROUND(G47*H47,P4)</f>
        <v>0</v>
      </c>
      <c r="L47" s="31">
        <v>0</v>
      </c>
      <c r="M47" s="24">
        <f>ROUND(G47*L47,P4)</f>
        <v>0</v>
      </c>
      <c r="N47" s="25" t="s">
        <v>73</v>
      </c>
      <c r="O47" s="32">
        <f>M47*AA47</f>
        <v>0</v>
      </c>
      <c r="P47" s="1">
        <v>3</v>
      </c>
      <c r="AA47" s="1">
        <f>IF(P47=1,$O$3,IF(P47=2,$O$4,$O$5))</f>
        <v>0</v>
      </c>
    </row>
    <row r="48">
      <c r="A48" s="1" t="s">
        <v>74</v>
      </c>
      <c r="E48" s="27" t="s">
        <v>382</v>
      </c>
    </row>
    <row r="49">
      <c r="A49" s="1" t="s">
        <v>76</v>
      </c>
    </row>
    <row r="50" ht="87.5">
      <c r="A50" s="1" t="s">
        <v>77</v>
      </c>
      <c r="E50" s="27" t="s">
        <v>376</v>
      </c>
    </row>
    <row r="51" ht="25">
      <c r="A51" s="1" t="s">
        <v>69</v>
      </c>
      <c r="B51" s="1">
        <v>20</v>
      </c>
      <c r="C51" s="26" t="s">
        <v>383</v>
      </c>
      <c r="D51" t="s">
        <v>75</v>
      </c>
      <c r="E51" s="27" t="s">
        <v>384</v>
      </c>
      <c r="F51" s="28" t="s">
        <v>83</v>
      </c>
      <c r="G51" s="29">
        <v>151.38900000000001</v>
      </c>
      <c r="H51" s="28">
        <v>0</v>
      </c>
      <c r="I51" s="30">
        <f>ROUND(G51*H51,P4)</f>
        <v>0</v>
      </c>
      <c r="L51" s="31">
        <v>0</v>
      </c>
      <c r="M51" s="24">
        <f>ROUND(G51*L51,P4)</f>
        <v>0</v>
      </c>
      <c r="N51" s="25" t="s">
        <v>73</v>
      </c>
      <c r="O51" s="32">
        <f>M51*AA51</f>
        <v>0</v>
      </c>
      <c r="P51" s="1">
        <v>3</v>
      </c>
      <c r="AA51" s="1">
        <f>IF(P51=1,$O$3,IF(P51=2,$O$4,$O$5))</f>
        <v>0</v>
      </c>
    </row>
    <row r="52">
      <c r="A52" s="1" t="s">
        <v>74</v>
      </c>
      <c r="E52" s="27" t="s">
        <v>385</v>
      </c>
    </row>
    <row r="53" ht="39">
      <c r="A53" s="1" t="s">
        <v>76</v>
      </c>
      <c r="E53" s="33" t="s">
        <v>386</v>
      </c>
    </row>
    <row r="54" ht="112.5">
      <c r="A54" s="1" t="s">
        <v>77</v>
      </c>
      <c r="E54" s="27" t="s">
        <v>387</v>
      </c>
    </row>
    <row r="55" ht="25">
      <c r="A55" s="1" t="s">
        <v>69</v>
      </c>
      <c r="B55" s="1">
        <v>21</v>
      </c>
      <c r="C55" s="26" t="s">
        <v>388</v>
      </c>
      <c r="D55" t="s">
        <v>75</v>
      </c>
      <c r="E55" s="27" t="s">
        <v>389</v>
      </c>
      <c r="F55" s="28" t="s">
        <v>83</v>
      </c>
      <c r="G55" s="29">
        <v>335</v>
      </c>
      <c r="H55" s="28">
        <v>0</v>
      </c>
      <c r="I55" s="30">
        <f>ROUND(G55*H55,P4)</f>
        <v>0</v>
      </c>
      <c r="L55" s="31">
        <v>0</v>
      </c>
      <c r="M55" s="24">
        <f>ROUND(G55*L55,P4)</f>
        <v>0</v>
      </c>
      <c r="N55" s="25" t="s">
        <v>73</v>
      </c>
      <c r="O55" s="32">
        <f>M55*AA55</f>
        <v>0</v>
      </c>
      <c r="P55" s="1">
        <v>3</v>
      </c>
      <c r="AA55" s="1">
        <f>IF(P55=1,$O$3,IF(P55=2,$O$4,$O$5))</f>
        <v>0</v>
      </c>
    </row>
    <row r="56">
      <c r="A56" s="1" t="s">
        <v>74</v>
      </c>
      <c r="E56" s="27" t="s">
        <v>390</v>
      </c>
    </row>
    <row r="57" ht="39">
      <c r="A57" s="1" t="s">
        <v>76</v>
      </c>
      <c r="E57" s="33" t="s">
        <v>391</v>
      </c>
    </row>
    <row r="58" ht="112.5">
      <c r="A58" s="1" t="s">
        <v>77</v>
      </c>
      <c r="E58" s="27" t="s">
        <v>387</v>
      </c>
    </row>
    <row r="59" ht="25">
      <c r="A59" s="1" t="s">
        <v>69</v>
      </c>
      <c r="B59" s="1">
        <v>22</v>
      </c>
      <c r="C59" s="26" t="s">
        <v>392</v>
      </c>
      <c r="D59" t="s">
        <v>75</v>
      </c>
      <c r="E59" s="27" t="s">
        <v>393</v>
      </c>
      <c r="F59" s="28" t="s">
        <v>83</v>
      </c>
      <c r="G59" s="29">
        <v>151.38900000000001</v>
      </c>
      <c r="H59" s="28">
        <v>0</v>
      </c>
      <c r="I59" s="30">
        <f>ROUND(G59*H59,P4)</f>
        <v>0</v>
      </c>
      <c r="L59" s="31">
        <v>0</v>
      </c>
      <c r="M59" s="24">
        <f>ROUND(G59*L59,P4)</f>
        <v>0</v>
      </c>
      <c r="N59" s="25" t="s">
        <v>73</v>
      </c>
      <c r="O59" s="32">
        <f>M59*AA59</f>
        <v>0</v>
      </c>
      <c r="P59" s="1">
        <v>3</v>
      </c>
      <c r="AA59" s="1">
        <f>IF(P59=1,$O$3,IF(P59=2,$O$4,$O$5))</f>
        <v>0</v>
      </c>
    </row>
    <row r="60">
      <c r="A60" s="1" t="s">
        <v>74</v>
      </c>
      <c r="E60" s="27" t="s">
        <v>385</v>
      </c>
    </row>
    <row r="61" ht="39">
      <c r="A61" s="1" t="s">
        <v>76</v>
      </c>
      <c r="E61" s="33" t="s">
        <v>386</v>
      </c>
    </row>
    <row r="62" ht="250">
      <c r="A62" s="1" t="s">
        <v>77</v>
      </c>
      <c r="E62" s="27" t="s">
        <v>394</v>
      </c>
    </row>
    <row r="63" ht="25">
      <c r="A63" s="1" t="s">
        <v>69</v>
      </c>
      <c r="B63" s="1">
        <v>23</v>
      </c>
      <c r="C63" s="26" t="s">
        <v>395</v>
      </c>
      <c r="D63" t="s">
        <v>75</v>
      </c>
      <c r="E63" s="27" t="s">
        <v>396</v>
      </c>
      <c r="F63" s="28" t="s">
        <v>83</v>
      </c>
      <c r="G63" s="29">
        <v>335</v>
      </c>
      <c r="H63" s="28">
        <v>0</v>
      </c>
      <c r="I63" s="30">
        <f>ROUND(G63*H63,P4)</f>
        <v>0</v>
      </c>
      <c r="L63" s="31">
        <v>0</v>
      </c>
      <c r="M63" s="24">
        <f>ROUND(G63*L63,P4)</f>
        <v>0</v>
      </c>
      <c r="N63" s="25" t="s">
        <v>73</v>
      </c>
      <c r="O63" s="32">
        <f>M63*AA63</f>
        <v>0</v>
      </c>
      <c r="P63" s="1">
        <v>3</v>
      </c>
      <c r="AA63" s="1">
        <f>IF(P63=1,$O$3,IF(P63=2,$O$4,$O$5))</f>
        <v>0</v>
      </c>
    </row>
    <row r="64">
      <c r="A64" s="1" t="s">
        <v>74</v>
      </c>
      <c r="E64" s="27" t="s">
        <v>390</v>
      </c>
    </row>
    <row r="65" ht="39">
      <c r="A65" s="1" t="s">
        <v>76</v>
      </c>
      <c r="E65" s="33" t="s">
        <v>391</v>
      </c>
    </row>
    <row r="66" ht="250">
      <c r="A66" s="1" t="s">
        <v>77</v>
      </c>
      <c r="E66" s="27" t="s">
        <v>394</v>
      </c>
    </row>
    <row r="67">
      <c r="A67" s="1" t="s">
        <v>69</v>
      </c>
      <c r="B67" s="1">
        <v>24</v>
      </c>
      <c r="C67" s="26" t="s">
        <v>397</v>
      </c>
      <c r="D67" t="s">
        <v>75</v>
      </c>
      <c r="E67" s="27" t="s">
        <v>398</v>
      </c>
      <c r="F67" s="28" t="s">
        <v>83</v>
      </c>
      <c r="G67" s="29">
        <v>387.23500000000001</v>
      </c>
      <c r="H67" s="28">
        <v>0</v>
      </c>
      <c r="I67" s="30">
        <f>ROUND(G67*H67,P4)</f>
        <v>0</v>
      </c>
      <c r="L67" s="31">
        <v>0</v>
      </c>
      <c r="M67" s="24">
        <f>ROUND(G67*L67,P4)</f>
        <v>0</v>
      </c>
      <c r="N67" s="25" t="s">
        <v>73</v>
      </c>
      <c r="O67" s="32">
        <f>M67*AA67</f>
        <v>0</v>
      </c>
      <c r="P67" s="1">
        <v>3</v>
      </c>
      <c r="AA67" s="1">
        <f>IF(P67=1,$O$3,IF(P67=2,$O$4,$O$5))</f>
        <v>0</v>
      </c>
    </row>
    <row r="68">
      <c r="A68" s="1" t="s">
        <v>74</v>
      </c>
      <c r="E68" s="27" t="s">
        <v>399</v>
      </c>
    </row>
    <row r="69" ht="39">
      <c r="A69" s="1" t="s">
        <v>76</v>
      </c>
      <c r="E69" s="33" t="s">
        <v>400</v>
      </c>
    </row>
    <row r="70" ht="162.5">
      <c r="A70" s="1" t="s">
        <v>77</v>
      </c>
      <c r="E70" s="27" t="s">
        <v>401</v>
      </c>
    </row>
    <row r="71">
      <c r="A71" s="1" t="s">
        <v>69</v>
      </c>
      <c r="B71" s="1">
        <v>25</v>
      </c>
      <c r="C71" s="26" t="s">
        <v>402</v>
      </c>
      <c r="D71" t="s">
        <v>75</v>
      </c>
      <c r="E71" s="27" t="s">
        <v>403</v>
      </c>
      <c r="F71" s="28" t="s">
        <v>97</v>
      </c>
      <c r="G71" s="29">
        <v>84</v>
      </c>
      <c r="H71" s="28">
        <v>0</v>
      </c>
      <c r="I71" s="30">
        <f>ROUND(G71*H71,P4)</f>
        <v>0</v>
      </c>
      <c r="L71" s="31">
        <v>0</v>
      </c>
      <c r="M71" s="24">
        <f>ROUND(G71*L71,P4)</f>
        <v>0</v>
      </c>
      <c r="N71" s="25" t="s">
        <v>73</v>
      </c>
      <c r="O71" s="32">
        <f>M71*AA71</f>
        <v>0</v>
      </c>
      <c r="P71" s="1">
        <v>3</v>
      </c>
      <c r="AA71" s="1">
        <f>IF(P71=1,$O$3,IF(P71=2,$O$4,$O$5))</f>
        <v>0</v>
      </c>
    </row>
    <row r="72">
      <c r="A72" s="1" t="s">
        <v>74</v>
      </c>
      <c r="E72" s="27" t="s">
        <v>404</v>
      </c>
    </row>
    <row r="73" ht="39">
      <c r="A73" s="1" t="s">
        <v>76</v>
      </c>
      <c r="E73" s="33" t="s">
        <v>405</v>
      </c>
    </row>
    <row r="74" ht="137.5">
      <c r="A74" s="1" t="s">
        <v>77</v>
      </c>
      <c r="E74" s="27" t="s">
        <v>406</v>
      </c>
    </row>
    <row r="75" ht="25">
      <c r="A75" s="1" t="s">
        <v>69</v>
      </c>
      <c r="B75" s="1">
        <v>26</v>
      </c>
      <c r="C75" s="26" t="s">
        <v>407</v>
      </c>
      <c r="D75" t="s">
        <v>75</v>
      </c>
      <c r="E75" s="27" t="s">
        <v>408</v>
      </c>
      <c r="F75" s="28" t="s">
        <v>83</v>
      </c>
      <c r="G75" s="29">
        <v>200</v>
      </c>
      <c r="H75" s="28">
        <v>0</v>
      </c>
      <c r="I75" s="30">
        <f>ROUND(G75*H75,P4)</f>
        <v>0</v>
      </c>
      <c r="L75" s="31">
        <v>0</v>
      </c>
      <c r="M75" s="24">
        <f>ROUND(G75*L75,P4)</f>
        <v>0</v>
      </c>
      <c r="N75" s="25" t="s">
        <v>73</v>
      </c>
      <c r="O75" s="32">
        <f>M75*AA75</f>
        <v>0</v>
      </c>
      <c r="P75" s="1">
        <v>3</v>
      </c>
      <c r="AA75" s="1">
        <f>IF(P75=1,$O$3,IF(P75=2,$O$4,$O$5))</f>
        <v>0</v>
      </c>
    </row>
    <row r="76">
      <c r="A76" s="1" t="s">
        <v>74</v>
      </c>
      <c r="E76" s="27" t="s">
        <v>409</v>
      </c>
    </row>
    <row r="77" ht="39">
      <c r="A77" s="1" t="s">
        <v>76</v>
      </c>
      <c r="E77" s="33" t="s">
        <v>410</v>
      </c>
    </row>
    <row r="78" ht="175">
      <c r="A78" s="1" t="s">
        <v>77</v>
      </c>
      <c r="E78" s="27" t="s">
        <v>411</v>
      </c>
    </row>
    <row r="79" ht="25">
      <c r="A79" s="1" t="s">
        <v>69</v>
      </c>
      <c r="B79" s="1">
        <v>27</v>
      </c>
      <c r="C79" s="26" t="s">
        <v>412</v>
      </c>
      <c r="D79" t="s">
        <v>75</v>
      </c>
      <c r="E79" s="27" t="s">
        <v>413</v>
      </c>
      <c r="F79" s="28" t="s">
        <v>83</v>
      </c>
      <c r="G79" s="29">
        <v>80</v>
      </c>
      <c r="H79" s="28">
        <v>0</v>
      </c>
      <c r="I79" s="30">
        <f>ROUND(G79*H79,P4)</f>
        <v>0</v>
      </c>
      <c r="L79" s="31">
        <v>0</v>
      </c>
      <c r="M79" s="24">
        <f>ROUND(G79*L79,P4)</f>
        <v>0</v>
      </c>
      <c r="N79" s="25" t="s">
        <v>73</v>
      </c>
      <c r="O79" s="32">
        <f>M79*AA79</f>
        <v>0</v>
      </c>
      <c r="P79" s="1">
        <v>3</v>
      </c>
      <c r="AA79" s="1">
        <f>IF(P79=1,$O$3,IF(P79=2,$O$4,$O$5))</f>
        <v>0</v>
      </c>
    </row>
    <row r="80">
      <c r="A80" s="1" t="s">
        <v>74</v>
      </c>
      <c r="E80" s="27" t="s">
        <v>414</v>
      </c>
    </row>
    <row r="81" ht="39">
      <c r="A81" s="1" t="s">
        <v>76</v>
      </c>
      <c r="E81" s="33" t="s">
        <v>415</v>
      </c>
    </row>
    <row r="82" ht="175">
      <c r="A82" s="1" t="s">
        <v>77</v>
      </c>
      <c r="E82" s="27" t="s">
        <v>411</v>
      </c>
    </row>
    <row r="83">
      <c r="A83" s="1" t="s">
        <v>69</v>
      </c>
      <c r="B83" s="1">
        <v>28</v>
      </c>
      <c r="C83" s="26" t="s">
        <v>416</v>
      </c>
      <c r="D83" t="s">
        <v>75</v>
      </c>
      <c r="E83" s="27" t="s">
        <v>417</v>
      </c>
      <c r="F83" s="28" t="s">
        <v>83</v>
      </c>
      <c r="G83" s="29">
        <v>6.2350000000000003</v>
      </c>
      <c r="H83" s="28">
        <v>0</v>
      </c>
      <c r="I83" s="30">
        <f>ROUND(G83*H83,P4)</f>
        <v>0</v>
      </c>
      <c r="L83" s="31">
        <v>0</v>
      </c>
      <c r="M83" s="24">
        <f>ROUND(G83*L83,P4)</f>
        <v>0</v>
      </c>
      <c r="N83" s="25" t="s">
        <v>73</v>
      </c>
      <c r="O83" s="32">
        <f>M83*AA83</f>
        <v>0</v>
      </c>
      <c r="P83" s="1">
        <v>3</v>
      </c>
      <c r="AA83" s="1">
        <f>IF(P83=1,$O$3,IF(P83=2,$O$4,$O$5))</f>
        <v>0</v>
      </c>
    </row>
    <row r="84">
      <c r="A84" s="1" t="s">
        <v>74</v>
      </c>
      <c r="E84" s="27" t="s">
        <v>418</v>
      </c>
    </row>
    <row r="85" ht="39">
      <c r="A85" s="1" t="s">
        <v>76</v>
      </c>
      <c r="E85" s="33" t="s">
        <v>419</v>
      </c>
    </row>
    <row r="86" ht="100">
      <c r="A86" s="1" t="s">
        <v>77</v>
      </c>
      <c r="E86" s="27" t="s">
        <v>420</v>
      </c>
    </row>
    <row r="87">
      <c r="A87" s="1" t="s">
        <v>69</v>
      </c>
      <c r="B87" s="1">
        <v>29</v>
      </c>
      <c r="C87" s="26" t="s">
        <v>421</v>
      </c>
      <c r="D87" t="s">
        <v>75</v>
      </c>
      <c r="E87" s="27" t="s">
        <v>422</v>
      </c>
      <c r="F87" s="28" t="s">
        <v>83</v>
      </c>
      <c r="G87" s="29">
        <v>255</v>
      </c>
      <c r="H87" s="28">
        <v>0</v>
      </c>
      <c r="I87" s="30">
        <f>ROUND(G87*H87,P4)</f>
        <v>0</v>
      </c>
      <c r="L87" s="31">
        <v>0</v>
      </c>
      <c r="M87" s="24">
        <f>ROUND(G87*L87,P4)</f>
        <v>0</v>
      </c>
      <c r="N87" s="25" t="s">
        <v>73</v>
      </c>
      <c r="O87" s="32">
        <f>M87*AA87</f>
        <v>0</v>
      </c>
      <c r="P87" s="1">
        <v>3</v>
      </c>
      <c r="AA87" s="1">
        <f>IF(P87=1,$O$3,IF(P87=2,$O$4,$O$5))</f>
        <v>0</v>
      </c>
    </row>
    <row r="88">
      <c r="A88" s="1" t="s">
        <v>74</v>
      </c>
      <c r="E88" s="27" t="s">
        <v>423</v>
      </c>
    </row>
    <row r="89" ht="39">
      <c r="A89" s="1" t="s">
        <v>76</v>
      </c>
      <c r="E89" s="33" t="s">
        <v>424</v>
      </c>
    </row>
    <row r="90" ht="100">
      <c r="A90" s="1" t="s">
        <v>77</v>
      </c>
      <c r="E90" s="27" t="s">
        <v>420</v>
      </c>
    </row>
    <row r="91">
      <c r="A91" s="1" t="s">
        <v>69</v>
      </c>
      <c r="B91" s="1">
        <v>18</v>
      </c>
      <c r="C91" s="26" t="s">
        <v>425</v>
      </c>
      <c r="D91" t="s">
        <v>75</v>
      </c>
      <c r="E91" s="27" t="s">
        <v>426</v>
      </c>
      <c r="F91" s="28" t="s">
        <v>97</v>
      </c>
      <c r="G91" s="29">
        <v>1</v>
      </c>
      <c r="H91" s="28">
        <v>0</v>
      </c>
      <c r="I91" s="30">
        <f>ROUND(G91*H91,P4)</f>
        <v>0</v>
      </c>
      <c r="L91" s="31">
        <v>0</v>
      </c>
      <c r="M91" s="24">
        <f>ROUND(G91*L91,P4)</f>
        <v>0</v>
      </c>
      <c r="N91" s="25" t="s">
        <v>75</v>
      </c>
      <c r="O91" s="32">
        <f>M91*AA91</f>
        <v>0</v>
      </c>
      <c r="P91" s="1">
        <v>3</v>
      </c>
      <c r="AA91" s="1">
        <f>IF(P91=1,$O$3,IF(P91=2,$O$4,$O$5))</f>
        <v>0</v>
      </c>
    </row>
    <row r="92" ht="25">
      <c r="A92" s="1" t="s">
        <v>74</v>
      </c>
      <c r="E92" s="27" t="s">
        <v>427</v>
      </c>
    </row>
    <row r="93">
      <c r="A93" s="1" t="s">
        <v>76</v>
      </c>
    </row>
    <row r="94" ht="37.5">
      <c r="A94" s="1" t="s">
        <v>77</v>
      </c>
      <c r="E94" s="27" t="s">
        <v>428</v>
      </c>
    </row>
    <row r="95">
      <c r="A95" s="1" t="s">
        <v>69</v>
      </c>
      <c r="B95" s="1">
        <v>14</v>
      </c>
      <c r="C95" s="26" t="s">
        <v>429</v>
      </c>
      <c r="D95" t="s">
        <v>75</v>
      </c>
      <c r="E95" s="27" t="s">
        <v>430</v>
      </c>
      <c r="F95" s="28" t="s">
        <v>97</v>
      </c>
      <c r="G95" s="29">
        <v>1</v>
      </c>
      <c r="H95" s="28">
        <v>0</v>
      </c>
      <c r="I95" s="30">
        <f>ROUND(G95*H95,P4)</f>
        <v>0</v>
      </c>
      <c r="L95" s="31">
        <v>0</v>
      </c>
      <c r="M95" s="24">
        <f>ROUND(G95*L95,P4)</f>
        <v>0</v>
      </c>
      <c r="N95" s="25" t="s">
        <v>75</v>
      </c>
      <c r="O95" s="32">
        <f>M95*AA95</f>
        <v>0</v>
      </c>
      <c r="P95" s="1">
        <v>3</v>
      </c>
      <c r="AA95" s="1">
        <f>IF(P95=1,$O$3,IF(P95=2,$O$4,$O$5))</f>
        <v>0</v>
      </c>
    </row>
    <row r="96">
      <c r="A96" s="1" t="s">
        <v>74</v>
      </c>
      <c r="E96" s="27" t="s">
        <v>431</v>
      </c>
    </row>
    <row r="97">
      <c r="A97" s="1" t="s">
        <v>76</v>
      </c>
    </row>
    <row r="98" ht="112.5">
      <c r="A98" s="1" t="s">
        <v>77</v>
      </c>
      <c r="E98" s="27" t="s">
        <v>432</v>
      </c>
    </row>
    <row r="99">
      <c r="A99" s="1" t="s">
        <v>69</v>
      </c>
      <c r="B99" s="1">
        <v>15</v>
      </c>
      <c r="C99" s="26" t="s">
        <v>433</v>
      </c>
      <c r="D99" t="s">
        <v>75</v>
      </c>
      <c r="E99" s="27" t="s">
        <v>434</v>
      </c>
      <c r="F99" s="28" t="s">
        <v>97</v>
      </c>
      <c r="G99" s="29">
        <v>1</v>
      </c>
      <c r="H99" s="28">
        <v>0</v>
      </c>
      <c r="I99" s="30">
        <f>ROUND(G99*H99,P4)</f>
        <v>0</v>
      </c>
      <c r="L99" s="31">
        <v>0</v>
      </c>
      <c r="M99" s="24">
        <f>ROUND(G99*L99,P4)</f>
        <v>0</v>
      </c>
      <c r="N99" s="25" t="s">
        <v>75</v>
      </c>
      <c r="O99" s="32">
        <f>M99*AA99</f>
        <v>0</v>
      </c>
      <c r="P99" s="1">
        <v>3</v>
      </c>
      <c r="AA99" s="1">
        <f>IF(P99=1,$O$3,IF(P99=2,$O$4,$O$5))</f>
        <v>0</v>
      </c>
    </row>
    <row r="100">
      <c r="A100" s="1" t="s">
        <v>74</v>
      </c>
      <c r="E100" s="27" t="s">
        <v>435</v>
      </c>
    </row>
    <row r="101">
      <c r="A101" s="1" t="s">
        <v>76</v>
      </c>
    </row>
    <row r="102" ht="112.5">
      <c r="A102" s="1" t="s">
        <v>77</v>
      </c>
      <c r="E102" s="27" t="s">
        <v>436</v>
      </c>
    </row>
    <row r="103">
      <c r="A103" s="1" t="s">
        <v>69</v>
      </c>
      <c r="B103" s="1">
        <v>16</v>
      </c>
      <c r="C103" s="26" t="s">
        <v>437</v>
      </c>
      <c r="D103" t="s">
        <v>75</v>
      </c>
      <c r="E103" s="27" t="s">
        <v>438</v>
      </c>
      <c r="F103" s="28" t="s">
        <v>97</v>
      </c>
      <c r="G103" s="29">
        <v>1</v>
      </c>
      <c r="H103" s="28">
        <v>0</v>
      </c>
      <c r="I103" s="30">
        <f>ROUND(G103*H103,P4)</f>
        <v>0</v>
      </c>
      <c r="L103" s="31">
        <v>0</v>
      </c>
      <c r="M103" s="24">
        <f>ROUND(G103*L103,P4)</f>
        <v>0</v>
      </c>
      <c r="N103" s="25" t="s">
        <v>75</v>
      </c>
      <c r="O103" s="32">
        <f>M103*AA103</f>
        <v>0</v>
      </c>
      <c r="P103" s="1">
        <v>3</v>
      </c>
      <c r="AA103" s="1">
        <f>IF(P103=1,$O$3,IF(P103=2,$O$4,$O$5))</f>
        <v>0</v>
      </c>
    </row>
    <row r="104">
      <c r="A104" s="1" t="s">
        <v>74</v>
      </c>
      <c r="E104" s="27" t="s">
        <v>75</v>
      </c>
    </row>
    <row r="105">
      <c r="A105" s="1" t="s">
        <v>76</v>
      </c>
    </row>
    <row r="106" ht="62.5">
      <c r="A106" s="1" t="s">
        <v>77</v>
      </c>
      <c r="E106" s="27" t="s">
        <v>439</v>
      </c>
    </row>
    <row r="107">
      <c r="A107" s="1" t="s">
        <v>69</v>
      </c>
      <c r="B107" s="1">
        <v>17</v>
      </c>
      <c r="C107" s="26" t="s">
        <v>440</v>
      </c>
      <c r="D107" t="s">
        <v>75</v>
      </c>
      <c r="E107" s="27" t="s">
        <v>441</v>
      </c>
      <c r="F107" s="28" t="s">
        <v>97</v>
      </c>
      <c r="G107" s="29">
        <v>1</v>
      </c>
      <c r="H107" s="28">
        <v>0</v>
      </c>
      <c r="I107" s="30">
        <f>ROUND(G107*H107,P4)</f>
        <v>0</v>
      </c>
      <c r="L107" s="31">
        <v>0</v>
      </c>
      <c r="M107" s="24">
        <f>ROUND(G107*L107,P4)</f>
        <v>0</v>
      </c>
      <c r="N107" s="25" t="s">
        <v>75</v>
      </c>
      <c r="O107" s="32">
        <f>M107*AA107</f>
        <v>0</v>
      </c>
      <c r="P107" s="1">
        <v>3</v>
      </c>
      <c r="AA107" s="1">
        <f>IF(P107=1,$O$3,IF(P107=2,$O$4,$O$5))</f>
        <v>0</v>
      </c>
    </row>
    <row r="108">
      <c r="A108" s="1" t="s">
        <v>74</v>
      </c>
      <c r="E108" s="27" t="s">
        <v>75</v>
      </c>
    </row>
    <row r="109">
      <c r="A109" s="1" t="s">
        <v>76</v>
      </c>
    </row>
    <row r="110" ht="112.5">
      <c r="A110" s="1" t="s">
        <v>77</v>
      </c>
      <c r="E110" s="27" t="s">
        <v>442</v>
      </c>
    </row>
    <row r="111">
      <c r="A111" s="1" t="s">
        <v>69</v>
      </c>
      <c r="B111" s="1">
        <v>19</v>
      </c>
      <c r="C111" s="26" t="s">
        <v>443</v>
      </c>
      <c r="D111" t="s">
        <v>75</v>
      </c>
      <c r="E111" s="27" t="s">
        <v>444</v>
      </c>
      <c r="F111" s="28" t="s">
        <v>97</v>
      </c>
      <c r="G111" s="29">
        <v>1</v>
      </c>
      <c r="H111" s="28">
        <v>0</v>
      </c>
      <c r="I111" s="30">
        <f>ROUND(G111*H111,P4)</f>
        <v>0</v>
      </c>
      <c r="L111" s="31">
        <v>0</v>
      </c>
      <c r="M111" s="24">
        <f>ROUND(G111*L111,P4)</f>
        <v>0</v>
      </c>
      <c r="N111" s="25" t="s">
        <v>75</v>
      </c>
      <c r="O111" s="32">
        <f>M111*AA111</f>
        <v>0</v>
      </c>
      <c r="P111" s="1">
        <v>3</v>
      </c>
      <c r="AA111" s="1">
        <f>IF(P111=1,$O$3,IF(P111=2,$O$4,$O$5))</f>
        <v>0</v>
      </c>
    </row>
    <row r="112">
      <c r="A112" s="1" t="s">
        <v>74</v>
      </c>
      <c r="E112" s="27" t="s">
        <v>75</v>
      </c>
    </row>
    <row r="113">
      <c r="A113" s="1" t="s">
        <v>76</v>
      </c>
    </row>
    <row r="114" ht="150">
      <c r="A114" s="1" t="s">
        <v>77</v>
      </c>
      <c r="E114" s="27" t="s">
        <v>445</v>
      </c>
    </row>
    <row r="115" ht="25">
      <c r="A115" s="1" t="s">
        <v>69</v>
      </c>
      <c r="B115" s="1">
        <v>12</v>
      </c>
      <c r="C115" s="26" t="s">
        <v>446</v>
      </c>
      <c r="D115" t="s">
        <v>75</v>
      </c>
      <c r="E115" s="27" t="s">
        <v>447</v>
      </c>
      <c r="F115" s="28" t="s">
        <v>83</v>
      </c>
      <c r="G115" s="29">
        <v>4</v>
      </c>
      <c r="H115" s="28">
        <v>0</v>
      </c>
      <c r="I115" s="30">
        <f>ROUND(G115*H115,P4)</f>
        <v>0</v>
      </c>
      <c r="L115" s="31">
        <v>0</v>
      </c>
      <c r="M115" s="24">
        <f>ROUND(G115*L115,P4)</f>
        <v>0</v>
      </c>
      <c r="N115" s="25" t="s">
        <v>75</v>
      </c>
      <c r="O115" s="32">
        <f>M115*AA115</f>
        <v>0</v>
      </c>
      <c r="P115" s="1">
        <v>3</v>
      </c>
      <c r="AA115" s="1">
        <f>IF(P115=1,$O$3,IF(P115=2,$O$4,$O$5))</f>
        <v>0</v>
      </c>
    </row>
    <row r="116">
      <c r="A116" s="1" t="s">
        <v>74</v>
      </c>
      <c r="E116" s="27" t="s">
        <v>448</v>
      </c>
    </row>
    <row r="117">
      <c r="A117" s="1" t="s">
        <v>76</v>
      </c>
    </row>
    <row r="118" ht="350">
      <c r="A118" s="1" t="s">
        <v>77</v>
      </c>
      <c r="E118" s="27" t="s">
        <v>449</v>
      </c>
    </row>
    <row r="119" ht="25">
      <c r="A119" s="1" t="s">
        <v>69</v>
      </c>
      <c r="B119" s="1">
        <v>11</v>
      </c>
      <c r="C119" s="26" t="s">
        <v>450</v>
      </c>
      <c r="D119" t="s">
        <v>75</v>
      </c>
      <c r="E119" s="27" t="s">
        <v>451</v>
      </c>
      <c r="F119" s="28" t="s">
        <v>83</v>
      </c>
      <c r="G119" s="29">
        <v>44</v>
      </c>
      <c r="H119" s="28">
        <v>0</v>
      </c>
      <c r="I119" s="30">
        <f>ROUND(G119*H119,P4)</f>
        <v>0</v>
      </c>
      <c r="L119" s="31">
        <v>0</v>
      </c>
      <c r="M119" s="24">
        <f>ROUND(G119*L119,P4)</f>
        <v>0</v>
      </c>
      <c r="N119" s="25" t="s">
        <v>75</v>
      </c>
      <c r="O119" s="32">
        <f>M119*AA119</f>
        <v>0</v>
      </c>
      <c r="P119" s="1">
        <v>3</v>
      </c>
      <c r="AA119" s="1">
        <f>IF(P119=1,$O$3,IF(P119=2,$O$4,$O$5))</f>
        <v>0</v>
      </c>
    </row>
    <row r="120">
      <c r="A120" s="1" t="s">
        <v>74</v>
      </c>
      <c r="E120" s="27" t="s">
        <v>448</v>
      </c>
    </row>
    <row r="121">
      <c r="A121" s="1" t="s">
        <v>76</v>
      </c>
    </row>
    <row r="122" ht="350">
      <c r="A122" s="1" t="s">
        <v>77</v>
      </c>
      <c r="E122" s="27" t="s">
        <v>449</v>
      </c>
    </row>
    <row r="123" ht="25">
      <c r="A123" s="1" t="s">
        <v>69</v>
      </c>
      <c r="B123" s="1">
        <v>13</v>
      </c>
      <c r="C123" s="26" t="s">
        <v>452</v>
      </c>
      <c r="D123" t="s">
        <v>75</v>
      </c>
      <c r="E123" s="27" t="s">
        <v>453</v>
      </c>
      <c r="F123" s="28" t="s">
        <v>266</v>
      </c>
      <c r="G123" s="29">
        <v>47</v>
      </c>
      <c r="H123" s="28">
        <v>0</v>
      </c>
      <c r="I123" s="30">
        <f>ROUND(G123*H123,P4)</f>
        <v>0</v>
      </c>
      <c r="L123" s="31">
        <v>0</v>
      </c>
      <c r="M123" s="24">
        <f>ROUND(G123*L123,P4)</f>
        <v>0</v>
      </c>
      <c r="N123" s="25" t="s">
        <v>75</v>
      </c>
      <c r="O123" s="32">
        <f>M123*AA123</f>
        <v>0</v>
      </c>
      <c r="P123" s="1">
        <v>3</v>
      </c>
      <c r="AA123" s="1">
        <f>IF(P123=1,$O$3,IF(P123=2,$O$4,$O$5))</f>
        <v>0</v>
      </c>
    </row>
    <row r="124">
      <c r="A124" s="1" t="s">
        <v>74</v>
      </c>
      <c r="E124" s="27" t="s">
        <v>448</v>
      </c>
    </row>
    <row r="125">
      <c r="A125" s="1" t="s">
        <v>76</v>
      </c>
    </row>
    <row r="126" ht="350">
      <c r="A126" s="1" t="s">
        <v>77</v>
      </c>
      <c r="E126" s="27" t="s">
        <v>454</v>
      </c>
    </row>
    <row r="127">
      <c r="A127" s="1" t="s">
        <v>69</v>
      </c>
      <c r="B127" s="1">
        <v>30</v>
      </c>
      <c r="C127" s="26" t="s">
        <v>455</v>
      </c>
      <c r="D127" t="s">
        <v>75</v>
      </c>
      <c r="E127" s="27" t="s">
        <v>456</v>
      </c>
      <c r="F127" s="28" t="s">
        <v>97</v>
      </c>
      <c r="G127" s="29">
        <v>26</v>
      </c>
      <c r="H127" s="28">
        <v>0</v>
      </c>
      <c r="I127" s="30">
        <f>ROUND(G127*H127,P4)</f>
        <v>0</v>
      </c>
      <c r="L127" s="31">
        <v>0</v>
      </c>
      <c r="M127" s="24">
        <f>ROUND(G127*L127,P4)</f>
        <v>0</v>
      </c>
      <c r="N127" s="25" t="s">
        <v>75</v>
      </c>
      <c r="O127" s="32">
        <f>M127*AA127</f>
        <v>0</v>
      </c>
      <c r="P127" s="1">
        <v>3</v>
      </c>
      <c r="AA127" s="1">
        <f>IF(P127=1,$O$3,IF(P127=2,$O$4,$O$5))</f>
        <v>0</v>
      </c>
    </row>
    <row r="128">
      <c r="A128" s="1" t="s">
        <v>74</v>
      </c>
      <c r="E128" s="27" t="s">
        <v>457</v>
      </c>
    </row>
    <row r="129">
      <c r="A129" s="1" t="s">
        <v>76</v>
      </c>
    </row>
    <row r="130" ht="250">
      <c r="A130" s="1" t="s">
        <v>77</v>
      </c>
      <c r="E130" s="27" t="s">
        <v>458</v>
      </c>
    </row>
    <row r="131" ht="13">
      <c r="A131" s="1" t="s">
        <v>66</v>
      </c>
      <c r="C131" s="22" t="s">
        <v>459</v>
      </c>
      <c r="E131" s="23" t="s">
        <v>460</v>
      </c>
      <c r="L131" s="24">
        <f>SUMIFS(L132:L191,A132:A191,"P")</f>
        <v>0</v>
      </c>
      <c r="M131" s="24">
        <f>SUMIFS(M132:M191,A132:A191,"P")</f>
        <v>0</v>
      </c>
      <c r="N131" s="25"/>
    </row>
    <row r="132">
      <c r="A132" s="1" t="s">
        <v>69</v>
      </c>
      <c r="B132" s="1">
        <v>40</v>
      </c>
      <c r="C132" s="26" t="s">
        <v>461</v>
      </c>
      <c r="D132" t="s">
        <v>75</v>
      </c>
      <c r="E132" s="27" t="s">
        <v>462</v>
      </c>
      <c r="F132" s="28" t="s">
        <v>97</v>
      </c>
      <c r="G132" s="29">
        <v>5</v>
      </c>
      <c r="H132" s="28">
        <v>0</v>
      </c>
      <c r="I132" s="30">
        <f>ROUND(G132*H132,P4)</f>
        <v>0</v>
      </c>
      <c r="L132" s="31">
        <v>0</v>
      </c>
      <c r="M132" s="24">
        <f>ROUND(G132*L132,P4)</f>
        <v>0</v>
      </c>
      <c r="N132" s="25" t="s">
        <v>73</v>
      </c>
      <c r="O132" s="32">
        <f>M132*AA132</f>
        <v>0</v>
      </c>
      <c r="P132" s="1">
        <v>3</v>
      </c>
      <c r="AA132" s="1">
        <f>IF(P132=1,$O$3,IF(P132=2,$O$4,$O$5))</f>
        <v>0</v>
      </c>
    </row>
    <row r="133">
      <c r="A133" s="1" t="s">
        <v>74</v>
      </c>
      <c r="E133" s="27" t="s">
        <v>463</v>
      </c>
    </row>
    <row r="134">
      <c r="A134" s="1" t="s">
        <v>76</v>
      </c>
    </row>
    <row r="135" ht="87.5">
      <c r="A135" s="1" t="s">
        <v>77</v>
      </c>
      <c r="E135" s="27" t="s">
        <v>464</v>
      </c>
    </row>
    <row r="136">
      <c r="A136" s="1" t="s">
        <v>69</v>
      </c>
      <c r="B136" s="1">
        <v>41</v>
      </c>
      <c r="C136" s="26" t="s">
        <v>465</v>
      </c>
      <c r="D136" t="s">
        <v>75</v>
      </c>
      <c r="E136" s="27" t="s">
        <v>466</v>
      </c>
      <c r="F136" s="28" t="s">
        <v>97</v>
      </c>
      <c r="G136" s="29">
        <v>6</v>
      </c>
      <c r="H136" s="28">
        <v>0</v>
      </c>
      <c r="I136" s="30">
        <f>ROUND(G136*H136,P4)</f>
        <v>0</v>
      </c>
      <c r="L136" s="31">
        <v>0</v>
      </c>
      <c r="M136" s="24">
        <f>ROUND(G136*L136,P4)</f>
        <v>0</v>
      </c>
      <c r="N136" s="25" t="s">
        <v>73</v>
      </c>
      <c r="O136" s="32">
        <f>M136*AA136</f>
        <v>0</v>
      </c>
      <c r="P136" s="1">
        <v>3</v>
      </c>
      <c r="AA136" s="1">
        <f>IF(P136=1,$O$3,IF(P136=2,$O$4,$O$5))</f>
        <v>0</v>
      </c>
    </row>
    <row r="137">
      <c r="A137" s="1" t="s">
        <v>74</v>
      </c>
      <c r="E137" s="27" t="s">
        <v>467</v>
      </c>
    </row>
    <row r="138">
      <c r="A138" s="1" t="s">
        <v>76</v>
      </c>
    </row>
    <row r="139" ht="125">
      <c r="A139" s="1" t="s">
        <v>77</v>
      </c>
      <c r="E139" s="27" t="s">
        <v>468</v>
      </c>
    </row>
    <row r="140">
      <c r="A140" s="1" t="s">
        <v>69</v>
      </c>
      <c r="B140" s="1">
        <v>31</v>
      </c>
      <c r="C140" s="26" t="s">
        <v>469</v>
      </c>
      <c r="D140" t="s">
        <v>75</v>
      </c>
      <c r="E140" s="27" t="s">
        <v>470</v>
      </c>
      <c r="F140" s="28" t="s">
        <v>72</v>
      </c>
      <c r="G140" s="29">
        <v>991.96500000000003</v>
      </c>
      <c r="H140" s="28">
        <v>0</v>
      </c>
      <c r="I140" s="30">
        <f>ROUND(G140*H140,P4)</f>
        <v>0</v>
      </c>
      <c r="L140" s="31">
        <v>0</v>
      </c>
      <c r="M140" s="24">
        <f>ROUND(G140*L140,P4)</f>
        <v>0</v>
      </c>
      <c r="N140" s="25" t="s">
        <v>73</v>
      </c>
      <c r="O140" s="32">
        <f>M140*AA140</f>
        <v>0</v>
      </c>
      <c r="P140" s="1">
        <v>3</v>
      </c>
      <c r="AA140" s="1">
        <f>IF(P140=1,$O$3,IF(P140=2,$O$4,$O$5))</f>
        <v>0</v>
      </c>
    </row>
    <row r="141">
      <c r="A141" s="1" t="s">
        <v>74</v>
      </c>
      <c r="E141" s="27" t="s">
        <v>448</v>
      </c>
    </row>
    <row r="142" ht="39">
      <c r="A142" s="1" t="s">
        <v>76</v>
      </c>
      <c r="E142" s="33" t="s">
        <v>471</v>
      </c>
    </row>
    <row r="143" ht="137.5">
      <c r="A143" s="1" t="s">
        <v>77</v>
      </c>
      <c r="E143" s="27" t="s">
        <v>472</v>
      </c>
    </row>
    <row r="144">
      <c r="A144" s="1" t="s">
        <v>69</v>
      </c>
      <c r="B144" s="1">
        <v>33</v>
      </c>
      <c r="C144" s="26" t="s">
        <v>473</v>
      </c>
      <c r="D144" t="s">
        <v>75</v>
      </c>
      <c r="E144" s="27" t="s">
        <v>474</v>
      </c>
      <c r="F144" s="28" t="s">
        <v>475</v>
      </c>
      <c r="G144" s="29">
        <v>8927.6849999999995</v>
      </c>
      <c r="H144" s="28">
        <v>0</v>
      </c>
      <c r="I144" s="30">
        <f>ROUND(G144*H144,P4)</f>
        <v>0</v>
      </c>
      <c r="L144" s="31">
        <v>0</v>
      </c>
      <c r="M144" s="24">
        <f>ROUND(G144*L144,P4)</f>
        <v>0</v>
      </c>
      <c r="N144" s="25" t="s">
        <v>73</v>
      </c>
      <c r="O144" s="32">
        <f>M144*AA144</f>
        <v>0</v>
      </c>
      <c r="P144" s="1">
        <v>3</v>
      </c>
      <c r="AA144" s="1">
        <f>IF(P144=1,$O$3,IF(P144=2,$O$4,$O$5))</f>
        <v>0</v>
      </c>
    </row>
    <row r="145">
      <c r="A145" s="1" t="s">
        <v>74</v>
      </c>
      <c r="E145" s="27" t="s">
        <v>476</v>
      </c>
    </row>
    <row r="146" ht="39">
      <c r="A146" s="1" t="s">
        <v>76</v>
      </c>
      <c r="E146" s="33" t="s">
        <v>477</v>
      </c>
    </row>
    <row r="147">
      <c r="A147" s="1" t="s">
        <v>77</v>
      </c>
      <c r="E147" s="27" t="s">
        <v>75</v>
      </c>
    </row>
    <row r="148" ht="25">
      <c r="A148" s="1" t="s">
        <v>69</v>
      </c>
      <c r="B148" s="1">
        <v>32</v>
      </c>
      <c r="C148" s="26" t="s">
        <v>478</v>
      </c>
      <c r="D148" t="s">
        <v>75</v>
      </c>
      <c r="E148" s="27" t="s">
        <v>479</v>
      </c>
      <c r="F148" s="28" t="s">
        <v>475</v>
      </c>
      <c r="G148" s="29">
        <v>9919.6499999999996</v>
      </c>
      <c r="H148" s="28">
        <v>0</v>
      </c>
      <c r="I148" s="30">
        <f>ROUND(G148*H148,P4)</f>
        <v>0</v>
      </c>
      <c r="L148" s="31">
        <v>0</v>
      </c>
      <c r="M148" s="24">
        <f>ROUND(G148*L148,P4)</f>
        <v>0</v>
      </c>
      <c r="N148" s="25" t="s">
        <v>73</v>
      </c>
      <c r="O148" s="32">
        <f>M148*AA148</f>
        <v>0</v>
      </c>
      <c r="P148" s="1">
        <v>3</v>
      </c>
      <c r="AA148" s="1">
        <f>IF(P148=1,$O$3,IF(P148=2,$O$4,$O$5))</f>
        <v>0</v>
      </c>
    </row>
    <row r="149">
      <c r="A149" s="1" t="s">
        <v>74</v>
      </c>
      <c r="E149" s="27" t="s">
        <v>480</v>
      </c>
    </row>
    <row r="150" ht="39">
      <c r="A150" s="1" t="s">
        <v>76</v>
      </c>
      <c r="E150" s="33" t="s">
        <v>481</v>
      </c>
    </row>
    <row r="151" ht="125">
      <c r="A151" s="1" t="s">
        <v>77</v>
      </c>
      <c r="E151" s="27" t="s">
        <v>482</v>
      </c>
    </row>
    <row r="152" ht="25">
      <c r="A152" s="1" t="s">
        <v>69</v>
      </c>
      <c r="B152" s="1">
        <v>34</v>
      </c>
      <c r="C152" s="26" t="s">
        <v>483</v>
      </c>
      <c r="D152" t="s">
        <v>75</v>
      </c>
      <c r="E152" s="27" t="s">
        <v>484</v>
      </c>
      <c r="F152" s="28" t="s">
        <v>83</v>
      </c>
      <c r="G152" s="29">
        <v>94.950000000000003</v>
      </c>
      <c r="H152" s="28">
        <v>0</v>
      </c>
      <c r="I152" s="30">
        <f>ROUND(G152*H152,P4)</f>
        <v>0</v>
      </c>
      <c r="L152" s="31">
        <v>0</v>
      </c>
      <c r="M152" s="24">
        <f>ROUND(G152*L152,P4)</f>
        <v>0</v>
      </c>
      <c r="N152" s="25" t="s">
        <v>73</v>
      </c>
      <c r="O152" s="32">
        <f>M152*AA152</f>
        <v>0</v>
      </c>
      <c r="P152" s="1">
        <v>3</v>
      </c>
      <c r="AA152" s="1">
        <f>IF(P152=1,$O$3,IF(P152=2,$O$4,$O$5))</f>
        <v>0</v>
      </c>
    </row>
    <row r="153">
      <c r="A153" s="1" t="s">
        <v>74</v>
      </c>
      <c r="E153" s="27" t="s">
        <v>448</v>
      </c>
    </row>
    <row r="154" ht="39">
      <c r="A154" s="1" t="s">
        <v>76</v>
      </c>
      <c r="E154" s="33" t="s">
        <v>485</v>
      </c>
    </row>
    <row r="155" ht="187.5">
      <c r="A155" s="1" t="s">
        <v>77</v>
      </c>
      <c r="E155" s="27" t="s">
        <v>486</v>
      </c>
    </row>
    <row r="156" ht="25">
      <c r="A156" s="1" t="s">
        <v>69</v>
      </c>
      <c r="B156" s="1">
        <v>36</v>
      </c>
      <c r="C156" s="26" t="s">
        <v>487</v>
      </c>
      <c r="D156" t="s">
        <v>75</v>
      </c>
      <c r="E156" s="27" t="s">
        <v>488</v>
      </c>
      <c r="F156" s="28" t="s">
        <v>489</v>
      </c>
      <c r="G156" s="29">
        <v>843.15599999999995</v>
      </c>
      <c r="H156" s="28">
        <v>0</v>
      </c>
      <c r="I156" s="30">
        <f>ROUND(G156*H156,P4)</f>
        <v>0</v>
      </c>
      <c r="L156" s="31">
        <v>0</v>
      </c>
      <c r="M156" s="24">
        <f>ROUND(G156*L156,P4)</f>
        <v>0</v>
      </c>
      <c r="N156" s="25" t="s">
        <v>73</v>
      </c>
      <c r="O156" s="32">
        <f>M156*AA156</f>
        <v>0</v>
      </c>
      <c r="P156" s="1">
        <v>3</v>
      </c>
      <c r="AA156" s="1">
        <f>IF(P156=1,$O$3,IF(P156=2,$O$4,$O$5))</f>
        <v>0</v>
      </c>
    </row>
    <row r="157">
      <c r="A157" s="1" t="s">
        <v>74</v>
      </c>
      <c r="E157" s="27" t="s">
        <v>490</v>
      </c>
    </row>
    <row r="158" ht="39">
      <c r="A158" s="1" t="s">
        <v>76</v>
      </c>
      <c r="E158" s="33" t="s">
        <v>491</v>
      </c>
    </row>
    <row r="159" ht="100">
      <c r="A159" s="1" t="s">
        <v>77</v>
      </c>
      <c r="E159" s="27" t="s">
        <v>492</v>
      </c>
    </row>
    <row r="160" ht="25">
      <c r="A160" s="1" t="s">
        <v>69</v>
      </c>
      <c r="B160" s="1">
        <v>35</v>
      </c>
      <c r="C160" s="26" t="s">
        <v>493</v>
      </c>
      <c r="D160" t="s">
        <v>75</v>
      </c>
      <c r="E160" s="27" t="s">
        <v>494</v>
      </c>
      <c r="F160" s="28" t="s">
        <v>83</v>
      </c>
      <c r="G160" s="29">
        <v>10.300000000000001</v>
      </c>
      <c r="H160" s="28">
        <v>0</v>
      </c>
      <c r="I160" s="30">
        <f>ROUND(G160*H160,P4)</f>
        <v>0</v>
      </c>
      <c r="L160" s="31">
        <v>0</v>
      </c>
      <c r="M160" s="24">
        <f>ROUND(G160*L160,P4)</f>
        <v>0</v>
      </c>
      <c r="N160" s="25" t="s">
        <v>73</v>
      </c>
      <c r="O160" s="32">
        <f>M160*AA160</f>
        <v>0</v>
      </c>
      <c r="P160" s="1">
        <v>3</v>
      </c>
      <c r="AA160" s="1">
        <f>IF(P160=1,$O$3,IF(P160=2,$O$4,$O$5))</f>
        <v>0</v>
      </c>
    </row>
    <row r="161">
      <c r="A161" s="1" t="s">
        <v>74</v>
      </c>
      <c r="E161" s="27" t="s">
        <v>495</v>
      </c>
    </row>
    <row r="162" ht="39">
      <c r="A162" s="1" t="s">
        <v>76</v>
      </c>
      <c r="E162" s="33" t="s">
        <v>496</v>
      </c>
    </row>
    <row r="163" ht="187.5">
      <c r="A163" s="1" t="s">
        <v>77</v>
      </c>
      <c r="E163" s="27" t="s">
        <v>497</v>
      </c>
    </row>
    <row r="164" ht="25">
      <c r="A164" s="1" t="s">
        <v>69</v>
      </c>
      <c r="B164" s="1">
        <v>37</v>
      </c>
      <c r="C164" s="26" t="s">
        <v>498</v>
      </c>
      <c r="D164" t="s">
        <v>75</v>
      </c>
      <c r="E164" s="27" t="s">
        <v>499</v>
      </c>
      <c r="F164" s="28" t="s">
        <v>489</v>
      </c>
      <c r="G164" s="29">
        <v>47.895000000000003</v>
      </c>
      <c r="H164" s="28">
        <v>0</v>
      </c>
      <c r="I164" s="30">
        <f>ROUND(G164*H164,P4)</f>
        <v>0</v>
      </c>
      <c r="L164" s="31">
        <v>0</v>
      </c>
      <c r="M164" s="24">
        <f>ROUND(G164*L164,P4)</f>
        <v>0</v>
      </c>
      <c r="N164" s="25" t="s">
        <v>73</v>
      </c>
      <c r="O164" s="32">
        <f>M164*AA164</f>
        <v>0</v>
      </c>
      <c r="P164" s="1">
        <v>3</v>
      </c>
      <c r="AA164" s="1">
        <f>IF(P164=1,$O$3,IF(P164=2,$O$4,$O$5))</f>
        <v>0</v>
      </c>
    </row>
    <row r="165">
      <c r="A165" s="1" t="s">
        <v>74</v>
      </c>
      <c r="E165" s="27" t="s">
        <v>500</v>
      </c>
    </row>
    <row r="166" ht="39">
      <c r="A166" s="1" t="s">
        <v>76</v>
      </c>
      <c r="E166" s="33" t="s">
        <v>501</v>
      </c>
    </row>
    <row r="167" ht="100">
      <c r="A167" s="1" t="s">
        <v>77</v>
      </c>
      <c r="E167" s="27" t="s">
        <v>492</v>
      </c>
    </row>
    <row r="168" ht="37.5">
      <c r="A168" s="1" t="s">
        <v>69</v>
      </c>
      <c r="B168" s="1">
        <v>38</v>
      </c>
      <c r="C168" s="26" t="s">
        <v>502</v>
      </c>
      <c r="D168" t="s">
        <v>75</v>
      </c>
      <c r="E168" s="27" t="s">
        <v>503</v>
      </c>
      <c r="F168" s="28" t="s">
        <v>83</v>
      </c>
      <c r="G168" s="29">
        <v>250</v>
      </c>
      <c r="H168" s="28">
        <v>0</v>
      </c>
      <c r="I168" s="30">
        <f>ROUND(G168*H168,P4)</f>
        <v>0</v>
      </c>
      <c r="L168" s="31">
        <v>0</v>
      </c>
      <c r="M168" s="24">
        <f>ROUND(G168*L168,P4)</f>
        <v>0</v>
      </c>
      <c r="N168" s="25" t="s">
        <v>73</v>
      </c>
      <c r="O168" s="32">
        <f>M168*AA168</f>
        <v>0</v>
      </c>
      <c r="P168" s="1">
        <v>3</v>
      </c>
      <c r="AA168" s="1">
        <f>IF(P168=1,$O$3,IF(P168=2,$O$4,$O$5))</f>
        <v>0</v>
      </c>
    </row>
    <row r="169">
      <c r="A169" s="1" t="s">
        <v>74</v>
      </c>
      <c r="E169" s="27" t="s">
        <v>75</v>
      </c>
    </row>
    <row r="170" ht="39">
      <c r="A170" s="1" t="s">
        <v>76</v>
      </c>
      <c r="E170" s="33" t="s">
        <v>504</v>
      </c>
    </row>
    <row r="171" ht="212.5">
      <c r="A171" s="1" t="s">
        <v>77</v>
      </c>
      <c r="E171" s="27" t="s">
        <v>505</v>
      </c>
    </row>
    <row r="172" ht="37.5">
      <c r="A172" s="1" t="s">
        <v>69</v>
      </c>
      <c r="B172" s="1">
        <v>39</v>
      </c>
      <c r="C172" s="26" t="s">
        <v>506</v>
      </c>
      <c r="D172" t="s">
        <v>75</v>
      </c>
      <c r="E172" s="27" t="s">
        <v>507</v>
      </c>
      <c r="F172" s="28" t="s">
        <v>489</v>
      </c>
      <c r="G172" s="29">
        <v>1245</v>
      </c>
      <c r="H172" s="28">
        <v>0</v>
      </c>
      <c r="I172" s="30">
        <f>ROUND(G172*H172,P4)</f>
        <v>0</v>
      </c>
      <c r="L172" s="31">
        <v>0</v>
      </c>
      <c r="M172" s="24">
        <f>ROUND(G172*L172,P4)</f>
        <v>0</v>
      </c>
      <c r="N172" s="25" t="s">
        <v>73</v>
      </c>
      <c r="O172" s="32">
        <f>M172*AA172</f>
        <v>0</v>
      </c>
      <c r="P172" s="1">
        <v>3</v>
      </c>
      <c r="AA172" s="1">
        <f>IF(P172=1,$O$3,IF(P172=2,$O$4,$O$5))</f>
        <v>0</v>
      </c>
    </row>
    <row r="173">
      <c r="A173" s="1" t="s">
        <v>74</v>
      </c>
      <c r="E173" s="27" t="s">
        <v>508</v>
      </c>
    </row>
    <row r="174" ht="39">
      <c r="A174" s="1" t="s">
        <v>76</v>
      </c>
      <c r="E174" s="33" t="s">
        <v>509</v>
      </c>
    </row>
    <row r="175" ht="100">
      <c r="A175" s="1" t="s">
        <v>77</v>
      </c>
      <c r="E175" s="27" t="s">
        <v>492</v>
      </c>
    </row>
    <row r="176">
      <c r="A176" s="1" t="s">
        <v>69</v>
      </c>
      <c r="B176" s="1">
        <v>42</v>
      </c>
      <c r="C176" s="26" t="s">
        <v>510</v>
      </c>
      <c r="D176" t="s">
        <v>75</v>
      </c>
      <c r="E176" s="27" t="s">
        <v>511</v>
      </c>
      <c r="F176" s="28" t="s">
        <v>97</v>
      </c>
      <c r="G176" s="29">
        <v>5</v>
      </c>
      <c r="H176" s="28">
        <v>0</v>
      </c>
      <c r="I176" s="30">
        <f>ROUND(G176*H176,P4)</f>
        <v>0</v>
      </c>
      <c r="L176" s="31">
        <v>0</v>
      </c>
      <c r="M176" s="24">
        <f>ROUND(G176*L176,P4)</f>
        <v>0</v>
      </c>
      <c r="N176" s="25" t="s">
        <v>73</v>
      </c>
      <c r="O176" s="32">
        <f>M176*AA176</f>
        <v>0</v>
      </c>
      <c r="P176" s="1">
        <v>3</v>
      </c>
      <c r="AA176" s="1">
        <f>IF(P176=1,$O$3,IF(P176=2,$O$4,$O$5))</f>
        <v>0</v>
      </c>
    </row>
    <row r="177">
      <c r="A177" s="1" t="s">
        <v>74</v>
      </c>
      <c r="E177" s="27" t="s">
        <v>463</v>
      </c>
    </row>
    <row r="178">
      <c r="A178" s="1" t="s">
        <v>76</v>
      </c>
    </row>
    <row r="179" ht="125">
      <c r="A179" s="1" t="s">
        <v>77</v>
      </c>
      <c r="E179" s="27" t="s">
        <v>512</v>
      </c>
    </row>
    <row r="180" ht="25">
      <c r="A180" s="1" t="s">
        <v>69</v>
      </c>
      <c r="B180" s="1">
        <v>43</v>
      </c>
      <c r="C180" s="26" t="s">
        <v>513</v>
      </c>
      <c r="D180" t="s">
        <v>75</v>
      </c>
      <c r="E180" s="27" t="s">
        <v>514</v>
      </c>
      <c r="F180" s="28" t="s">
        <v>97</v>
      </c>
      <c r="G180" s="29">
        <v>5</v>
      </c>
      <c r="H180" s="28">
        <v>0</v>
      </c>
      <c r="I180" s="30">
        <f>ROUND(G180*H180,P4)</f>
        <v>0</v>
      </c>
      <c r="L180" s="31">
        <v>0</v>
      </c>
      <c r="M180" s="24">
        <f>ROUND(G180*L180,P4)</f>
        <v>0</v>
      </c>
      <c r="N180" s="25" t="s">
        <v>73</v>
      </c>
      <c r="O180" s="32">
        <f>M180*AA180</f>
        <v>0</v>
      </c>
      <c r="P180" s="1">
        <v>3</v>
      </c>
      <c r="AA180" s="1">
        <f>IF(P180=1,$O$3,IF(P180=2,$O$4,$O$5))</f>
        <v>0</v>
      </c>
    </row>
    <row r="181">
      <c r="A181" s="1" t="s">
        <v>74</v>
      </c>
      <c r="E181" s="27" t="s">
        <v>463</v>
      </c>
    </row>
    <row r="182">
      <c r="A182" s="1" t="s">
        <v>76</v>
      </c>
    </row>
    <row r="183" ht="125">
      <c r="A183" s="1" t="s">
        <v>77</v>
      </c>
      <c r="E183" s="27" t="s">
        <v>515</v>
      </c>
    </row>
    <row r="184">
      <c r="A184" s="1" t="s">
        <v>69</v>
      </c>
      <c r="B184" s="1">
        <v>44</v>
      </c>
      <c r="C184" s="26" t="s">
        <v>516</v>
      </c>
      <c r="D184" t="s">
        <v>75</v>
      </c>
      <c r="E184" s="27" t="s">
        <v>517</v>
      </c>
      <c r="F184" s="28" t="s">
        <v>97</v>
      </c>
      <c r="G184" s="29">
        <v>2</v>
      </c>
      <c r="H184" s="28">
        <v>0</v>
      </c>
      <c r="I184" s="30">
        <f>ROUND(G184*H184,P4)</f>
        <v>0</v>
      </c>
      <c r="L184" s="31">
        <v>0</v>
      </c>
      <c r="M184" s="24">
        <f>ROUND(G184*L184,P4)</f>
        <v>0</v>
      </c>
      <c r="N184" s="25" t="s">
        <v>73</v>
      </c>
      <c r="O184" s="32">
        <f>M184*AA184</f>
        <v>0</v>
      </c>
      <c r="P184" s="1">
        <v>3</v>
      </c>
      <c r="AA184" s="1">
        <f>IF(P184=1,$O$3,IF(P184=2,$O$4,$O$5))</f>
        <v>0</v>
      </c>
    </row>
    <row r="185">
      <c r="A185" s="1" t="s">
        <v>74</v>
      </c>
      <c r="E185" s="27" t="s">
        <v>518</v>
      </c>
    </row>
    <row r="186" ht="39">
      <c r="A186" s="1" t="s">
        <v>76</v>
      </c>
      <c r="E186" s="33" t="s">
        <v>519</v>
      </c>
    </row>
    <row r="187" ht="125">
      <c r="A187" s="1" t="s">
        <v>77</v>
      </c>
      <c r="E187" s="27" t="s">
        <v>512</v>
      </c>
    </row>
    <row r="188" ht="25">
      <c r="A188" s="1" t="s">
        <v>69</v>
      </c>
      <c r="B188" s="1">
        <v>45</v>
      </c>
      <c r="C188" s="26" t="s">
        <v>520</v>
      </c>
      <c r="D188" t="s">
        <v>75</v>
      </c>
      <c r="E188" s="27" t="s">
        <v>521</v>
      </c>
      <c r="F188" s="28" t="s">
        <v>489</v>
      </c>
      <c r="G188" s="29">
        <v>23.399999999999999</v>
      </c>
      <c r="H188" s="28">
        <v>0</v>
      </c>
      <c r="I188" s="30">
        <f>ROUND(G188*H188,P4)</f>
        <v>0</v>
      </c>
      <c r="L188" s="31">
        <v>0</v>
      </c>
      <c r="M188" s="24">
        <f>ROUND(G188*L188,P4)</f>
        <v>0</v>
      </c>
      <c r="N188" s="25" t="s">
        <v>73</v>
      </c>
      <c r="O188" s="32">
        <f>M188*AA188</f>
        <v>0</v>
      </c>
      <c r="P188" s="1">
        <v>3</v>
      </c>
      <c r="AA188" s="1">
        <f>IF(P188=1,$O$3,IF(P188=2,$O$4,$O$5))</f>
        <v>0</v>
      </c>
    </row>
    <row r="189">
      <c r="A189" s="1" t="s">
        <v>74</v>
      </c>
      <c r="E189" s="27" t="s">
        <v>522</v>
      </c>
    </row>
    <row r="190" ht="39">
      <c r="A190" s="1" t="s">
        <v>76</v>
      </c>
      <c r="E190" s="33" t="s">
        <v>523</v>
      </c>
    </row>
    <row r="191" ht="125">
      <c r="A191" s="1" t="s">
        <v>77</v>
      </c>
      <c r="E191" s="27" t="s">
        <v>515</v>
      </c>
    </row>
  </sheetData>
  <sheetProtection sheet="1" objects="1" scenarios="1" spinCount="100000" saltValue="SU1dHK2Yw2A6+o5NVVMTM++SwEdD1cvBXchpue4T7V7KLpvKxGDEErT3NqyYyK1wtmPnKTz56cDp97zH5eaDsg==" hashValue="z9MiJiVQDUnwBlEe1KWeSfr1LJ63KdCIkQKtGfdhYnDSaa+L6y8jByyf8tMWMAfteZYYDXXX7IFKoqxWzF+0CA==" algorithmName="SHA-512" password="9D62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5"/>
  <cols>
    <col min="1" max="1" width="8.726563" style="1" hidden="1"/>
    <col min="2" max="2" width="11.36328" style="1" customWidth="1"/>
    <col min="3" max="3" width="13.90625" style="1" customWidth="1"/>
    <col min="5" max="5" width="70.08984" style="1" customWidth="1"/>
    <col min="6" max="6" width="11.36328" style="1" customWidth="1"/>
    <col min="7" max="7" width="16" style="1" customWidth="1"/>
    <col min="8" max="8" width="16" style="1" customWidth="1"/>
    <col min="9" max="9" width="16" style="1" customWidth="1"/>
    <col min="10" max="10" width="8.726563" style="1" hidden="1"/>
    <col min="11" max="11" width="8.726563" style="1" hidden="1"/>
    <col min="12" max="12" width="16" style="1" customWidth="1"/>
    <col min="13" max="13" width="16" style="1" customWidth="1"/>
    <col min="14" max="14" width="16" style="1" customWidth="1"/>
    <col min="15" max="15" width="8.726563" style="1" hidden="1"/>
    <col min="16" max="16" width="8.726563" style="1" hidden="1"/>
    <col min="17" max="17" width="8.726563" style="1" hidden="1"/>
    <col min="19" max="19" width="30.36328" style="1" customWidth="1"/>
    <col min="27" max="27" width="8.726563" style="1" hidden="1"/>
  </cols>
  <sheetData>
    <row r="1" ht="36.8504" customHeight="1">
      <c r="A1" s="16" t="s">
        <v>44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45</v>
      </c>
      <c r="B3" s="17" t="s">
        <v>46</v>
      </c>
      <c r="C3" s="18" t="s">
        <v>1</v>
      </c>
      <c r="D3" s="1"/>
      <c r="E3" s="17" t="s">
        <v>2</v>
      </c>
      <c r="F3" s="1"/>
      <c r="G3" s="1"/>
      <c r="H3" s="1"/>
      <c r="L3" s="19" t="s">
        <v>22</v>
      </c>
      <c r="M3" s="20">
        <f>Rekapitulace!C15</f>
        <v>0</v>
      </c>
      <c r="N3" s="6" t="s">
        <v>3</v>
      </c>
      <c r="O3">
        <v>0</v>
      </c>
      <c r="P3">
        <v>2</v>
      </c>
    </row>
    <row r="4" ht="34.01575" customHeight="1">
      <c r="A4" s="16" t="s">
        <v>47</v>
      </c>
      <c r="B4" s="17" t="s">
        <v>48</v>
      </c>
      <c r="C4" s="18" t="s">
        <v>22</v>
      </c>
      <c r="D4" s="1"/>
      <c r="E4" s="17" t="s">
        <v>23</v>
      </c>
      <c r="F4" s="1"/>
      <c r="G4" s="1"/>
      <c r="H4" s="1"/>
      <c r="O4">
        <v>0.12</v>
      </c>
      <c r="P4">
        <v>2</v>
      </c>
    </row>
    <row r="5">
      <c r="A5" s="9" t="s">
        <v>49</v>
      </c>
      <c r="B5" s="9" t="s">
        <v>50</v>
      </c>
      <c r="C5" s="9" t="s">
        <v>51</v>
      </c>
      <c r="D5" s="9" t="s">
        <v>52</v>
      </c>
      <c r="E5" s="9" t="s">
        <v>53</v>
      </c>
      <c r="F5" s="9" t="s">
        <v>54</v>
      </c>
      <c r="G5" s="9" t="s">
        <v>55</v>
      </c>
      <c r="H5" s="9" t="s">
        <v>56</v>
      </c>
      <c r="I5" s="9" t="s">
        <v>57</v>
      </c>
      <c r="J5" s="21"/>
      <c r="K5" s="21"/>
      <c r="L5" s="9" t="s">
        <v>58</v>
      </c>
      <c r="M5" s="21"/>
      <c r="N5" s="9" t="s">
        <v>59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60</v>
      </c>
      <c r="K6" s="21"/>
      <c r="L6" s="21"/>
      <c r="M6" s="21"/>
      <c r="N6" s="9"/>
    </row>
    <row r="7" ht="25">
      <c r="A7" s="9"/>
      <c r="B7" s="9"/>
      <c r="C7" s="9"/>
      <c r="D7" s="9"/>
      <c r="E7" s="9"/>
      <c r="F7" s="9"/>
      <c r="G7" s="9"/>
      <c r="H7" s="9"/>
      <c r="I7" s="9"/>
      <c r="J7" s="9" t="s">
        <v>61</v>
      </c>
      <c r="K7" s="9" t="s">
        <v>62</v>
      </c>
      <c r="L7" s="9" t="s">
        <v>61</v>
      </c>
      <c r="M7" s="9" t="s">
        <v>62</v>
      </c>
      <c r="N7" s="9"/>
      <c r="S7" s="1" t="s">
        <v>63</v>
      </c>
      <c r="T7">
        <f>COUNTIFS(L8:L85,"=0",A8:A85,"P")+COUNTIFS(L8:L85,"",A8:A85,"P")+SUM(Q8:Q85)</f>
        <v>0</v>
      </c>
    </row>
    <row r="8" ht="13">
      <c r="A8" s="1" t="s">
        <v>64</v>
      </c>
      <c r="C8" s="22" t="s">
        <v>524</v>
      </c>
      <c r="E8" s="23" t="s">
        <v>25</v>
      </c>
      <c r="L8" s="24">
        <f>L9+L14+L23+L40+L45+L54+L63+L80</f>
        <v>0</v>
      </c>
      <c r="M8" s="24">
        <f>M9+M14+M23+M40+M45+M54+M63+M80</f>
        <v>0</v>
      </c>
      <c r="N8" s="25"/>
    </row>
    <row r="9" ht="13">
      <c r="A9" s="1" t="s">
        <v>66</v>
      </c>
      <c r="C9" s="22" t="s">
        <v>342</v>
      </c>
      <c r="E9" s="23" t="s">
        <v>343</v>
      </c>
      <c r="L9" s="24">
        <f>SUMIFS(L10:L13,A10:A13,"P")</f>
        <v>0</v>
      </c>
      <c r="M9" s="24">
        <f>SUMIFS(M10:M13,A10:A13,"P")</f>
        <v>0</v>
      </c>
      <c r="N9" s="25"/>
    </row>
    <row r="10" ht="25">
      <c r="A10" s="1" t="s">
        <v>69</v>
      </c>
      <c r="B10" s="1">
        <v>1</v>
      </c>
      <c r="C10" s="26" t="s">
        <v>525</v>
      </c>
      <c r="D10" t="s">
        <v>75</v>
      </c>
      <c r="E10" s="27" t="s">
        <v>526</v>
      </c>
      <c r="F10" s="28" t="s">
        <v>346</v>
      </c>
      <c r="G10" s="29">
        <v>2338.2539999999999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527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74</v>
      </c>
      <c r="E11" s="27" t="s">
        <v>75</v>
      </c>
    </row>
    <row r="12" ht="39">
      <c r="A12" s="1" t="s">
        <v>76</v>
      </c>
      <c r="E12" s="33" t="s">
        <v>528</v>
      </c>
    </row>
    <row r="13" ht="137.5">
      <c r="A13" s="1" t="s">
        <v>77</v>
      </c>
      <c r="E13" s="27" t="s">
        <v>349</v>
      </c>
    </row>
    <row r="14" ht="13">
      <c r="A14" s="1" t="s">
        <v>66</v>
      </c>
      <c r="C14" s="22" t="s">
        <v>529</v>
      </c>
      <c r="E14" s="23" t="s">
        <v>530</v>
      </c>
      <c r="L14" s="24">
        <f>SUMIFS(L15:L22,A15:A22,"P")</f>
        <v>0</v>
      </c>
      <c r="M14" s="24">
        <f>SUMIFS(M15:M22,A15:A22,"P")</f>
        <v>0</v>
      </c>
      <c r="N14" s="25"/>
    </row>
    <row r="15">
      <c r="A15" s="1" t="s">
        <v>69</v>
      </c>
      <c r="B15" s="1">
        <v>2</v>
      </c>
      <c r="C15" s="26" t="s">
        <v>531</v>
      </c>
      <c r="D15" t="s">
        <v>75</v>
      </c>
      <c r="E15" s="27" t="s">
        <v>532</v>
      </c>
      <c r="F15" s="28" t="s">
        <v>72</v>
      </c>
      <c r="G15" s="29">
        <v>1117.915</v>
      </c>
      <c r="H15" s="28">
        <v>0</v>
      </c>
      <c r="I15" s="30">
        <f>ROUND(G15*H15,P4)</f>
        <v>0</v>
      </c>
      <c r="L15" s="31">
        <v>0</v>
      </c>
      <c r="M15" s="24">
        <f>ROUND(G15*L15,P4)</f>
        <v>0</v>
      </c>
      <c r="N15" s="25" t="s">
        <v>527</v>
      </c>
      <c r="O15" s="32">
        <f>M15*AA15</f>
        <v>0</v>
      </c>
      <c r="P15" s="1">
        <v>3</v>
      </c>
      <c r="AA15" s="1">
        <f>IF(P15=1,$O$3,IF(P15=2,$O$4,$O$5))</f>
        <v>0</v>
      </c>
    </row>
    <row r="16">
      <c r="A16" s="1" t="s">
        <v>74</v>
      </c>
      <c r="E16" s="27" t="s">
        <v>448</v>
      </c>
    </row>
    <row r="17" ht="39">
      <c r="A17" s="1" t="s">
        <v>76</v>
      </c>
      <c r="E17" s="33" t="s">
        <v>533</v>
      </c>
    </row>
    <row r="18" ht="362.5">
      <c r="A18" s="1" t="s">
        <v>77</v>
      </c>
      <c r="E18" s="27" t="s">
        <v>534</v>
      </c>
    </row>
    <row r="19">
      <c r="A19" s="1" t="s">
        <v>69</v>
      </c>
      <c r="B19" s="1">
        <v>3</v>
      </c>
      <c r="C19" s="26" t="s">
        <v>535</v>
      </c>
      <c r="D19" t="s">
        <v>75</v>
      </c>
      <c r="E19" s="27" t="s">
        <v>536</v>
      </c>
      <c r="F19" s="28" t="s">
        <v>72</v>
      </c>
      <c r="G19" s="29">
        <v>11179.15</v>
      </c>
      <c r="H19" s="28">
        <v>0</v>
      </c>
      <c r="I19" s="30">
        <f>ROUND(G19*H19,P4)</f>
        <v>0</v>
      </c>
      <c r="L19" s="31">
        <v>0</v>
      </c>
      <c r="M19" s="24">
        <f>ROUND(G19*L19,P4)</f>
        <v>0</v>
      </c>
      <c r="N19" s="25" t="s">
        <v>527</v>
      </c>
      <c r="O19" s="32">
        <f>M19*AA19</f>
        <v>0</v>
      </c>
      <c r="P19" s="1">
        <v>3</v>
      </c>
      <c r="AA19" s="1">
        <f>IF(P19=1,$O$3,IF(P19=2,$O$4,$O$5))</f>
        <v>0</v>
      </c>
    </row>
    <row r="20">
      <c r="A20" s="1" t="s">
        <v>74</v>
      </c>
      <c r="E20" s="27" t="s">
        <v>537</v>
      </c>
    </row>
    <row r="21" ht="39">
      <c r="A21" s="1" t="s">
        <v>76</v>
      </c>
      <c r="E21" s="33" t="s">
        <v>538</v>
      </c>
    </row>
    <row r="22" ht="25">
      <c r="A22" s="1" t="s">
        <v>77</v>
      </c>
      <c r="E22" s="27" t="s">
        <v>539</v>
      </c>
    </row>
    <row r="23" ht="13">
      <c r="A23" s="1" t="s">
        <v>66</v>
      </c>
      <c r="C23" s="22" t="s">
        <v>540</v>
      </c>
      <c r="E23" s="23" t="s">
        <v>541</v>
      </c>
      <c r="L23" s="24">
        <f>SUMIFS(L24:L39,A24:A39,"P")</f>
        <v>0</v>
      </c>
      <c r="M23" s="24">
        <f>SUMIFS(M24:M39,A24:A39,"P")</f>
        <v>0</v>
      </c>
      <c r="N23" s="25"/>
    </row>
    <row r="24">
      <c r="A24" s="1" t="s">
        <v>69</v>
      </c>
      <c r="B24" s="1">
        <v>4</v>
      </c>
      <c r="C24" s="26" t="s">
        <v>542</v>
      </c>
      <c r="D24" t="s">
        <v>75</v>
      </c>
      <c r="E24" s="27" t="s">
        <v>543</v>
      </c>
      <c r="F24" s="28" t="s">
        <v>72</v>
      </c>
      <c r="G24" s="29">
        <v>177.91499999999999</v>
      </c>
      <c r="H24" s="28">
        <v>0</v>
      </c>
      <c r="I24" s="30">
        <f>ROUND(G24*H24,P4)</f>
        <v>0</v>
      </c>
      <c r="L24" s="31">
        <v>0</v>
      </c>
      <c r="M24" s="24">
        <f>ROUND(G24*L24,P4)</f>
        <v>0</v>
      </c>
      <c r="N24" s="25" t="s">
        <v>527</v>
      </c>
      <c r="O24" s="32">
        <f>M24*AA24</f>
        <v>0</v>
      </c>
      <c r="P24" s="1">
        <v>3</v>
      </c>
      <c r="AA24" s="1">
        <f>IF(P24=1,$O$3,IF(P24=2,$O$4,$O$5))</f>
        <v>0</v>
      </c>
    </row>
    <row r="25">
      <c r="A25" s="1" t="s">
        <v>74</v>
      </c>
      <c r="E25" s="27" t="s">
        <v>544</v>
      </c>
    </row>
    <row r="26" ht="39">
      <c r="A26" s="1" t="s">
        <v>76</v>
      </c>
      <c r="E26" s="33" t="s">
        <v>545</v>
      </c>
    </row>
    <row r="27" ht="312.5">
      <c r="A27" s="1" t="s">
        <v>77</v>
      </c>
      <c r="E27" s="27" t="s">
        <v>546</v>
      </c>
    </row>
    <row r="28">
      <c r="A28" s="1" t="s">
        <v>69</v>
      </c>
      <c r="B28" s="1">
        <v>5</v>
      </c>
      <c r="C28" s="26" t="s">
        <v>547</v>
      </c>
      <c r="D28" t="s">
        <v>75</v>
      </c>
      <c r="E28" s="27" t="s">
        <v>536</v>
      </c>
      <c r="F28" s="28" t="s">
        <v>475</v>
      </c>
      <c r="G28" s="29">
        <v>1779.1500000000001</v>
      </c>
      <c r="H28" s="28">
        <v>0</v>
      </c>
      <c r="I28" s="30">
        <f>ROUND(G28*H28,P4)</f>
        <v>0</v>
      </c>
      <c r="L28" s="31">
        <v>0</v>
      </c>
      <c r="M28" s="24">
        <f>ROUND(G28*L28,P4)</f>
        <v>0</v>
      </c>
      <c r="N28" s="25" t="s">
        <v>527</v>
      </c>
      <c r="O28" s="32">
        <f>M28*AA28</f>
        <v>0</v>
      </c>
      <c r="P28" s="1">
        <v>3</v>
      </c>
      <c r="AA28" s="1">
        <f>IF(P28=1,$O$3,IF(P28=2,$O$4,$O$5))</f>
        <v>0</v>
      </c>
    </row>
    <row r="29">
      <c r="A29" s="1" t="s">
        <v>74</v>
      </c>
      <c r="E29" s="27" t="s">
        <v>537</v>
      </c>
    </row>
    <row r="30" ht="39">
      <c r="A30" s="1" t="s">
        <v>76</v>
      </c>
      <c r="E30" s="33" t="s">
        <v>548</v>
      </c>
    </row>
    <row r="31" ht="25">
      <c r="A31" s="1" t="s">
        <v>77</v>
      </c>
      <c r="E31" s="27" t="s">
        <v>539</v>
      </c>
    </row>
    <row r="32">
      <c r="A32" s="1" t="s">
        <v>69</v>
      </c>
      <c r="B32" s="1">
        <v>6</v>
      </c>
      <c r="C32" s="26" t="s">
        <v>549</v>
      </c>
      <c r="D32" t="s">
        <v>75</v>
      </c>
      <c r="E32" s="27" t="s">
        <v>550</v>
      </c>
      <c r="F32" s="28" t="s">
        <v>72</v>
      </c>
      <c r="G32" s="29">
        <v>3.2000000000000002</v>
      </c>
      <c r="H32" s="28">
        <v>0</v>
      </c>
      <c r="I32" s="30">
        <f>ROUND(G32*H32,P4)</f>
        <v>0</v>
      </c>
      <c r="L32" s="31">
        <v>0</v>
      </c>
      <c r="M32" s="24">
        <f>ROUND(G32*L32,P4)</f>
        <v>0</v>
      </c>
      <c r="N32" s="25" t="s">
        <v>527</v>
      </c>
      <c r="O32" s="32">
        <f>M32*AA32</f>
        <v>0</v>
      </c>
      <c r="P32" s="1">
        <v>3</v>
      </c>
      <c r="AA32" s="1">
        <f>IF(P32=1,$O$3,IF(P32=2,$O$4,$O$5))</f>
        <v>0</v>
      </c>
    </row>
    <row r="33">
      <c r="A33" s="1" t="s">
        <v>74</v>
      </c>
      <c r="E33" s="27" t="s">
        <v>551</v>
      </c>
    </row>
    <row r="34" ht="39">
      <c r="A34" s="1" t="s">
        <v>76</v>
      </c>
      <c r="E34" s="33" t="s">
        <v>552</v>
      </c>
    </row>
    <row r="35" ht="312.5">
      <c r="A35" s="1" t="s">
        <v>77</v>
      </c>
      <c r="E35" s="27" t="s">
        <v>546</v>
      </c>
    </row>
    <row r="36">
      <c r="A36" s="1" t="s">
        <v>69</v>
      </c>
      <c r="B36" s="1">
        <v>7</v>
      </c>
      <c r="C36" s="26" t="s">
        <v>553</v>
      </c>
      <c r="D36" t="s">
        <v>75</v>
      </c>
      <c r="E36" s="27" t="s">
        <v>536</v>
      </c>
      <c r="F36" s="28" t="s">
        <v>72</v>
      </c>
      <c r="G36" s="29">
        <v>32</v>
      </c>
      <c r="H36" s="28">
        <v>0</v>
      </c>
      <c r="I36" s="30">
        <f>ROUND(G36*H36,P4)</f>
        <v>0</v>
      </c>
      <c r="L36" s="31">
        <v>0</v>
      </c>
      <c r="M36" s="24">
        <f>ROUND(G36*L36,P4)</f>
        <v>0</v>
      </c>
      <c r="N36" s="25" t="s">
        <v>527</v>
      </c>
      <c r="O36" s="32">
        <f>M36*AA36</f>
        <v>0</v>
      </c>
      <c r="P36" s="1">
        <v>3</v>
      </c>
      <c r="AA36" s="1">
        <f>IF(P36=1,$O$3,IF(P36=2,$O$4,$O$5))</f>
        <v>0</v>
      </c>
    </row>
    <row r="37">
      <c r="A37" s="1" t="s">
        <v>74</v>
      </c>
      <c r="E37" s="27" t="s">
        <v>554</v>
      </c>
    </row>
    <row r="38" ht="39">
      <c r="A38" s="1" t="s">
        <v>76</v>
      </c>
      <c r="E38" s="33" t="s">
        <v>555</v>
      </c>
    </row>
    <row r="39" ht="25">
      <c r="A39" s="1" t="s">
        <v>77</v>
      </c>
      <c r="E39" s="27" t="s">
        <v>539</v>
      </c>
    </row>
    <row r="40" ht="13">
      <c r="A40" s="1" t="s">
        <v>66</v>
      </c>
      <c r="C40" s="22" t="s">
        <v>556</v>
      </c>
      <c r="E40" s="23" t="s">
        <v>557</v>
      </c>
      <c r="L40" s="24">
        <f>SUMIFS(L41:L44,A41:A44,"P")</f>
        <v>0</v>
      </c>
      <c r="M40" s="24">
        <f>SUMIFS(M41:M44,A41:A44,"P")</f>
        <v>0</v>
      </c>
      <c r="N40" s="25"/>
    </row>
    <row r="41">
      <c r="A41" s="1" t="s">
        <v>69</v>
      </c>
      <c r="B41" s="1">
        <v>8</v>
      </c>
      <c r="C41" s="26" t="s">
        <v>558</v>
      </c>
      <c r="D41" t="s">
        <v>75</v>
      </c>
      <c r="E41" s="27" t="s">
        <v>559</v>
      </c>
      <c r="F41" s="28" t="s">
        <v>72</v>
      </c>
      <c r="G41" s="29">
        <v>358.17599999999999</v>
      </c>
      <c r="H41" s="28">
        <v>0</v>
      </c>
      <c r="I41" s="30">
        <f>ROUND(G41*H41,P4)</f>
        <v>0</v>
      </c>
      <c r="L41" s="31">
        <v>0</v>
      </c>
      <c r="M41" s="24">
        <f>ROUND(G41*L41,P4)</f>
        <v>0</v>
      </c>
      <c r="N41" s="25" t="s">
        <v>527</v>
      </c>
      <c r="O41" s="32">
        <f>M41*AA41</f>
        <v>0</v>
      </c>
      <c r="P41" s="1">
        <v>3</v>
      </c>
      <c r="AA41" s="1">
        <f>IF(P41=1,$O$3,IF(P41=2,$O$4,$O$5))</f>
        <v>0</v>
      </c>
    </row>
    <row r="42">
      <c r="A42" s="1" t="s">
        <v>74</v>
      </c>
      <c r="E42" s="27" t="s">
        <v>560</v>
      </c>
    </row>
    <row r="43" ht="39">
      <c r="A43" s="1" t="s">
        <v>76</v>
      </c>
      <c r="E43" s="33" t="s">
        <v>561</v>
      </c>
    </row>
    <row r="44" ht="275">
      <c r="A44" s="1" t="s">
        <v>77</v>
      </c>
      <c r="E44" s="27" t="s">
        <v>562</v>
      </c>
    </row>
    <row r="45" ht="13">
      <c r="A45" s="1" t="s">
        <v>66</v>
      </c>
      <c r="C45" s="22" t="s">
        <v>563</v>
      </c>
      <c r="E45" s="23" t="s">
        <v>564</v>
      </c>
      <c r="L45" s="24">
        <f>SUMIFS(L46:L53,A46:A53,"P")</f>
        <v>0</v>
      </c>
      <c r="M45" s="24">
        <f>SUMIFS(M46:M53,A46:A53,"P")</f>
        <v>0</v>
      </c>
      <c r="N45" s="25"/>
    </row>
    <row r="46">
      <c r="A46" s="1" t="s">
        <v>69</v>
      </c>
      <c r="B46" s="1">
        <v>10</v>
      </c>
      <c r="C46" s="26" t="s">
        <v>565</v>
      </c>
      <c r="D46" t="s">
        <v>75</v>
      </c>
      <c r="E46" s="27" t="s">
        <v>566</v>
      </c>
      <c r="F46" s="28" t="s">
        <v>92</v>
      </c>
      <c r="G46" s="29">
        <v>1500</v>
      </c>
      <c r="H46" s="28">
        <v>0</v>
      </c>
      <c r="I46" s="30">
        <f>ROUND(G46*H46,P4)</f>
        <v>0</v>
      </c>
      <c r="L46" s="31">
        <v>0</v>
      </c>
      <c r="M46" s="24">
        <f>ROUND(G46*L46,P4)</f>
        <v>0</v>
      </c>
      <c r="N46" s="25" t="s">
        <v>527</v>
      </c>
      <c r="O46" s="32">
        <f>M46*AA46</f>
        <v>0</v>
      </c>
      <c r="P46" s="1">
        <v>3</v>
      </c>
      <c r="AA46" s="1">
        <f>IF(P46=1,$O$3,IF(P46=2,$O$4,$O$5))</f>
        <v>0</v>
      </c>
    </row>
    <row r="47">
      <c r="A47" s="1" t="s">
        <v>74</v>
      </c>
      <c r="E47" s="27" t="s">
        <v>567</v>
      </c>
    </row>
    <row r="48" ht="39">
      <c r="A48" s="1" t="s">
        <v>76</v>
      </c>
      <c r="E48" s="33" t="s">
        <v>568</v>
      </c>
    </row>
    <row r="49" ht="37.5">
      <c r="A49" s="1" t="s">
        <v>77</v>
      </c>
      <c r="E49" s="27" t="s">
        <v>569</v>
      </c>
    </row>
    <row r="50">
      <c r="A50" s="1" t="s">
        <v>69</v>
      </c>
      <c r="B50" s="1">
        <v>9</v>
      </c>
      <c r="C50" s="26" t="s">
        <v>570</v>
      </c>
      <c r="D50" t="s">
        <v>75</v>
      </c>
      <c r="E50" s="27" t="s">
        <v>571</v>
      </c>
      <c r="F50" s="28" t="s">
        <v>92</v>
      </c>
      <c r="G50" s="29">
        <v>1576.4100000000001</v>
      </c>
      <c r="H50" s="28">
        <v>0</v>
      </c>
      <c r="I50" s="30">
        <f>ROUND(G50*H50,P4)</f>
        <v>0</v>
      </c>
      <c r="L50" s="31">
        <v>0</v>
      </c>
      <c r="M50" s="24">
        <f>ROUND(G50*L50,P4)</f>
        <v>0</v>
      </c>
      <c r="N50" s="25" t="s">
        <v>527</v>
      </c>
      <c r="O50" s="32">
        <f>M50*AA50</f>
        <v>0</v>
      </c>
      <c r="P50" s="1">
        <v>3</v>
      </c>
      <c r="AA50" s="1">
        <f>IF(P50=1,$O$3,IF(P50=2,$O$4,$O$5))</f>
        <v>0</v>
      </c>
    </row>
    <row r="51">
      <c r="A51" s="1" t="s">
        <v>74</v>
      </c>
      <c r="E51" s="27" t="s">
        <v>572</v>
      </c>
    </row>
    <row r="52" ht="39">
      <c r="A52" s="1" t="s">
        <v>76</v>
      </c>
      <c r="E52" s="33" t="s">
        <v>573</v>
      </c>
    </row>
    <row r="53" ht="25">
      <c r="A53" s="1" t="s">
        <v>77</v>
      </c>
      <c r="E53" s="27" t="s">
        <v>574</v>
      </c>
    </row>
    <row r="54" ht="13">
      <c r="A54" s="1" t="s">
        <v>66</v>
      </c>
      <c r="C54" s="22" t="s">
        <v>575</v>
      </c>
      <c r="E54" s="23" t="s">
        <v>576</v>
      </c>
      <c r="L54" s="24">
        <f>SUMIFS(L55:L62,A55:A62,"P")</f>
        <v>0</v>
      </c>
      <c r="M54" s="24">
        <f>SUMIFS(M55:M62,A55:A62,"P")</f>
        <v>0</v>
      </c>
      <c r="N54" s="25"/>
    </row>
    <row r="55">
      <c r="A55" s="1" t="s">
        <v>69</v>
      </c>
      <c r="B55" s="1">
        <v>11</v>
      </c>
      <c r="C55" s="26" t="s">
        <v>577</v>
      </c>
      <c r="D55" t="s">
        <v>75</v>
      </c>
      <c r="E55" s="27" t="s">
        <v>578</v>
      </c>
      <c r="F55" s="28" t="s">
        <v>83</v>
      </c>
      <c r="G55" s="29">
        <v>152</v>
      </c>
      <c r="H55" s="28">
        <v>0</v>
      </c>
      <c r="I55" s="30">
        <f>ROUND(G55*H55,P4)</f>
        <v>0</v>
      </c>
      <c r="L55" s="31">
        <v>0</v>
      </c>
      <c r="M55" s="24">
        <f>ROUND(G55*L55,P4)</f>
        <v>0</v>
      </c>
      <c r="N55" s="25" t="s">
        <v>527</v>
      </c>
      <c r="O55" s="32">
        <f>M55*AA55</f>
        <v>0</v>
      </c>
      <c r="P55" s="1">
        <v>3</v>
      </c>
      <c r="AA55" s="1">
        <f>IF(P55=1,$O$3,IF(P55=2,$O$4,$O$5))</f>
        <v>0</v>
      </c>
    </row>
    <row r="56">
      <c r="A56" s="1" t="s">
        <v>74</v>
      </c>
      <c r="E56" s="27" t="s">
        <v>579</v>
      </c>
    </row>
    <row r="57" ht="26">
      <c r="A57" s="1" t="s">
        <v>76</v>
      </c>
      <c r="E57" s="33" t="s">
        <v>580</v>
      </c>
    </row>
    <row r="58" ht="162.5">
      <c r="A58" s="1" t="s">
        <v>77</v>
      </c>
      <c r="E58" s="27" t="s">
        <v>581</v>
      </c>
    </row>
    <row r="59">
      <c r="A59" s="1" t="s">
        <v>69</v>
      </c>
      <c r="B59" s="1">
        <v>12</v>
      </c>
      <c r="C59" s="26" t="s">
        <v>582</v>
      </c>
      <c r="D59" t="s">
        <v>75</v>
      </c>
      <c r="E59" s="27" t="s">
        <v>583</v>
      </c>
      <c r="F59" s="28" t="s">
        <v>92</v>
      </c>
      <c r="G59" s="29">
        <v>177.59999999999999</v>
      </c>
      <c r="H59" s="28">
        <v>0</v>
      </c>
      <c r="I59" s="30">
        <f>ROUND(G59*H59,P4)</f>
        <v>0</v>
      </c>
      <c r="L59" s="31">
        <v>0</v>
      </c>
      <c r="M59" s="24">
        <f>ROUND(G59*L59,P4)</f>
        <v>0</v>
      </c>
      <c r="N59" s="25" t="s">
        <v>527</v>
      </c>
      <c r="O59" s="32">
        <f>M59*AA59</f>
        <v>0</v>
      </c>
      <c r="P59" s="1">
        <v>3</v>
      </c>
      <c r="AA59" s="1">
        <f>IF(P59=1,$O$3,IF(P59=2,$O$4,$O$5))</f>
        <v>0</v>
      </c>
    </row>
    <row r="60">
      <c r="A60" s="1" t="s">
        <v>74</v>
      </c>
      <c r="E60" s="27" t="s">
        <v>75</v>
      </c>
    </row>
    <row r="61" ht="39">
      <c r="A61" s="1" t="s">
        <v>76</v>
      </c>
      <c r="E61" s="33" t="s">
        <v>584</v>
      </c>
    </row>
    <row r="62" ht="100">
      <c r="A62" s="1" t="s">
        <v>77</v>
      </c>
      <c r="E62" s="27" t="s">
        <v>585</v>
      </c>
    </row>
    <row r="63" ht="13">
      <c r="A63" s="1" t="s">
        <v>66</v>
      </c>
      <c r="C63" s="22" t="s">
        <v>586</v>
      </c>
      <c r="E63" s="23" t="s">
        <v>587</v>
      </c>
      <c r="L63" s="24">
        <f>SUMIFS(L64:L79,A64:A79,"P")</f>
        <v>0</v>
      </c>
      <c r="M63" s="24">
        <f>SUMIFS(M64:M79,A64:A79,"P")</f>
        <v>0</v>
      </c>
      <c r="N63" s="25"/>
    </row>
    <row r="64" ht="25">
      <c r="A64" s="1" t="s">
        <v>69</v>
      </c>
      <c r="B64" s="1">
        <v>13</v>
      </c>
      <c r="C64" s="26" t="s">
        <v>588</v>
      </c>
      <c r="D64" t="s">
        <v>75</v>
      </c>
      <c r="E64" s="27" t="s">
        <v>589</v>
      </c>
      <c r="F64" s="28" t="s">
        <v>72</v>
      </c>
      <c r="G64" s="29">
        <v>341.58499999999998</v>
      </c>
      <c r="H64" s="28">
        <v>0</v>
      </c>
      <c r="I64" s="30">
        <f>ROUND(G64*H64,P4)</f>
        <v>0</v>
      </c>
      <c r="L64" s="31">
        <v>0</v>
      </c>
      <c r="M64" s="24">
        <f>ROUND(G64*L64,P4)</f>
        <v>0</v>
      </c>
      <c r="N64" s="25" t="s">
        <v>527</v>
      </c>
      <c r="O64" s="32">
        <f>M64*AA64</f>
        <v>0</v>
      </c>
      <c r="P64" s="1">
        <v>3</v>
      </c>
      <c r="AA64" s="1">
        <f>IF(P64=1,$O$3,IF(P64=2,$O$4,$O$5))</f>
        <v>0</v>
      </c>
    </row>
    <row r="65">
      <c r="A65" s="1" t="s">
        <v>74</v>
      </c>
      <c r="E65" s="27" t="s">
        <v>590</v>
      </c>
    </row>
    <row r="66" ht="39">
      <c r="A66" s="1" t="s">
        <v>76</v>
      </c>
      <c r="E66" s="33" t="s">
        <v>591</v>
      </c>
    </row>
    <row r="67" ht="237.5">
      <c r="A67" s="1" t="s">
        <v>77</v>
      </c>
      <c r="E67" s="27" t="s">
        <v>592</v>
      </c>
    </row>
    <row r="68" ht="25">
      <c r="A68" s="1" t="s">
        <v>69</v>
      </c>
      <c r="B68" s="1">
        <v>14</v>
      </c>
      <c r="C68" s="26" t="s">
        <v>593</v>
      </c>
      <c r="D68" t="s">
        <v>75</v>
      </c>
      <c r="E68" s="27" t="s">
        <v>594</v>
      </c>
      <c r="F68" s="28" t="s">
        <v>72</v>
      </c>
      <c r="G68" s="29">
        <v>146.90199999999999</v>
      </c>
      <c r="H68" s="28">
        <v>0</v>
      </c>
      <c r="I68" s="30">
        <f>ROUND(G68*H68,P4)</f>
        <v>0</v>
      </c>
      <c r="L68" s="31">
        <v>0</v>
      </c>
      <c r="M68" s="24">
        <f>ROUND(G68*L68,P4)</f>
        <v>0</v>
      </c>
      <c r="N68" s="25" t="s">
        <v>527</v>
      </c>
      <c r="O68" s="32">
        <f>M68*AA68</f>
        <v>0</v>
      </c>
      <c r="P68" s="1">
        <v>3</v>
      </c>
      <c r="AA68" s="1">
        <f>IF(P68=1,$O$3,IF(P68=2,$O$4,$O$5))</f>
        <v>0</v>
      </c>
    </row>
    <row r="69">
      <c r="A69" s="1" t="s">
        <v>74</v>
      </c>
      <c r="E69" s="27" t="s">
        <v>590</v>
      </c>
    </row>
    <row r="70" ht="39">
      <c r="A70" s="1" t="s">
        <v>76</v>
      </c>
      <c r="E70" s="33" t="s">
        <v>595</v>
      </c>
    </row>
    <row r="71" ht="300">
      <c r="A71" s="1" t="s">
        <v>77</v>
      </c>
      <c r="E71" s="27" t="s">
        <v>596</v>
      </c>
    </row>
    <row r="72" ht="25">
      <c r="A72" s="1" t="s">
        <v>69</v>
      </c>
      <c r="B72" s="1">
        <v>15</v>
      </c>
      <c r="C72" s="26" t="s">
        <v>597</v>
      </c>
      <c r="D72" t="s">
        <v>75</v>
      </c>
      <c r="E72" s="27" t="s">
        <v>598</v>
      </c>
      <c r="F72" s="28" t="s">
        <v>72</v>
      </c>
      <c r="G72" s="29">
        <v>534.65499999999997</v>
      </c>
      <c r="H72" s="28">
        <v>0</v>
      </c>
      <c r="I72" s="30">
        <f>ROUND(G72*H72,P4)</f>
        <v>0</v>
      </c>
      <c r="L72" s="31">
        <v>0</v>
      </c>
      <c r="M72" s="24">
        <f>ROUND(G72*L72,P4)</f>
        <v>0</v>
      </c>
      <c r="N72" s="25" t="s">
        <v>527</v>
      </c>
      <c r="O72" s="32">
        <f>M72*AA72</f>
        <v>0</v>
      </c>
      <c r="P72" s="1">
        <v>3</v>
      </c>
      <c r="AA72" s="1">
        <f>IF(P72=1,$O$3,IF(P72=2,$O$4,$O$5))</f>
        <v>0</v>
      </c>
    </row>
    <row r="73">
      <c r="A73" s="1" t="s">
        <v>74</v>
      </c>
      <c r="E73" s="27" t="s">
        <v>599</v>
      </c>
    </row>
    <row r="74" ht="39">
      <c r="A74" s="1" t="s">
        <v>76</v>
      </c>
      <c r="E74" s="33" t="s">
        <v>600</v>
      </c>
    </row>
    <row r="75" ht="250">
      <c r="A75" s="1" t="s">
        <v>77</v>
      </c>
      <c r="E75" s="27" t="s">
        <v>601</v>
      </c>
    </row>
    <row r="76" ht="25">
      <c r="A76" s="1" t="s">
        <v>69</v>
      </c>
      <c r="B76" s="1">
        <v>16</v>
      </c>
      <c r="C76" s="26" t="s">
        <v>602</v>
      </c>
      <c r="D76" t="s">
        <v>75</v>
      </c>
      <c r="E76" s="27" t="s">
        <v>603</v>
      </c>
      <c r="F76" s="28" t="s">
        <v>72</v>
      </c>
      <c r="G76" s="29">
        <v>583.25999999999999</v>
      </c>
      <c r="H76" s="28">
        <v>0</v>
      </c>
      <c r="I76" s="30">
        <f>ROUND(G76*H76,P4)</f>
        <v>0</v>
      </c>
      <c r="L76" s="31">
        <v>0</v>
      </c>
      <c r="M76" s="24">
        <f>ROUND(G76*L76,P4)</f>
        <v>0</v>
      </c>
      <c r="N76" s="25" t="s">
        <v>527</v>
      </c>
      <c r="O76" s="32">
        <f>M76*AA76</f>
        <v>0</v>
      </c>
      <c r="P76" s="1">
        <v>3</v>
      </c>
      <c r="AA76" s="1">
        <f>IF(P76=1,$O$3,IF(P76=2,$O$4,$O$5))</f>
        <v>0</v>
      </c>
    </row>
    <row r="77">
      <c r="A77" s="1" t="s">
        <v>74</v>
      </c>
      <c r="E77" s="27" t="s">
        <v>604</v>
      </c>
    </row>
    <row r="78" ht="39">
      <c r="A78" s="1" t="s">
        <v>76</v>
      </c>
      <c r="E78" s="33" t="s">
        <v>605</v>
      </c>
    </row>
    <row r="79" ht="262.5">
      <c r="A79" s="1" t="s">
        <v>77</v>
      </c>
      <c r="E79" s="27" t="s">
        <v>606</v>
      </c>
    </row>
    <row r="80" ht="13">
      <c r="A80" s="1" t="s">
        <v>66</v>
      </c>
      <c r="C80" s="22" t="s">
        <v>607</v>
      </c>
      <c r="E80" s="23" t="s">
        <v>608</v>
      </c>
      <c r="L80" s="24">
        <f>SUMIFS(L81:L84,A81:A84,"P")</f>
        <v>0</v>
      </c>
      <c r="M80" s="24">
        <f>SUMIFS(M81:M84,A81:A84,"P")</f>
        <v>0</v>
      </c>
      <c r="N80" s="25"/>
    </row>
    <row r="81">
      <c r="A81" s="1" t="s">
        <v>69</v>
      </c>
      <c r="B81" s="1">
        <v>17</v>
      </c>
      <c r="C81" s="26" t="s">
        <v>609</v>
      </c>
      <c r="D81" t="s">
        <v>75</v>
      </c>
      <c r="E81" s="27" t="s">
        <v>610</v>
      </c>
      <c r="F81" s="28" t="s">
        <v>97</v>
      </c>
      <c r="G81" s="29">
        <v>4</v>
      </c>
      <c r="H81" s="28">
        <v>0</v>
      </c>
      <c r="I81" s="30">
        <f>ROUND(G81*H81,P4)</f>
        <v>0</v>
      </c>
      <c r="L81" s="31">
        <v>0</v>
      </c>
      <c r="M81" s="24">
        <f>ROUND(G81*L81,P4)</f>
        <v>0</v>
      </c>
      <c r="N81" s="25" t="s">
        <v>527</v>
      </c>
      <c r="O81" s="32">
        <f>M81*AA81</f>
        <v>0</v>
      </c>
      <c r="P81" s="1">
        <v>3</v>
      </c>
      <c r="AA81" s="1">
        <f>IF(P81=1,$O$3,IF(P81=2,$O$4,$O$5))</f>
        <v>0</v>
      </c>
    </row>
    <row r="82">
      <c r="A82" s="1" t="s">
        <v>74</v>
      </c>
      <c r="E82" s="27" t="s">
        <v>611</v>
      </c>
    </row>
    <row r="83">
      <c r="A83" s="1" t="s">
        <v>76</v>
      </c>
    </row>
    <row r="84" ht="87.5">
      <c r="A84" s="1" t="s">
        <v>77</v>
      </c>
      <c r="E84" s="27" t="s">
        <v>612</v>
      </c>
    </row>
  </sheetData>
  <sheetProtection sheet="1" objects="1" scenarios="1" spinCount="100000" saltValue="owmc30ttYXlI6LMz87aomwf9DaEh2T7+Dd15spf6pfNT20BHvvbrD9VOJJtu6tME6qAX+/DBO5kJYf6sHBMl+Q==" hashValue="aRWVA+asoDxB2nSyjo2QaN/ZIOeRSD2E9IEzy/TenVwPaFgknTjDv24JUY+2YZw9KN6dV1CV5kN3bNw4Rp/6jQ==" algorithmName="SHA-512" password="9D62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5"/>
  <cols>
    <col min="1" max="1" width="8.726563" style="1" hidden="1"/>
    <col min="2" max="2" width="11.36328" style="1" customWidth="1"/>
    <col min="3" max="3" width="13.90625" style="1" customWidth="1"/>
    <col min="5" max="5" width="70.08984" style="1" customWidth="1"/>
    <col min="6" max="6" width="11.36328" style="1" customWidth="1"/>
    <col min="7" max="7" width="16" style="1" customWidth="1"/>
    <col min="8" max="8" width="16" style="1" customWidth="1"/>
    <col min="9" max="9" width="16" style="1" customWidth="1"/>
    <col min="10" max="10" width="8.726563" style="1" hidden="1"/>
    <col min="11" max="11" width="8.726563" style="1" hidden="1"/>
    <col min="12" max="12" width="16" style="1" customWidth="1"/>
    <col min="13" max="13" width="16" style="1" customWidth="1"/>
    <col min="14" max="14" width="16" style="1" customWidth="1"/>
    <col min="15" max="15" width="8.726563" style="1" hidden="1"/>
    <col min="16" max="16" width="8.726563" style="1" hidden="1"/>
    <col min="17" max="17" width="8.726563" style="1" hidden="1"/>
    <col min="19" max="19" width="30.36328" style="1" customWidth="1"/>
    <col min="27" max="27" width="8.726563" style="1" hidden="1"/>
  </cols>
  <sheetData>
    <row r="1" ht="36.8504" customHeight="1">
      <c r="A1" s="16" t="s">
        <v>44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45</v>
      </c>
      <c r="B3" s="17" t="s">
        <v>46</v>
      </c>
      <c r="C3" s="18" t="s">
        <v>1</v>
      </c>
      <c r="D3" s="1"/>
      <c r="E3" s="17" t="s">
        <v>2</v>
      </c>
      <c r="F3" s="1"/>
      <c r="G3" s="1"/>
      <c r="H3" s="1"/>
      <c r="L3" s="19" t="s">
        <v>26</v>
      </c>
      <c r="M3" s="20">
        <f>Rekapitulace!C17</f>
        <v>0</v>
      </c>
      <c r="N3" s="6" t="s">
        <v>3</v>
      </c>
      <c r="O3">
        <v>0</v>
      </c>
      <c r="P3">
        <v>2</v>
      </c>
    </row>
    <row r="4" ht="34.01575" customHeight="1">
      <c r="A4" s="16" t="s">
        <v>47</v>
      </c>
      <c r="B4" s="17" t="s">
        <v>48</v>
      </c>
      <c r="C4" s="18" t="s">
        <v>26</v>
      </c>
      <c r="D4" s="1"/>
      <c r="E4" s="17" t="s">
        <v>27</v>
      </c>
      <c r="F4" s="1"/>
      <c r="G4" s="1"/>
      <c r="H4" s="1"/>
      <c r="O4">
        <v>0.12</v>
      </c>
      <c r="P4">
        <v>2</v>
      </c>
    </row>
    <row r="5">
      <c r="A5" s="9" t="s">
        <v>49</v>
      </c>
      <c r="B5" s="9" t="s">
        <v>50</v>
      </c>
      <c r="C5" s="9" t="s">
        <v>51</v>
      </c>
      <c r="D5" s="9" t="s">
        <v>52</v>
      </c>
      <c r="E5" s="9" t="s">
        <v>53</v>
      </c>
      <c r="F5" s="9" t="s">
        <v>54</v>
      </c>
      <c r="G5" s="9" t="s">
        <v>55</v>
      </c>
      <c r="H5" s="9" t="s">
        <v>56</v>
      </c>
      <c r="I5" s="9" t="s">
        <v>57</v>
      </c>
      <c r="J5" s="21"/>
      <c r="K5" s="21"/>
      <c r="L5" s="9" t="s">
        <v>58</v>
      </c>
      <c r="M5" s="21"/>
      <c r="N5" s="9" t="s">
        <v>59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60</v>
      </c>
      <c r="K6" s="21"/>
      <c r="L6" s="21"/>
      <c r="M6" s="21"/>
      <c r="N6" s="9"/>
    </row>
    <row r="7" ht="25">
      <c r="A7" s="9"/>
      <c r="B7" s="9"/>
      <c r="C7" s="9"/>
      <c r="D7" s="9"/>
      <c r="E7" s="9"/>
      <c r="F7" s="9"/>
      <c r="G7" s="9"/>
      <c r="H7" s="9"/>
      <c r="I7" s="9"/>
      <c r="J7" s="9" t="s">
        <v>61</v>
      </c>
      <c r="K7" s="9" t="s">
        <v>62</v>
      </c>
      <c r="L7" s="9" t="s">
        <v>61</v>
      </c>
      <c r="M7" s="9" t="s">
        <v>62</v>
      </c>
      <c r="N7" s="9"/>
      <c r="S7" s="1" t="s">
        <v>63</v>
      </c>
      <c r="T7">
        <f>COUNTIFS(L8:L124,"=0",A8:A124,"P")+COUNTIFS(L8:L124,"",A8:A124,"P")+SUM(Q8:Q124)</f>
        <v>0</v>
      </c>
    </row>
    <row r="8" ht="13">
      <c r="A8" s="1" t="s">
        <v>64</v>
      </c>
      <c r="C8" s="22" t="s">
        <v>613</v>
      </c>
      <c r="E8" s="23" t="s">
        <v>29</v>
      </c>
      <c r="L8" s="24">
        <f>L9+L90+L107</f>
        <v>0</v>
      </c>
      <c r="M8" s="24">
        <f>M9+M90+M107</f>
        <v>0</v>
      </c>
      <c r="N8" s="25"/>
    </row>
    <row r="9" ht="13">
      <c r="A9" s="1" t="s">
        <v>66</v>
      </c>
      <c r="C9" s="22" t="s">
        <v>67</v>
      </c>
      <c r="E9" s="23" t="s">
        <v>614</v>
      </c>
      <c r="L9" s="24">
        <f>SUMIFS(L10:L89,A10:A89,"P")</f>
        <v>0</v>
      </c>
      <c r="M9" s="24">
        <f>SUMIFS(M10:M89,A10:A89,"P")</f>
        <v>0</v>
      </c>
      <c r="N9" s="25"/>
    </row>
    <row r="10">
      <c r="A10" s="1" t="s">
        <v>69</v>
      </c>
      <c r="B10" s="1">
        <v>1</v>
      </c>
      <c r="C10" s="26" t="s">
        <v>615</v>
      </c>
      <c r="D10" t="s">
        <v>75</v>
      </c>
      <c r="E10" s="27" t="s">
        <v>616</v>
      </c>
      <c r="F10" s="28" t="s">
        <v>97</v>
      </c>
      <c r="G10" s="29">
        <v>2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73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74</v>
      </c>
      <c r="E11" s="27" t="s">
        <v>75</v>
      </c>
    </row>
    <row r="12">
      <c r="A12" s="1" t="s">
        <v>76</v>
      </c>
    </row>
    <row r="13" ht="87.5">
      <c r="A13" s="1" t="s">
        <v>77</v>
      </c>
      <c r="E13" s="27" t="s">
        <v>617</v>
      </c>
    </row>
    <row r="14" ht="25">
      <c r="A14" s="1" t="s">
        <v>69</v>
      </c>
      <c r="B14" s="1">
        <v>2</v>
      </c>
      <c r="C14" s="26" t="s">
        <v>618</v>
      </c>
      <c r="D14" t="s">
        <v>75</v>
      </c>
      <c r="E14" s="27" t="s">
        <v>619</v>
      </c>
      <c r="F14" s="28" t="s">
        <v>97</v>
      </c>
      <c r="G14" s="29">
        <v>2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73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74</v>
      </c>
      <c r="E15" s="27" t="s">
        <v>75</v>
      </c>
    </row>
    <row r="16">
      <c r="A16" s="1" t="s">
        <v>76</v>
      </c>
    </row>
    <row r="17" ht="100">
      <c r="A17" s="1" t="s">
        <v>77</v>
      </c>
      <c r="E17" s="27" t="s">
        <v>620</v>
      </c>
    </row>
    <row r="18">
      <c r="A18" s="1" t="s">
        <v>69</v>
      </c>
      <c r="B18" s="1">
        <v>3</v>
      </c>
      <c r="C18" s="26" t="s">
        <v>621</v>
      </c>
      <c r="D18" t="s">
        <v>75</v>
      </c>
      <c r="E18" s="27" t="s">
        <v>622</v>
      </c>
      <c r="F18" s="28" t="s">
        <v>97</v>
      </c>
      <c r="G18" s="29">
        <v>3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73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74</v>
      </c>
      <c r="E19" s="27" t="s">
        <v>75</v>
      </c>
    </row>
    <row r="20">
      <c r="A20" s="1" t="s">
        <v>76</v>
      </c>
    </row>
    <row r="21" ht="87.5">
      <c r="A21" s="1" t="s">
        <v>77</v>
      </c>
      <c r="E21" s="27" t="s">
        <v>623</v>
      </c>
    </row>
    <row r="22">
      <c r="A22" s="1" t="s">
        <v>69</v>
      </c>
      <c r="B22" s="1">
        <v>4</v>
      </c>
      <c r="C22" s="26" t="s">
        <v>624</v>
      </c>
      <c r="D22" t="s">
        <v>75</v>
      </c>
      <c r="E22" s="27" t="s">
        <v>625</v>
      </c>
      <c r="F22" s="28" t="s">
        <v>97</v>
      </c>
      <c r="G22" s="29">
        <v>6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73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74</v>
      </c>
      <c r="E23" s="27" t="s">
        <v>75</v>
      </c>
    </row>
    <row r="24">
      <c r="A24" s="1" t="s">
        <v>76</v>
      </c>
    </row>
    <row r="25" ht="87.5">
      <c r="A25" s="1" t="s">
        <v>77</v>
      </c>
      <c r="E25" s="27" t="s">
        <v>626</v>
      </c>
    </row>
    <row r="26">
      <c r="A26" s="1" t="s">
        <v>69</v>
      </c>
      <c r="B26" s="1">
        <v>5</v>
      </c>
      <c r="C26" s="26" t="s">
        <v>627</v>
      </c>
      <c r="D26" t="s">
        <v>75</v>
      </c>
      <c r="E26" s="27" t="s">
        <v>628</v>
      </c>
      <c r="F26" s="28" t="s">
        <v>97</v>
      </c>
      <c r="G26" s="29">
        <v>8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73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74</v>
      </c>
      <c r="E27" s="27" t="s">
        <v>75</v>
      </c>
    </row>
    <row r="28">
      <c r="A28" s="1" t="s">
        <v>76</v>
      </c>
    </row>
    <row r="29" ht="100">
      <c r="A29" s="1" t="s">
        <v>77</v>
      </c>
      <c r="E29" s="27" t="s">
        <v>629</v>
      </c>
    </row>
    <row r="30">
      <c r="A30" s="1" t="s">
        <v>69</v>
      </c>
      <c r="B30" s="1">
        <v>6</v>
      </c>
      <c r="C30" s="26" t="s">
        <v>630</v>
      </c>
      <c r="D30" t="s">
        <v>75</v>
      </c>
      <c r="E30" s="27" t="s">
        <v>631</v>
      </c>
      <c r="F30" s="28" t="s">
        <v>97</v>
      </c>
      <c r="G30" s="29">
        <v>58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73</v>
      </c>
      <c r="O30" s="32">
        <f>M30*AA30</f>
        <v>0</v>
      </c>
      <c r="P30" s="1">
        <v>3</v>
      </c>
      <c r="AA30" s="1">
        <f>IF(P30=1,$O$3,IF(P30=2,$O$4,$O$5))</f>
        <v>0</v>
      </c>
    </row>
    <row r="31">
      <c r="A31" s="1" t="s">
        <v>74</v>
      </c>
      <c r="E31" s="27" t="s">
        <v>75</v>
      </c>
    </row>
    <row r="32">
      <c r="A32" s="1" t="s">
        <v>76</v>
      </c>
    </row>
    <row r="33" ht="100">
      <c r="A33" s="1" t="s">
        <v>77</v>
      </c>
      <c r="E33" s="27" t="s">
        <v>629</v>
      </c>
    </row>
    <row r="34">
      <c r="A34" s="1" t="s">
        <v>69</v>
      </c>
      <c r="B34" s="1">
        <v>7</v>
      </c>
      <c r="C34" s="26" t="s">
        <v>632</v>
      </c>
      <c r="D34" t="s">
        <v>75</v>
      </c>
      <c r="E34" s="27" t="s">
        <v>633</v>
      </c>
      <c r="F34" s="28" t="s">
        <v>97</v>
      </c>
      <c r="G34" s="29">
        <v>7</v>
      </c>
      <c r="H34" s="28">
        <v>0</v>
      </c>
      <c r="I34" s="30">
        <f>ROUND(G34*H34,P4)</f>
        <v>0</v>
      </c>
      <c r="L34" s="31">
        <v>0</v>
      </c>
      <c r="M34" s="24">
        <f>ROUND(G34*L34,P4)</f>
        <v>0</v>
      </c>
      <c r="N34" s="25" t="s">
        <v>73</v>
      </c>
      <c r="O34" s="32">
        <f>M34*AA34</f>
        <v>0</v>
      </c>
      <c r="P34" s="1">
        <v>3</v>
      </c>
      <c r="AA34" s="1">
        <f>IF(P34=1,$O$3,IF(P34=2,$O$4,$O$5))</f>
        <v>0</v>
      </c>
    </row>
    <row r="35">
      <c r="A35" s="1" t="s">
        <v>74</v>
      </c>
      <c r="E35" s="27" t="s">
        <v>75</v>
      </c>
    </row>
    <row r="36">
      <c r="A36" s="1" t="s">
        <v>76</v>
      </c>
    </row>
    <row r="37" ht="100">
      <c r="A37" s="1" t="s">
        <v>77</v>
      </c>
      <c r="E37" s="27" t="s">
        <v>629</v>
      </c>
    </row>
    <row r="38">
      <c r="A38" s="1" t="s">
        <v>69</v>
      </c>
      <c r="B38" s="1">
        <v>8</v>
      </c>
      <c r="C38" s="26" t="s">
        <v>634</v>
      </c>
      <c r="D38" t="s">
        <v>75</v>
      </c>
      <c r="E38" s="27" t="s">
        <v>635</v>
      </c>
      <c r="F38" s="28" t="s">
        <v>97</v>
      </c>
      <c r="G38" s="29">
        <v>4</v>
      </c>
      <c r="H38" s="28">
        <v>0</v>
      </c>
      <c r="I38" s="30">
        <f>ROUND(G38*H38,P4)</f>
        <v>0</v>
      </c>
      <c r="L38" s="31">
        <v>0</v>
      </c>
      <c r="M38" s="24">
        <f>ROUND(G38*L38,P4)</f>
        <v>0</v>
      </c>
      <c r="N38" s="25" t="s">
        <v>73</v>
      </c>
      <c r="O38" s="32">
        <f>M38*AA38</f>
        <v>0</v>
      </c>
      <c r="P38" s="1">
        <v>3</v>
      </c>
      <c r="AA38" s="1">
        <f>IF(P38=1,$O$3,IF(P38=2,$O$4,$O$5))</f>
        <v>0</v>
      </c>
    </row>
    <row r="39">
      <c r="A39" s="1" t="s">
        <v>74</v>
      </c>
      <c r="E39" s="27" t="s">
        <v>75</v>
      </c>
    </row>
    <row r="40">
      <c r="A40" s="1" t="s">
        <v>76</v>
      </c>
    </row>
    <row r="41" ht="100">
      <c r="A41" s="1" t="s">
        <v>77</v>
      </c>
      <c r="E41" s="27" t="s">
        <v>629</v>
      </c>
    </row>
    <row r="42">
      <c r="A42" s="1" t="s">
        <v>69</v>
      </c>
      <c r="B42" s="1">
        <v>9</v>
      </c>
      <c r="C42" s="26" t="s">
        <v>636</v>
      </c>
      <c r="D42" t="s">
        <v>75</v>
      </c>
      <c r="E42" s="27" t="s">
        <v>637</v>
      </c>
      <c r="F42" s="28" t="s">
        <v>97</v>
      </c>
      <c r="G42" s="29">
        <v>4</v>
      </c>
      <c r="H42" s="28">
        <v>0</v>
      </c>
      <c r="I42" s="30">
        <f>ROUND(G42*H42,P4)</f>
        <v>0</v>
      </c>
      <c r="L42" s="31">
        <v>0</v>
      </c>
      <c r="M42" s="24">
        <f>ROUND(G42*L42,P4)</f>
        <v>0</v>
      </c>
      <c r="N42" s="25" t="s">
        <v>73</v>
      </c>
      <c r="O42" s="32">
        <f>M42*AA42</f>
        <v>0</v>
      </c>
      <c r="P42" s="1">
        <v>3</v>
      </c>
      <c r="AA42" s="1">
        <f>IF(P42=1,$O$3,IF(P42=2,$O$4,$O$5))</f>
        <v>0</v>
      </c>
    </row>
    <row r="43">
      <c r="A43" s="1" t="s">
        <v>74</v>
      </c>
      <c r="E43" s="27" t="s">
        <v>75</v>
      </c>
    </row>
    <row r="44">
      <c r="A44" s="1" t="s">
        <v>76</v>
      </c>
    </row>
    <row r="45" ht="100">
      <c r="A45" s="1" t="s">
        <v>77</v>
      </c>
      <c r="E45" s="27" t="s">
        <v>629</v>
      </c>
    </row>
    <row r="46">
      <c r="A46" s="1" t="s">
        <v>69</v>
      </c>
      <c r="B46" s="1">
        <v>10</v>
      </c>
      <c r="C46" s="26" t="s">
        <v>638</v>
      </c>
      <c r="D46" t="s">
        <v>75</v>
      </c>
      <c r="E46" s="27" t="s">
        <v>639</v>
      </c>
      <c r="F46" s="28" t="s">
        <v>97</v>
      </c>
      <c r="G46" s="29">
        <v>2</v>
      </c>
      <c r="H46" s="28">
        <v>0</v>
      </c>
      <c r="I46" s="30">
        <f>ROUND(G46*H46,P4)</f>
        <v>0</v>
      </c>
      <c r="L46" s="31">
        <v>0</v>
      </c>
      <c r="M46" s="24">
        <f>ROUND(G46*L46,P4)</f>
        <v>0</v>
      </c>
      <c r="N46" s="25" t="s">
        <v>73</v>
      </c>
      <c r="O46" s="32">
        <f>M46*AA46</f>
        <v>0</v>
      </c>
      <c r="P46" s="1">
        <v>3</v>
      </c>
      <c r="AA46" s="1">
        <f>IF(P46=1,$O$3,IF(P46=2,$O$4,$O$5))</f>
        <v>0</v>
      </c>
    </row>
    <row r="47">
      <c r="A47" s="1" t="s">
        <v>74</v>
      </c>
      <c r="E47" s="27" t="s">
        <v>75</v>
      </c>
    </row>
    <row r="48">
      <c r="A48" s="1" t="s">
        <v>76</v>
      </c>
    </row>
    <row r="49" ht="100">
      <c r="A49" s="1" t="s">
        <v>77</v>
      </c>
      <c r="E49" s="27" t="s">
        <v>629</v>
      </c>
    </row>
    <row r="50">
      <c r="A50" s="1" t="s">
        <v>69</v>
      </c>
      <c r="B50" s="1">
        <v>11</v>
      </c>
      <c r="C50" s="26" t="s">
        <v>640</v>
      </c>
      <c r="D50" t="s">
        <v>75</v>
      </c>
      <c r="E50" s="27" t="s">
        <v>641</v>
      </c>
      <c r="F50" s="28" t="s">
        <v>83</v>
      </c>
      <c r="G50" s="29">
        <v>20</v>
      </c>
      <c r="H50" s="28">
        <v>0</v>
      </c>
      <c r="I50" s="30">
        <f>ROUND(G50*H50,P4)</f>
        <v>0</v>
      </c>
      <c r="L50" s="31">
        <v>0</v>
      </c>
      <c r="M50" s="24">
        <f>ROUND(G50*L50,P4)</f>
        <v>0</v>
      </c>
      <c r="N50" s="25" t="s">
        <v>73</v>
      </c>
      <c r="O50" s="32">
        <f>M50*AA50</f>
        <v>0</v>
      </c>
      <c r="P50" s="1">
        <v>3</v>
      </c>
      <c r="AA50" s="1">
        <f>IF(P50=1,$O$3,IF(P50=2,$O$4,$O$5))</f>
        <v>0</v>
      </c>
    </row>
    <row r="51">
      <c r="A51" s="1" t="s">
        <v>74</v>
      </c>
      <c r="E51" s="27" t="s">
        <v>75</v>
      </c>
    </row>
    <row r="52">
      <c r="A52" s="1" t="s">
        <v>76</v>
      </c>
    </row>
    <row r="53" ht="100">
      <c r="A53" s="1" t="s">
        <v>77</v>
      </c>
      <c r="E53" s="27" t="s">
        <v>642</v>
      </c>
    </row>
    <row r="54">
      <c r="A54" s="1" t="s">
        <v>69</v>
      </c>
      <c r="B54" s="1">
        <v>12</v>
      </c>
      <c r="C54" s="26" t="s">
        <v>643</v>
      </c>
      <c r="D54" t="s">
        <v>75</v>
      </c>
      <c r="E54" s="27" t="s">
        <v>644</v>
      </c>
      <c r="F54" s="28" t="s">
        <v>83</v>
      </c>
      <c r="G54" s="29">
        <v>50</v>
      </c>
      <c r="H54" s="28">
        <v>0</v>
      </c>
      <c r="I54" s="30">
        <f>ROUND(G54*H54,P4)</f>
        <v>0</v>
      </c>
      <c r="L54" s="31">
        <v>0</v>
      </c>
      <c r="M54" s="24">
        <f>ROUND(G54*L54,P4)</f>
        <v>0</v>
      </c>
      <c r="N54" s="25" t="s">
        <v>73</v>
      </c>
      <c r="O54" s="32">
        <f>M54*AA54</f>
        <v>0</v>
      </c>
      <c r="P54" s="1">
        <v>3</v>
      </c>
      <c r="AA54" s="1">
        <f>IF(P54=1,$O$3,IF(P54=2,$O$4,$O$5))</f>
        <v>0</v>
      </c>
    </row>
    <row r="55">
      <c r="A55" s="1" t="s">
        <v>74</v>
      </c>
      <c r="E55" s="27" t="s">
        <v>75</v>
      </c>
    </row>
    <row r="56">
      <c r="A56" s="1" t="s">
        <v>76</v>
      </c>
    </row>
    <row r="57" ht="87.5">
      <c r="A57" s="1" t="s">
        <v>77</v>
      </c>
      <c r="E57" s="27" t="s">
        <v>645</v>
      </c>
    </row>
    <row r="58">
      <c r="A58" s="1" t="s">
        <v>69</v>
      </c>
      <c r="B58" s="1">
        <v>13</v>
      </c>
      <c r="C58" s="26" t="s">
        <v>646</v>
      </c>
      <c r="D58" t="s">
        <v>75</v>
      </c>
      <c r="E58" s="27" t="s">
        <v>647</v>
      </c>
      <c r="F58" s="28" t="s">
        <v>97</v>
      </c>
      <c r="G58" s="29">
        <v>6</v>
      </c>
      <c r="H58" s="28">
        <v>0</v>
      </c>
      <c r="I58" s="30">
        <f>ROUND(G58*H58,P4)</f>
        <v>0</v>
      </c>
      <c r="L58" s="31">
        <v>0</v>
      </c>
      <c r="M58" s="24">
        <f>ROUND(G58*L58,P4)</f>
        <v>0</v>
      </c>
      <c r="N58" s="25" t="s">
        <v>73</v>
      </c>
      <c r="O58" s="32">
        <f>M58*AA58</f>
        <v>0</v>
      </c>
      <c r="P58" s="1">
        <v>3</v>
      </c>
      <c r="AA58" s="1">
        <f>IF(P58=1,$O$3,IF(P58=2,$O$4,$O$5))</f>
        <v>0</v>
      </c>
    </row>
    <row r="59">
      <c r="A59" s="1" t="s">
        <v>74</v>
      </c>
      <c r="E59" s="27" t="s">
        <v>75</v>
      </c>
    </row>
    <row r="60">
      <c r="A60" s="1" t="s">
        <v>76</v>
      </c>
    </row>
    <row r="61" ht="87.5">
      <c r="A61" s="1" t="s">
        <v>77</v>
      </c>
      <c r="E61" s="27" t="s">
        <v>648</v>
      </c>
    </row>
    <row r="62">
      <c r="A62" s="1" t="s">
        <v>69</v>
      </c>
      <c r="B62" s="1">
        <v>14</v>
      </c>
      <c r="C62" s="26" t="s">
        <v>649</v>
      </c>
      <c r="D62" t="s">
        <v>75</v>
      </c>
      <c r="E62" s="27" t="s">
        <v>650</v>
      </c>
      <c r="F62" s="28" t="s">
        <v>97</v>
      </c>
      <c r="G62" s="29">
        <v>6</v>
      </c>
      <c r="H62" s="28">
        <v>0</v>
      </c>
      <c r="I62" s="30">
        <f>ROUND(G62*H62,P4)</f>
        <v>0</v>
      </c>
      <c r="L62" s="31">
        <v>0</v>
      </c>
      <c r="M62" s="24">
        <f>ROUND(G62*L62,P4)</f>
        <v>0</v>
      </c>
      <c r="N62" s="25" t="s">
        <v>73</v>
      </c>
      <c r="O62" s="32">
        <f>M62*AA62</f>
        <v>0</v>
      </c>
      <c r="P62" s="1">
        <v>3</v>
      </c>
      <c r="AA62" s="1">
        <f>IF(P62=1,$O$3,IF(P62=2,$O$4,$O$5))</f>
        <v>0</v>
      </c>
    </row>
    <row r="63">
      <c r="A63" s="1" t="s">
        <v>74</v>
      </c>
      <c r="E63" s="27" t="s">
        <v>75</v>
      </c>
    </row>
    <row r="64">
      <c r="A64" s="1" t="s">
        <v>76</v>
      </c>
    </row>
    <row r="65" ht="87.5">
      <c r="A65" s="1" t="s">
        <v>77</v>
      </c>
      <c r="E65" s="27" t="s">
        <v>648</v>
      </c>
    </row>
    <row r="66">
      <c r="A66" s="1" t="s">
        <v>69</v>
      </c>
      <c r="B66" s="1">
        <v>15</v>
      </c>
      <c r="C66" s="26" t="s">
        <v>651</v>
      </c>
      <c r="D66" t="s">
        <v>75</v>
      </c>
      <c r="E66" s="27" t="s">
        <v>652</v>
      </c>
      <c r="F66" s="28" t="s">
        <v>97</v>
      </c>
      <c r="G66" s="29">
        <v>6</v>
      </c>
      <c r="H66" s="28">
        <v>0</v>
      </c>
      <c r="I66" s="30">
        <f>ROUND(G66*H66,P4)</f>
        <v>0</v>
      </c>
      <c r="L66" s="31">
        <v>0</v>
      </c>
      <c r="M66" s="24">
        <f>ROUND(G66*L66,P4)</f>
        <v>0</v>
      </c>
      <c r="N66" s="25" t="s">
        <v>73</v>
      </c>
      <c r="O66" s="32">
        <f>M66*AA66</f>
        <v>0</v>
      </c>
      <c r="P66" s="1">
        <v>3</v>
      </c>
      <c r="AA66" s="1">
        <f>IF(P66=1,$O$3,IF(P66=2,$O$4,$O$5))</f>
        <v>0</v>
      </c>
    </row>
    <row r="67">
      <c r="A67" s="1" t="s">
        <v>74</v>
      </c>
      <c r="E67" s="27" t="s">
        <v>75</v>
      </c>
    </row>
    <row r="68">
      <c r="A68" s="1" t="s">
        <v>76</v>
      </c>
    </row>
    <row r="69" ht="87.5">
      <c r="A69" s="1" t="s">
        <v>77</v>
      </c>
      <c r="E69" s="27" t="s">
        <v>648</v>
      </c>
    </row>
    <row r="70">
      <c r="A70" s="1" t="s">
        <v>69</v>
      </c>
      <c r="B70" s="1">
        <v>16</v>
      </c>
      <c r="C70" s="26" t="s">
        <v>653</v>
      </c>
      <c r="D70" t="s">
        <v>75</v>
      </c>
      <c r="E70" s="27" t="s">
        <v>654</v>
      </c>
      <c r="F70" s="28" t="s">
        <v>97</v>
      </c>
      <c r="G70" s="29">
        <v>7</v>
      </c>
      <c r="H70" s="28">
        <v>0</v>
      </c>
      <c r="I70" s="30">
        <f>ROUND(G70*H70,P4)</f>
        <v>0</v>
      </c>
      <c r="L70" s="31">
        <v>0</v>
      </c>
      <c r="M70" s="24">
        <f>ROUND(G70*L70,P4)</f>
        <v>0</v>
      </c>
      <c r="N70" s="25" t="s">
        <v>73</v>
      </c>
      <c r="O70" s="32">
        <f>M70*AA70</f>
        <v>0</v>
      </c>
      <c r="P70" s="1">
        <v>3</v>
      </c>
      <c r="AA70" s="1">
        <f>IF(P70=1,$O$3,IF(P70=2,$O$4,$O$5))</f>
        <v>0</v>
      </c>
    </row>
    <row r="71">
      <c r="A71" s="1" t="s">
        <v>74</v>
      </c>
      <c r="E71" s="27" t="s">
        <v>75</v>
      </c>
    </row>
    <row r="72">
      <c r="A72" s="1" t="s">
        <v>76</v>
      </c>
    </row>
    <row r="73" ht="112.5">
      <c r="A73" s="1" t="s">
        <v>77</v>
      </c>
      <c r="E73" s="27" t="s">
        <v>655</v>
      </c>
    </row>
    <row r="74" ht="25">
      <c r="A74" s="1" t="s">
        <v>69</v>
      </c>
      <c r="B74" s="1">
        <v>17</v>
      </c>
      <c r="C74" s="26" t="s">
        <v>656</v>
      </c>
      <c r="D74" t="s">
        <v>75</v>
      </c>
      <c r="E74" s="27" t="s">
        <v>657</v>
      </c>
      <c r="F74" s="28" t="s">
        <v>97</v>
      </c>
      <c r="G74" s="29">
        <v>6</v>
      </c>
      <c r="H74" s="28">
        <v>0</v>
      </c>
      <c r="I74" s="30">
        <f>ROUND(G74*H74,P4)</f>
        <v>0</v>
      </c>
      <c r="L74" s="31">
        <v>0</v>
      </c>
      <c r="M74" s="24">
        <f>ROUND(G74*L74,P4)</f>
        <v>0</v>
      </c>
      <c r="N74" s="25" t="s">
        <v>73</v>
      </c>
      <c r="O74" s="32">
        <f>M74*AA74</f>
        <v>0</v>
      </c>
      <c r="P74" s="1">
        <v>3</v>
      </c>
      <c r="AA74" s="1">
        <f>IF(P74=1,$O$3,IF(P74=2,$O$4,$O$5))</f>
        <v>0</v>
      </c>
    </row>
    <row r="75">
      <c r="A75" s="1" t="s">
        <v>74</v>
      </c>
      <c r="E75" s="27" t="s">
        <v>75</v>
      </c>
    </row>
    <row r="76">
      <c r="A76" s="1" t="s">
        <v>76</v>
      </c>
    </row>
    <row r="77" ht="87.5">
      <c r="A77" s="1" t="s">
        <v>77</v>
      </c>
      <c r="E77" s="27" t="s">
        <v>658</v>
      </c>
    </row>
    <row r="78" ht="25">
      <c r="A78" s="1" t="s">
        <v>69</v>
      </c>
      <c r="B78" s="1">
        <v>18</v>
      </c>
      <c r="C78" s="26" t="s">
        <v>659</v>
      </c>
      <c r="D78" t="s">
        <v>75</v>
      </c>
      <c r="E78" s="27" t="s">
        <v>660</v>
      </c>
      <c r="F78" s="28" t="s">
        <v>97</v>
      </c>
      <c r="G78" s="29">
        <v>6</v>
      </c>
      <c r="H78" s="28">
        <v>0</v>
      </c>
      <c r="I78" s="30">
        <f>ROUND(G78*H78,P4)</f>
        <v>0</v>
      </c>
      <c r="L78" s="31">
        <v>0</v>
      </c>
      <c r="M78" s="24">
        <f>ROUND(G78*L78,P4)</f>
        <v>0</v>
      </c>
      <c r="N78" s="25" t="s">
        <v>73</v>
      </c>
      <c r="O78" s="32">
        <f>M78*AA78</f>
        <v>0</v>
      </c>
      <c r="P78" s="1">
        <v>3</v>
      </c>
      <c r="AA78" s="1">
        <f>IF(P78=1,$O$3,IF(P78=2,$O$4,$O$5))</f>
        <v>0</v>
      </c>
    </row>
    <row r="79">
      <c r="A79" s="1" t="s">
        <v>74</v>
      </c>
      <c r="E79" s="27" t="s">
        <v>75</v>
      </c>
    </row>
    <row r="80">
      <c r="A80" s="1" t="s">
        <v>76</v>
      </c>
    </row>
    <row r="81" ht="75">
      <c r="A81" s="1" t="s">
        <v>77</v>
      </c>
      <c r="E81" s="27" t="s">
        <v>661</v>
      </c>
    </row>
    <row r="82" ht="25">
      <c r="A82" s="1" t="s">
        <v>69</v>
      </c>
      <c r="B82" s="1">
        <v>19</v>
      </c>
      <c r="C82" s="26" t="s">
        <v>662</v>
      </c>
      <c r="D82" t="s">
        <v>75</v>
      </c>
      <c r="E82" s="27" t="s">
        <v>663</v>
      </c>
      <c r="F82" s="28" t="s">
        <v>97</v>
      </c>
      <c r="G82" s="29">
        <v>6</v>
      </c>
      <c r="H82" s="28">
        <v>0</v>
      </c>
      <c r="I82" s="30">
        <f>ROUND(G82*H82,P4)</f>
        <v>0</v>
      </c>
      <c r="L82" s="31">
        <v>0</v>
      </c>
      <c r="M82" s="24">
        <f>ROUND(G82*L82,P4)</f>
        <v>0</v>
      </c>
      <c r="N82" s="25" t="s">
        <v>73</v>
      </c>
      <c r="O82" s="32">
        <f>M82*AA82</f>
        <v>0</v>
      </c>
      <c r="P82" s="1">
        <v>3</v>
      </c>
      <c r="AA82" s="1">
        <f>IF(P82=1,$O$3,IF(P82=2,$O$4,$O$5))</f>
        <v>0</v>
      </c>
    </row>
    <row r="83">
      <c r="A83" s="1" t="s">
        <v>74</v>
      </c>
      <c r="E83" s="27" t="s">
        <v>75</v>
      </c>
    </row>
    <row r="84">
      <c r="A84" s="1" t="s">
        <v>76</v>
      </c>
    </row>
    <row r="85" ht="87.5">
      <c r="A85" s="1" t="s">
        <v>77</v>
      </c>
      <c r="E85" s="27" t="s">
        <v>664</v>
      </c>
    </row>
    <row r="86">
      <c r="A86" s="1" t="s">
        <v>69</v>
      </c>
      <c r="B86" s="1">
        <v>20</v>
      </c>
      <c r="C86" s="26" t="s">
        <v>665</v>
      </c>
      <c r="D86" t="s">
        <v>75</v>
      </c>
      <c r="E86" s="27" t="s">
        <v>666</v>
      </c>
      <c r="F86" s="28" t="s">
        <v>214</v>
      </c>
      <c r="G86" s="29">
        <v>16</v>
      </c>
      <c r="H86" s="28">
        <v>0</v>
      </c>
      <c r="I86" s="30">
        <f>ROUND(G86*H86,P4)</f>
        <v>0</v>
      </c>
      <c r="L86" s="31">
        <v>0</v>
      </c>
      <c r="M86" s="24">
        <f>ROUND(G86*L86,P4)</f>
        <v>0</v>
      </c>
      <c r="N86" s="25" t="s">
        <v>73</v>
      </c>
      <c r="O86" s="32">
        <f>M86*AA86</f>
        <v>0</v>
      </c>
      <c r="P86" s="1">
        <v>3</v>
      </c>
      <c r="AA86" s="1">
        <f>IF(P86=1,$O$3,IF(P86=2,$O$4,$O$5))</f>
        <v>0</v>
      </c>
    </row>
    <row r="87">
      <c r="A87" s="1" t="s">
        <v>74</v>
      </c>
      <c r="E87" s="27" t="s">
        <v>75</v>
      </c>
    </row>
    <row r="88">
      <c r="A88" s="1" t="s">
        <v>76</v>
      </c>
    </row>
    <row r="89" ht="87.5">
      <c r="A89" s="1" t="s">
        <v>77</v>
      </c>
      <c r="E89" s="27" t="s">
        <v>667</v>
      </c>
    </row>
    <row r="90" ht="13">
      <c r="A90" s="1" t="s">
        <v>66</v>
      </c>
      <c r="C90" s="22" t="s">
        <v>575</v>
      </c>
      <c r="E90" s="23" t="s">
        <v>614</v>
      </c>
      <c r="L90" s="24">
        <f>SUMIFS(L91:L106,A91:A106,"P")</f>
        <v>0</v>
      </c>
      <c r="M90" s="24">
        <f>SUMIFS(M91:M106,A91:A106,"P")</f>
        <v>0</v>
      </c>
      <c r="N90" s="25"/>
    </row>
    <row r="91">
      <c r="A91" s="1" t="s">
        <v>69</v>
      </c>
      <c r="B91" s="1">
        <v>21</v>
      </c>
      <c r="C91" s="26" t="s">
        <v>225</v>
      </c>
      <c r="D91" t="s">
        <v>75</v>
      </c>
      <c r="E91" s="27" t="s">
        <v>226</v>
      </c>
      <c r="F91" s="28" t="s">
        <v>97</v>
      </c>
      <c r="G91" s="29">
        <v>1</v>
      </c>
      <c r="H91" s="28">
        <v>0</v>
      </c>
      <c r="I91" s="30">
        <f>ROUND(G91*H91,P4)</f>
        <v>0</v>
      </c>
      <c r="L91" s="31">
        <v>0</v>
      </c>
      <c r="M91" s="24">
        <f>ROUND(G91*L91,P4)</f>
        <v>0</v>
      </c>
      <c r="N91" s="25" t="s">
        <v>73</v>
      </c>
      <c r="O91" s="32">
        <f>M91*AA91</f>
        <v>0</v>
      </c>
      <c r="P91" s="1">
        <v>3</v>
      </c>
      <c r="AA91" s="1">
        <f>IF(P91=1,$O$3,IF(P91=2,$O$4,$O$5))</f>
        <v>0</v>
      </c>
    </row>
    <row r="92">
      <c r="A92" s="1" t="s">
        <v>74</v>
      </c>
      <c r="E92" s="27" t="s">
        <v>75</v>
      </c>
    </row>
    <row r="93">
      <c r="A93" s="1" t="s">
        <v>76</v>
      </c>
    </row>
    <row r="94" ht="75">
      <c r="A94" s="1" t="s">
        <v>77</v>
      </c>
      <c r="E94" s="27" t="s">
        <v>668</v>
      </c>
    </row>
    <row r="95">
      <c r="A95" s="1" t="s">
        <v>69</v>
      </c>
      <c r="B95" s="1">
        <v>22</v>
      </c>
      <c r="C95" s="26" t="s">
        <v>320</v>
      </c>
      <c r="D95" t="s">
        <v>75</v>
      </c>
      <c r="E95" s="27" t="s">
        <v>321</v>
      </c>
      <c r="F95" s="28" t="s">
        <v>97</v>
      </c>
      <c r="G95" s="29">
        <v>1</v>
      </c>
      <c r="H95" s="28">
        <v>0</v>
      </c>
      <c r="I95" s="30">
        <f>ROUND(G95*H95,P4)</f>
        <v>0</v>
      </c>
      <c r="L95" s="31">
        <v>0</v>
      </c>
      <c r="M95" s="24">
        <f>ROUND(G95*L95,P4)</f>
        <v>0</v>
      </c>
      <c r="N95" s="25" t="s">
        <v>73</v>
      </c>
      <c r="O95" s="32">
        <f>M95*AA95</f>
        <v>0</v>
      </c>
      <c r="P95" s="1">
        <v>3</v>
      </c>
      <c r="AA95" s="1">
        <f>IF(P95=1,$O$3,IF(P95=2,$O$4,$O$5))</f>
        <v>0</v>
      </c>
    </row>
    <row r="96">
      <c r="A96" s="1" t="s">
        <v>74</v>
      </c>
      <c r="E96" s="27" t="s">
        <v>75</v>
      </c>
    </row>
    <row r="97">
      <c r="A97" s="1" t="s">
        <v>76</v>
      </c>
    </row>
    <row r="98" ht="100">
      <c r="A98" s="1" t="s">
        <v>77</v>
      </c>
      <c r="E98" s="27" t="s">
        <v>669</v>
      </c>
    </row>
    <row r="99">
      <c r="A99" s="1" t="s">
        <v>69</v>
      </c>
      <c r="B99" s="1">
        <v>23</v>
      </c>
      <c r="C99" s="26" t="s">
        <v>323</v>
      </c>
      <c r="D99" t="s">
        <v>75</v>
      </c>
      <c r="E99" s="27" t="s">
        <v>230</v>
      </c>
      <c r="F99" s="28" t="s">
        <v>97</v>
      </c>
      <c r="G99" s="29">
        <v>1</v>
      </c>
      <c r="H99" s="28">
        <v>0</v>
      </c>
      <c r="I99" s="30">
        <f>ROUND(G99*H99,P4)</f>
        <v>0</v>
      </c>
      <c r="L99" s="31">
        <v>0</v>
      </c>
      <c r="M99" s="24">
        <f>ROUND(G99*L99,P4)</f>
        <v>0</v>
      </c>
      <c r="N99" s="25" t="s">
        <v>73</v>
      </c>
      <c r="O99" s="32">
        <f>M99*AA99</f>
        <v>0</v>
      </c>
      <c r="P99" s="1">
        <v>3</v>
      </c>
      <c r="AA99" s="1">
        <f>IF(P99=1,$O$3,IF(P99=2,$O$4,$O$5))</f>
        <v>0</v>
      </c>
    </row>
    <row r="100">
      <c r="A100" s="1" t="s">
        <v>74</v>
      </c>
      <c r="E100" s="27" t="s">
        <v>75</v>
      </c>
    </row>
    <row r="101">
      <c r="A101" s="1" t="s">
        <v>76</v>
      </c>
    </row>
    <row r="102" ht="87.5">
      <c r="A102" s="1" t="s">
        <v>77</v>
      </c>
      <c r="E102" s="27" t="s">
        <v>670</v>
      </c>
    </row>
    <row r="103">
      <c r="A103" s="1" t="s">
        <v>69</v>
      </c>
      <c r="B103" s="1">
        <v>24</v>
      </c>
      <c r="C103" s="26" t="s">
        <v>671</v>
      </c>
      <c r="D103" t="s">
        <v>75</v>
      </c>
      <c r="E103" s="27" t="s">
        <v>672</v>
      </c>
      <c r="F103" s="28" t="s">
        <v>97</v>
      </c>
      <c r="G103" s="29">
        <v>6</v>
      </c>
      <c r="H103" s="28">
        <v>0</v>
      </c>
      <c r="I103" s="30">
        <f>ROUND(G103*H103,P4)</f>
        <v>0</v>
      </c>
      <c r="L103" s="31">
        <v>0</v>
      </c>
      <c r="M103" s="24">
        <f>ROUND(G103*L103,P4)</f>
        <v>0</v>
      </c>
      <c r="N103" s="25" t="s">
        <v>73</v>
      </c>
      <c r="O103" s="32">
        <f>M103*AA103</f>
        <v>0</v>
      </c>
      <c r="P103" s="1">
        <v>3</v>
      </c>
      <c r="AA103" s="1">
        <f>IF(P103=1,$O$3,IF(P103=2,$O$4,$O$5))</f>
        <v>0</v>
      </c>
    </row>
    <row r="104">
      <c r="A104" s="1" t="s">
        <v>74</v>
      </c>
      <c r="E104" s="27" t="s">
        <v>75</v>
      </c>
    </row>
    <row r="105">
      <c r="A105" s="1" t="s">
        <v>76</v>
      </c>
    </row>
    <row r="106" ht="75">
      <c r="A106" s="1" t="s">
        <v>77</v>
      </c>
      <c r="E106" s="27" t="s">
        <v>673</v>
      </c>
    </row>
    <row r="107" ht="13">
      <c r="A107" s="1" t="s">
        <v>66</v>
      </c>
      <c r="C107" s="22" t="s">
        <v>674</v>
      </c>
      <c r="E107" s="23" t="s">
        <v>614</v>
      </c>
      <c r="L107" s="24">
        <f>SUMIFS(L108:L123,A108:A123,"P")</f>
        <v>0</v>
      </c>
      <c r="M107" s="24">
        <f>SUMIFS(M108:M123,A108:A123,"P")</f>
        <v>0</v>
      </c>
      <c r="N107" s="25"/>
    </row>
    <row r="108">
      <c r="A108" s="1" t="s">
        <v>69</v>
      </c>
      <c r="B108" s="1">
        <v>25</v>
      </c>
      <c r="C108" s="26" t="s">
        <v>675</v>
      </c>
      <c r="D108" t="s">
        <v>75</v>
      </c>
      <c r="E108" s="27" t="s">
        <v>676</v>
      </c>
      <c r="F108" s="28" t="s">
        <v>97</v>
      </c>
      <c r="G108" s="29">
        <v>2</v>
      </c>
      <c r="H108" s="28">
        <v>0</v>
      </c>
      <c r="I108" s="30">
        <f>ROUND(G108*H108,P4)</f>
        <v>0</v>
      </c>
      <c r="L108" s="31">
        <v>0</v>
      </c>
      <c r="M108" s="24">
        <f>ROUND(G108*L108,P4)</f>
        <v>0</v>
      </c>
      <c r="N108" s="25" t="s">
        <v>73</v>
      </c>
      <c r="O108" s="32">
        <f>M108*AA108</f>
        <v>0</v>
      </c>
      <c r="P108" s="1">
        <v>3</v>
      </c>
      <c r="AA108" s="1">
        <f>IF(P108=1,$O$3,IF(P108=2,$O$4,$O$5))</f>
        <v>0</v>
      </c>
    </row>
    <row r="109">
      <c r="A109" s="1" t="s">
        <v>74</v>
      </c>
      <c r="E109" s="27" t="s">
        <v>75</v>
      </c>
    </row>
    <row r="110">
      <c r="A110" s="1" t="s">
        <v>76</v>
      </c>
    </row>
    <row r="111" ht="100">
      <c r="A111" s="1" t="s">
        <v>77</v>
      </c>
      <c r="E111" s="27" t="s">
        <v>677</v>
      </c>
    </row>
    <row r="112">
      <c r="A112" s="1" t="s">
        <v>69</v>
      </c>
      <c r="B112" s="1">
        <v>26</v>
      </c>
      <c r="C112" s="26" t="s">
        <v>678</v>
      </c>
      <c r="D112" t="s">
        <v>75</v>
      </c>
      <c r="E112" s="27" t="s">
        <v>679</v>
      </c>
      <c r="F112" s="28" t="s">
        <v>97</v>
      </c>
      <c r="G112" s="29">
        <v>58</v>
      </c>
      <c r="H112" s="28">
        <v>0</v>
      </c>
      <c r="I112" s="30">
        <f>ROUND(G112*H112,P4)</f>
        <v>0</v>
      </c>
      <c r="L112" s="31">
        <v>0</v>
      </c>
      <c r="M112" s="24">
        <f>ROUND(G112*L112,P4)</f>
        <v>0</v>
      </c>
      <c r="N112" s="25" t="s">
        <v>73</v>
      </c>
      <c r="O112" s="32">
        <f>M112*AA112</f>
        <v>0</v>
      </c>
      <c r="P112" s="1">
        <v>3</v>
      </c>
      <c r="AA112" s="1">
        <f>IF(P112=1,$O$3,IF(P112=2,$O$4,$O$5))</f>
        <v>0</v>
      </c>
    </row>
    <row r="113">
      <c r="A113" s="1" t="s">
        <v>74</v>
      </c>
      <c r="E113" s="27" t="s">
        <v>75</v>
      </c>
    </row>
    <row r="114">
      <c r="A114" s="1" t="s">
        <v>76</v>
      </c>
    </row>
    <row r="115" ht="100">
      <c r="A115" s="1" t="s">
        <v>77</v>
      </c>
      <c r="E115" s="27" t="s">
        <v>677</v>
      </c>
    </row>
    <row r="116">
      <c r="A116" s="1" t="s">
        <v>69</v>
      </c>
      <c r="B116" s="1">
        <v>27</v>
      </c>
      <c r="C116" s="26" t="s">
        <v>680</v>
      </c>
      <c r="D116" t="s">
        <v>75</v>
      </c>
      <c r="E116" s="27" t="s">
        <v>681</v>
      </c>
      <c r="F116" s="28" t="s">
        <v>97</v>
      </c>
      <c r="G116" s="29">
        <v>7</v>
      </c>
      <c r="H116" s="28">
        <v>0</v>
      </c>
      <c r="I116" s="30">
        <f>ROUND(G116*H116,P4)</f>
        <v>0</v>
      </c>
      <c r="L116" s="31">
        <v>0</v>
      </c>
      <c r="M116" s="24">
        <f>ROUND(G116*L116,P4)</f>
        <v>0</v>
      </c>
      <c r="N116" s="25" t="s">
        <v>73</v>
      </c>
      <c r="O116" s="32">
        <f>M116*AA116</f>
        <v>0</v>
      </c>
      <c r="P116" s="1">
        <v>3</v>
      </c>
      <c r="AA116" s="1">
        <f>IF(P116=1,$O$3,IF(P116=2,$O$4,$O$5))</f>
        <v>0</v>
      </c>
    </row>
    <row r="117">
      <c r="A117" s="1" t="s">
        <v>74</v>
      </c>
      <c r="E117" s="27" t="s">
        <v>75</v>
      </c>
    </row>
    <row r="118">
      <c r="A118" s="1" t="s">
        <v>76</v>
      </c>
    </row>
    <row r="119" ht="100">
      <c r="A119" s="1" t="s">
        <v>77</v>
      </c>
      <c r="E119" s="27" t="s">
        <v>677</v>
      </c>
    </row>
    <row r="120">
      <c r="A120" s="1" t="s">
        <v>69</v>
      </c>
      <c r="B120" s="1">
        <v>28</v>
      </c>
      <c r="C120" s="26" t="s">
        <v>682</v>
      </c>
      <c r="D120" t="s">
        <v>75</v>
      </c>
      <c r="E120" s="27" t="s">
        <v>683</v>
      </c>
      <c r="F120" s="28" t="s">
        <v>97</v>
      </c>
      <c r="G120" s="29">
        <v>4</v>
      </c>
      <c r="H120" s="28">
        <v>0</v>
      </c>
      <c r="I120" s="30">
        <f>ROUND(G120*H120,P4)</f>
        <v>0</v>
      </c>
      <c r="L120" s="31">
        <v>0</v>
      </c>
      <c r="M120" s="24">
        <f>ROUND(G120*L120,P4)</f>
        <v>0</v>
      </c>
      <c r="N120" s="25" t="s">
        <v>73</v>
      </c>
      <c r="O120" s="32">
        <f>M120*AA120</f>
        <v>0</v>
      </c>
      <c r="P120" s="1">
        <v>3</v>
      </c>
      <c r="AA120" s="1">
        <f>IF(P120=1,$O$3,IF(P120=2,$O$4,$O$5))</f>
        <v>0</v>
      </c>
    </row>
    <row r="121">
      <c r="A121" s="1" t="s">
        <v>74</v>
      </c>
      <c r="E121" s="27" t="s">
        <v>75</v>
      </c>
    </row>
    <row r="122">
      <c r="A122" s="1" t="s">
        <v>76</v>
      </c>
    </row>
    <row r="123" ht="100">
      <c r="A123" s="1" t="s">
        <v>77</v>
      </c>
      <c r="E123" s="27" t="s">
        <v>677</v>
      </c>
    </row>
  </sheetData>
  <sheetProtection sheet="1" objects="1" scenarios="1" spinCount="100000" saltValue="lhWnKnV3A4zxVaR/JRBWcG1psOLL7rLrSmwQ1/2KRxctxg+kaNyVed66cl368uHAr4MWCJgXid1MbXsJ7/9umQ==" hashValue="MwVNs2U+O2O0JvVLMpMPdLpMBsgglvZ0waWfS67ivVHrutflq84r+vJ2WUEBGgWmr/fEjvB7J0b2cJZvvfcrYw==" algorithmName="SHA-512" password="9D62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5"/>
  <cols>
    <col min="1" max="1" width="8.726563" style="1" hidden="1"/>
    <col min="2" max="2" width="11.36328" style="1" customWidth="1"/>
    <col min="3" max="3" width="13.90625" style="1" customWidth="1"/>
    <col min="5" max="5" width="70.08984" style="1" customWidth="1"/>
    <col min="6" max="6" width="11.36328" style="1" customWidth="1"/>
    <col min="7" max="7" width="16" style="1" customWidth="1"/>
    <col min="8" max="8" width="16" style="1" customWidth="1"/>
    <col min="9" max="9" width="16" style="1" customWidth="1"/>
    <col min="10" max="10" width="8.726563" style="1" hidden="1"/>
    <col min="11" max="11" width="8.726563" style="1" hidden="1"/>
    <col min="12" max="12" width="16" style="1" customWidth="1"/>
    <col min="13" max="13" width="16" style="1" customWidth="1"/>
    <col min="14" max="14" width="16" style="1" customWidth="1"/>
    <col min="15" max="15" width="8.726563" style="1" hidden="1"/>
    <col min="16" max="16" width="8.726563" style="1" hidden="1"/>
    <col min="17" max="17" width="8.726563" style="1" hidden="1"/>
    <col min="19" max="19" width="30.36328" style="1" customWidth="1"/>
    <col min="27" max="27" width="8.726563" style="1" hidden="1"/>
  </cols>
  <sheetData>
    <row r="1" ht="36.8504" customHeight="1">
      <c r="A1" s="16" t="s">
        <v>44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45</v>
      </c>
      <c r="B3" s="17" t="s">
        <v>46</v>
      </c>
      <c r="C3" s="18" t="s">
        <v>1</v>
      </c>
      <c r="D3" s="1"/>
      <c r="E3" s="17" t="s">
        <v>2</v>
      </c>
      <c r="F3" s="1"/>
      <c r="G3" s="1"/>
      <c r="H3" s="1"/>
      <c r="L3" s="19" t="s">
        <v>30</v>
      </c>
      <c r="M3" s="20">
        <f>Rekapitulace!C19</f>
        <v>0</v>
      </c>
      <c r="N3" s="6" t="s">
        <v>3</v>
      </c>
      <c r="O3">
        <v>0</v>
      </c>
      <c r="P3">
        <v>2</v>
      </c>
    </row>
    <row r="4" ht="34.01575" customHeight="1">
      <c r="A4" s="16" t="s">
        <v>47</v>
      </c>
      <c r="B4" s="17" t="s">
        <v>48</v>
      </c>
      <c r="C4" s="18" t="s">
        <v>30</v>
      </c>
      <c r="D4" s="1"/>
      <c r="E4" s="17" t="s">
        <v>31</v>
      </c>
      <c r="F4" s="1"/>
      <c r="G4" s="1"/>
      <c r="H4" s="1"/>
      <c r="O4">
        <v>0.12</v>
      </c>
      <c r="P4">
        <v>2</v>
      </c>
    </row>
    <row r="5">
      <c r="A5" s="9" t="s">
        <v>49</v>
      </c>
      <c r="B5" s="9" t="s">
        <v>50</v>
      </c>
      <c r="C5" s="9" t="s">
        <v>51</v>
      </c>
      <c r="D5" s="9" t="s">
        <v>52</v>
      </c>
      <c r="E5" s="9" t="s">
        <v>53</v>
      </c>
      <c r="F5" s="9" t="s">
        <v>54</v>
      </c>
      <c r="G5" s="9" t="s">
        <v>55</v>
      </c>
      <c r="H5" s="9" t="s">
        <v>56</v>
      </c>
      <c r="I5" s="9" t="s">
        <v>57</v>
      </c>
      <c r="J5" s="21"/>
      <c r="K5" s="21"/>
      <c r="L5" s="9" t="s">
        <v>58</v>
      </c>
      <c r="M5" s="21"/>
      <c r="N5" s="9" t="s">
        <v>59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60</v>
      </c>
      <c r="K6" s="21"/>
      <c r="L6" s="21"/>
      <c r="M6" s="21"/>
      <c r="N6" s="9"/>
    </row>
    <row r="7" ht="25">
      <c r="A7" s="9"/>
      <c r="B7" s="9"/>
      <c r="C7" s="9"/>
      <c r="D7" s="9"/>
      <c r="E7" s="9"/>
      <c r="F7" s="9"/>
      <c r="G7" s="9"/>
      <c r="H7" s="9"/>
      <c r="I7" s="9"/>
      <c r="J7" s="9" t="s">
        <v>61</v>
      </c>
      <c r="K7" s="9" t="s">
        <v>62</v>
      </c>
      <c r="L7" s="9" t="s">
        <v>61</v>
      </c>
      <c r="M7" s="9" t="s">
        <v>62</v>
      </c>
      <c r="N7" s="9"/>
      <c r="S7" s="1" t="s">
        <v>63</v>
      </c>
      <c r="T7">
        <f>COUNTIFS(L8:L127,"=0",A8:A127,"P")+COUNTIFS(L8:L127,"",A8:A127,"P")+SUM(Q8:Q127)</f>
        <v>0</v>
      </c>
    </row>
    <row r="8" ht="13">
      <c r="A8" s="1" t="s">
        <v>64</v>
      </c>
      <c r="C8" s="22" t="s">
        <v>684</v>
      </c>
      <c r="E8" s="23" t="s">
        <v>33</v>
      </c>
      <c r="L8" s="24">
        <f>L9+L42+L83+L100+L109+L118</f>
        <v>0</v>
      </c>
      <c r="M8" s="24">
        <f>M9+M42+M83+M100+M109+M118</f>
        <v>0</v>
      </c>
      <c r="N8" s="25"/>
    </row>
    <row r="9" ht="13">
      <c r="A9" s="1" t="s">
        <v>66</v>
      </c>
      <c r="C9" s="22" t="s">
        <v>67</v>
      </c>
      <c r="E9" s="23" t="s">
        <v>685</v>
      </c>
      <c r="L9" s="24">
        <f>SUMIFS(L10:L41,A10:A41,"P")</f>
        <v>0</v>
      </c>
      <c r="M9" s="24">
        <f>SUMIFS(M10:M41,A10:A41,"P")</f>
        <v>0</v>
      </c>
      <c r="N9" s="25"/>
    </row>
    <row r="10">
      <c r="A10" s="1" t="s">
        <v>69</v>
      </c>
      <c r="B10" s="1">
        <v>1</v>
      </c>
      <c r="C10" s="26" t="s">
        <v>255</v>
      </c>
      <c r="D10" t="s">
        <v>75</v>
      </c>
      <c r="E10" s="27" t="s">
        <v>256</v>
      </c>
      <c r="F10" s="28" t="s">
        <v>72</v>
      </c>
      <c r="G10" s="29">
        <v>50.399999999999999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73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74</v>
      </c>
      <c r="E11" s="27" t="s">
        <v>75</v>
      </c>
    </row>
    <row r="12">
      <c r="A12" s="1" t="s">
        <v>76</v>
      </c>
    </row>
    <row r="13" ht="362.5">
      <c r="A13" s="1" t="s">
        <v>77</v>
      </c>
      <c r="E13" s="27" t="s">
        <v>686</v>
      </c>
    </row>
    <row r="14">
      <c r="A14" s="1" t="s">
        <v>69</v>
      </c>
      <c r="B14" s="1">
        <v>2</v>
      </c>
      <c r="C14" s="26" t="s">
        <v>84</v>
      </c>
      <c r="D14" t="s">
        <v>75</v>
      </c>
      <c r="E14" s="27" t="s">
        <v>85</v>
      </c>
      <c r="F14" s="28" t="s">
        <v>72</v>
      </c>
      <c r="G14" s="29">
        <v>45.399999999999999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73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74</v>
      </c>
      <c r="E15" s="27" t="s">
        <v>75</v>
      </c>
    </row>
    <row r="16">
      <c r="A16" s="1" t="s">
        <v>76</v>
      </c>
    </row>
    <row r="17" ht="225">
      <c r="A17" s="1" t="s">
        <v>77</v>
      </c>
      <c r="E17" s="27" t="s">
        <v>259</v>
      </c>
    </row>
    <row r="18">
      <c r="A18" s="1" t="s">
        <v>69</v>
      </c>
      <c r="B18" s="1">
        <v>3</v>
      </c>
      <c r="C18" s="26" t="s">
        <v>687</v>
      </c>
      <c r="D18" t="s">
        <v>75</v>
      </c>
      <c r="E18" s="27" t="s">
        <v>688</v>
      </c>
      <c r="F18" s="28" t="s">
        <v>83</v>
      </c>
      <c r="G18" s="29">
        <v>400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73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74</v>
      </c>
      <c r="E19" s="27" t="s">
        <v>75</v>
      </c>
    </row>
    <row r="20">
      <c r="A20" s="1" t="s">
        <v>76</v>
      </c>
    </row>
    <row r="21" ht="75">
      <c r="A21" s="1" t="s">
        <v>77</v>
      </c>
      <c r="E21" s="27" t="s">
        <v>267</v>
      </c>
    </row>
    <row r="22">
      <c r="A22" s="1" t="s">
        <v>69</v>
      </c>
      <c r="B22" s="1">
        <v>4</v>
      </c>
      <c r="C22" s="26" t="s">
        <v>268</v>
      </c>
      <c r="D22" t="s">
        <v>75</v>
      </c>
      <c r="E22" s="27" t="s">
        <v>269</v>
      </c>
      <c r="F22" s="28" t="s">
        <v>83</v>
      </c>
      <c r="G22" s="29">
        <v>630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73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74</v>
      </c>
      <c r="E23" s="27" t="s">
        <v>75</v>
      </c>
    </row>
    <row r="24">
      <c r="A24" s="1" t="s">
        <v>76</v>
      </c>
    </row>
    <row r="25" ht="75">
      <c r="A25" s="1" t="s">
        <v>77</v>
      </c>
      <c r="E25" s="27" t="s">
        <v>267</v>
      </c>
    </row>
    <row r="26">
      <c r="A26" s="1" t="s">
        <v>69</v>
      </c>
      <c r="B26" s="1">
        <v>5</v>
      </c>
      <c r="C26" s="26" t="s">
        <v>270</v>
      </c>
      <c r="D26" t="s">
        <v>75</v>
      </c>
      <c r="E26" s="27" t="s">
        <v>271</v>
      </c>
      <c r="F26" s="28" t="s">
        <v>83</v>
      </c>
      <c r="G26" s="29">
        <v>115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73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74</v>
      </c>
      <c r="E27" s="27" t="s">
        <v>75</v>
      </c>
    </row>
    <row r="28">
      <c r="A28" s="1" t="s">
        <v>76</v>
      </c>
    </row>
    <row r="29" ht="87.5">
      <c r="A29" s="1" t="s">
        <v>77</v>
      </c>
      <c r="E29" s="27" t="s">
        <v>272</v>
      </c>
    </row>
    <row r="30">
      <c r="A30" s="1" t="s">
        <v>69</v>
      </c>
      <c r="B30" s="1">
        <v>6</v>
      </c>
      <c r="C30" s="26" t="s">
        <v>114</v>
      </c>
      <c r="D30" t="s">
        <v>75</v>
      </c>
      <c r="E30" s="27" t="s">
        <v>115</v>
      </c>
      <c r="F30" s="28" t="s">
        <v>83</v>
      </c>
      <c r="G30" s="29">
        <v>226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73</v>
      </c>
      <c r="O30" s="32">
        <f>M30*AA30</f>
        <v>0</v>
      </c>
      <c r="P30" s="1">
        <v>3</v>
      </c>
      <c r="AA30" s="1">
        <f>IF(P30=1,$O$3,IF(P30=2,$O$4,$O$5))</f>
        <v>0</v>
      </c>
    </row>
    <row r="31">
      <c r="A31" s="1" t="s">
        <v>74</v>
      </c>
      <c r="E31" s="27" t="s">
        <v>75</v>
      </c>
    </row>
    <row r="32">
      <c r="A32" s="1" t="s">
        <v>76</v>
      </c>
    </row>
    <row r="33" ht="75">
      <c r="A33" s="1" t="s">
        <v>77</v>
      </c>
      <c r="E33" s="27" t="s">
        <v>689</v>
      </c>
    </row>
    <row r="34">
      <c r="A34" s="1" t="s">
        <v>69</v>
      </c>
      <c r="B34" s="1">
        <v>7</v>
      </c>
      <c r="C34" s="26" t="s">
        <v>275</v>
      </c>
      <c r="D34" t="s">
        <v>75</v>
      </c>
      <c r="E34" s="27" t="s">
        <v>276</v>
      </c>
      <c r="F34" s="28" t="s">
        <v>83</v>
      </c>
      <c r="G34" s="29">
        <v>115</v>
      </c>
      <c r="H34" s="28">
        <v>0</v>
      </c>
      <c r="I34" s="30">
        <f>ROUND(G34*H34,P4)</f>
        <v>0</v>
      </c>
      <c r="L34" s="31">
        <v>0</v>
      </c>
      <c r="M34" s="24">
        <f>ROUND(G34*L34,P4)</f>
        <v>0</v>
      </c>
      <c r="N34" s="25" t="s">
        <v>73</v>
      </c>
      <c r="O34" s="32">
        <f>M34*AA34</f>
        <v>0</v>
      </c>
      <c r="P34" s="1">
        <v>3</v>
      </c>
      <c r="AA34" s="1">
        <f>IF(P34=1,$O$3,IF(P34=2,$O$4,$O$5))</f>
        <v>0</v>
      </c>
    </row>
    <row r="35">
      <c r="A35" s="1" t="s">
        <v>74</v>
      </c>
      <c r="E35" s="27" t="s">
        <v>75</v>
      </c>
    </row>
    <row r="36">
      <c r="A36" s="1" t="s">
        <v>76</v>
      </c>
    </row>
    <row r="37" ht="87.5">
      <c r="A37" s="1" t="s">
        <v>77</v>
      </c>
      <c r="E37" s="27" t="s">
        <v>277</v>
      </c>
    </row>
    <row r="38">
      <c r="A38" s="1" t="s">
        <v>69</v>
      </c>
      <c r="B38" s="1">
        <v>8</v>
      </c>
      <c r="C38" s="26" t="s">
        <v>690</v>
      </c>
      <c r="D38" t="s">
        <v>75</v>
      </c>
      <c r="E38" s="27" t="s">
        <v>691</v>
      </c>
      <c r="F38" s="28" t="s">
        <v>83</v>
      </c>
      <c r="G38" s="29">
        <v>40</v>
      </c>
      <c r="H38" s="28">
        <v>0</v>
      </c>
      <c r="I38" s="30">
        <f>ROUND(G38*H38,P4)</f>
        <v>0</v>
      </c>
      <c r="L38" s="31">
        <v>0</v>
      </c>
      <c r="M38" s="24">
        <f>ROUND(G38*L38,P4)</f>
        <v>0</v>
      </c>
      <c r="N38" s="25" t="s">
        <v>73</v>
      </c>
      <c r="O38" s="32">
        <f>M38*AA38</f>
        <v>0</v>
      </c>
      <c r="P38" s="1">
        <v>3</v>
      </c>
      <c r="AA38" s="1">
        <f>IF(P38=1,$O$3,IF(P38=2,$O$4,$O$5))</f>
        <v>0</v>
      </c>
    </row>
    <row r="39">
      <c r="A39" s="1" t="s">
        <v>74</v>
      </c>
      <c r="E39" s="27" t="s">
        <v>75</v>
      </c>
    </row>
    <row r="40">
      <c r="A40" s="1" t="s">
        <v>76</v>
      </c>
    </row>
    <row r="41" ht="112.5">
      <c r="A41" s="1" t="s">
        <v>77</v>
      </c>
      <c r="E41" s="27" t="s">
        <v>692</v>
      </c>
    </row>
    <row r="42" ht="13">
      <c r="A42" s="1" t="s">
        <v>66</v>
      </c>
      <c r="C42" s="22" t="s">
        <v>575</v>
      </c>
      <c r="E42" s="23" t="s">
        <v>693</v>
      </c>
      <c r="L42" s="24">
        <f>SUMIFS(L43:L82,A43:A82,"P")</f>
        <v>0</v>
      </c>
      <c r="M42" s="24">
        <f>SUMIFS(M43:M82,A43:A82,"P")</f>
        <v>0</v>
      </c>
      <c r="N42" s="25"/>
    </row>
    <row r="43">
      <c r="A43" s="1" t="s">
        <v>69</v>
      </c>
      <c r="B43" s="1">
        <v>9</v>
      </c>
      <c r="C43" s="26" t="s">
        <v>290</v>
      </c>
      <c r="D43" t="s">
        <v>75</v>
      </c>
      <c r="E43" s="27" t="s">
        <v>291</v>
      </c>
      <c r="F43" s="28" t="s">
        <v>83</v>
      </c>
      <c r="G43" s="29">
        <v>210</v>
      </c>
      <c r="H43" s="28">
        <v>0</v>
      </c>
      <c r="I43" s="30">
        <f>ROUND(G43*H43,P4)</f>
        <v>0</v>
      </c>
      <c r="L43" s="31">
        <v>0</v>
      </c>
      <c r="M43" s="24">
        <f>ROUND(G43*L43,P4)</f>
        <v>0</v>
      </c>
      <c r="N43" s="25" t="s">
        <v>73</v>
      </c>
      <c r="O43" s="32">
        <f>M43*AA43</f>
        <v>0</v>
      </c>
      <c r="P43" s="1">
        <v>3</v>
      </c>
      <c r="AA43" s="1">
        <f>IF(P43=1,$O$3,IF(P43=2,$O$4,$O$5))</f>
        <v>0</v>
      </c>
    </row>
    <row r="44">
      <c r="A44" s="1" t="s">
        <v>74</v>
      </c>
      <c r="E44" s="27" t="s">
        <v>75</v>
      </c>
    </row>
    <row r="45">
      <c r="A45" s="1" t="s">
        <v>76</v>
      </c>
    </row>
    <row r="46" ht="75">
      <c r="A46" s="1" t="s">
        <v>77</v>
      </c>
      <c r="E46" s="27" t="s">
        <v>292</v>
      </c>
    </row>
    <row r="47">
      <c r="A47" s="1" t="s">
        <v>69</v>
      </c>
      <c r="B47" s="1">
        <v>10</v>
      </c>
      <c r="C47" s="26" t="s">
        <v>293</v>
      </c>
      <c r="D47" t="s">
        <v>75</v>
      </c>
      <c r="E47" s="27" t="s">
        <v>294</v>
      </c>
      <c r="F47" s="28" t="s">
        <v>83</v>
      </c>
      <c r="G47" s="29">
        <v>840</v>
      </c>
      <c r="H47" s="28">
        <v>0</v>
      </c>
      <c r="I47" s="30">
        <f>ROUND(G47*H47,P4)</f>
        <v>0</v>
      </c>
      <c r="L47" s="31">
        <v>0</v>
      </c>
      <c r="M47" s="24">
        <f>ROUND(G47*L47,P4)</f>
        <v>0</v>
      </c>
      <c r="N47" s="25" t="s">
        <v>73</v>
      </c>
      <c r="O47" s="32">
        <f>M47*AA47</f>
        <v>0</v>
      </c>
      <c r="P47" s="1">
        <v>3</v>
      </c>
      <c r="AA47" s="1">
        <f>IF(P47=1,$O$3,IF(P47=2,$O$4,$O$5))</f>
        <v>0</v>
      </c>
    </row>
    <row r="48">
      <c r="A48" s="1" t="s">
        <v>74</v>
      </c>
      <c r="E48" s="27" t="s">
        <v>75</v>
      </c>
    </row>
    <row r="49">
      <c r="A49" s="1" t="s">
        <v>76</v>
      </c>
    </row>
    <row r="50" ht="75">
      <c r="A50" s="1" t="s">
        <v>77</v>
      </c>
      <c r="E50" s="27" t="s">
        <v>292</v>
      </c>
    </row>
    <row r="51">
      <c r="A51" s="1" t="s">
        <v>69</v>
      </c>
      <c r="B51" s="1">
        <v>11</v>
      </c>
      <c r="C51" s="26" t="s">
        <v>694</v>
      </c>
      <c r="D51" t="s">
        <v>75</v>
      </c>
      <c r="E51" s="27" t="s">
        <v>695</v>
      </c>
      <c r="F51" s="28" t="s">
        <v>83</v>
      </c>
      <c r="G51" s="29">
        <v>210</v>
      </c>
      <c r="H51" s="28">
        <v>0</v>
      </c>
      <c r="I51" s="30">
        <f>ROUND(G51*H51,P4)</f>
        <v>0</v>
      </c>
      <c r="L51" s="31">
        <v>0</v>
      </c>
      <c r="M51" s="24">
        <f>ROUND(G51*L51,P4)</f>
        <v>0</v>
      </c>
      <c r="N51" s="25" t="s">
        <v>73</v>
      </c>
      <c r="O51" s="32">
        <f>M51*AA51</f>
        <v>0</v>
      </c>
      <c r="P51" s="1">
        <v>3</v>
      </c>
      <c r="AA51" s="1">
        <f>IF(P51=1,$O$3,IF(P51=2,$O$4,$O$5))</f>
        <v>0</v>
      </c>
    </row>
    <row r="52">
      <c r="A52" s="1" t="s">
        <v>74</v>
      </c>
      <c r="E52" s="27" t="s">
        <v>75</v>
      </c>
    </row>
    <row r="53">
      <c r="A53" s="1" t="s">
        <v>76</v>
      </c>
    </row>
    <row r="54" ht="75">
      <c r="A54" s="1" t="s">
        <v>77</v>
      </c>
      <c r="E54" s="27" t="s">
        <v>292</v>
      </c>
    </row>
    <row r="55" ht="25">
      <c r="A55" s="1" t="s">
        <v>69</v>
      </c>
      <c r="B55" s="1">
        <v>12</v>
      </c>
      <c r="C55" s="26" t="s">
        <v>696</v>
      </c>
      <c r="D55" t="s">
        <v>75</v>
      </c>
      <c r="E55" s="27" t="s">
        <v>697</v>
      </c>
      <c r="F55" s="28" t="s">
        <v>97</v>
      </c>
      <c r="G55" s="29">
        <v>5</v>
      </c>
      <c r="H55" s="28">
        <v>0</v>
      </c>
      <c r="I55" s="30">
        <f>ROUND(G55*H55,P4)</f>
        <v>0</v>
      </c>
      <c r="L55" s="31">
        <v>0</v>
      </c>
      <c r="M55" s="24">
        <f>ROUND(G55*L55,P4)</f>
        <v>0</v>
      </c>
      <c r="N55" s="25" t="s">
        <v>73</v>
      </c>
      <c r="O55" s="32">
        <f>M55*AA55</f>
        <v>0</v>
      </c>
      <c r="P55" s="1">
        <v>3</v>
      </c>
      <c r="AA55" s="1">
        <f>IF(P55=1,$O$3,IF(P55=2,$O$4,$O$5))</f>
        <v>0</v>
      </c>
    </row>
    <row r="56">
      <c r="A56" s="1" t="s">
        <v>74</v>
      </c>
      <c r="E56" s="27" t="s">
        <v>75</v>
      </c>
    </row>
    <row r="57">
      <c r="A57" s="1" t="s">
        <v>76</v>
      </c>
    </row>
    <row r="58" ht="87.5">
      <c r="A58" s="1" t="s">
        <v>77</v>
      </c>
      <c r="E58" s="27" t="s">
        <v>698</v>
      </c>
    </row>
    <row r="59" ht="25">
      <c r="A59" s="1" t="s">
        <v>69</v>
      </c>
      <c r="B59" s="1">
        <v>13</v>
      </c>
      <c r="C59" s="26" t="s">
        <v>699</v>
      </c>
      <c r="D59" t="s">
        <v>75</v>
      </c>
      <c r="E59" s="27" t="s">
        <v>700</v>
      </c>
      <c r="F59" s="28" t="s">
        <v>97</v>
      </c>
      <c r="G59" s="29">
        <v>20</v>
      </c>
      <c r="H59" s="28">
        <v>0</v>
      </c>
      <c r="I59" s="30">
        <f>ROUND(G59*H59,P4)</f>
        <v>0</v>
      </c>
      <c r="L59" s="31">
        <v>0</v>
      </c>
      <c r="M59" s="24">
        <f>ROUND(G59*L59,P4)</f>
        <v>0</v>
      </c>
      <c r="N59" s="25" t="s">
        <v>73</v>
      </c>
      <c r="O59" s="32">
        <f>M59*AA59</f>
        <v>0</v>
      </c>
      <c r="P59" s="1">
        <v>3</v>
      </c>
      <c r="AA59" s="1">
        <f>IF(P59=1,$O$3,IF(P59=2,$O$4,$O$5))</f>
        <v>0</v>
      </c>
    </row>
    <row r="60">
      <c r="A60" s="1" t="s">
        <v>74</v>
      </c>
      <c r="E60" s="27" t="s">
        <v>75</v>
      </c>
    </row>
    <row r="61">
      <c r="A61" s="1" t="s">
        <v>76</v>
      </c>
    </row>
    <row r="62" ht="87.5">
      <c r="A62" s="1" t="s">
        <v>77</v>
      </c>
      <c r="E62" s="27" t="s">
        <v>698</v>
      </c>
    </row>
    <row r="63" ht="25">
      <c r="A63" s="1" t="s">
        <v>69</v>
      </c>
      <c r="B63" s="1">
        <v>14</v>
      </c>
      <c r="C63" s="26" t="s">
        <v>701</v>
      </c>
      <c r="D63" t="s">
        <v>75</v>
      </c>
      <c r="E63" s="27" t="s">
        <v>702</v>
      </c>
      <c r="F63" s="28" t="s">
        <v>97</v>
      </c>
      <c r="G63" s="29">
        <v>5</v>
      </c>
      <c r="H63" s="28">
        <v>0</v>
      </c>
      <c r="I63" s="30">
        <f>ROUND(G63*H63,P4)</f>
        <v>0</v>
      </c>
      <c r="L63" s="31">
        <v>0</v>
      </c>
      <c r="M63" s="24">
        <f>ROUND(G63*L63,P4)</f>
        <v>0</v>
      </c>
      <c r="N63" s="25" t="s">
        <v>73</v>
      </c>
      <c r="O63" s="32">
        <f>M63*AA63</f>
        <v>0</v>
      </c>
      <c r="P63" s="1">
        <v>3</v>
      </c>
      <c r="AA63" s="1">
        <f>IF(P63=1,$O$3,IF(P63=2,$O$4,$O$5))</f>
        <v>0</v>
      </c>
    </row>
    <row r="64">
      <c r="A64" s="1" t="s">
        <v>74</v>
      </c>
      <c r="E64" s="27" t="s">
        <v>75</v>
      </c>
    </row>
    <row r="65">
      <c r="A65" s="1" t="s">
        <v>76</v>
      </c>
    </row>
    <row r="66" ht="87.5">
      <c r="A66" s="1" t="s">
        <v>77</v>
      </c>
      <c r="E66" s="27" t="s">
        <v>698</v>
      </c>
    </row>
    <row r="67">
      <c r="A67" s="1" t="s">
        <v>69</v>
      </c>
      <c r="B67" s="1">
        <v>15</v>
      </c>
      <c r="C67" s="26" t="s">
        <v>297</v>
      </c>
      <c r="D67" t="s">
        <v>75</v>
      </c>
      <c r="E67" s="27" t="s">
        <v>298</v>
      </c>
      <c r="F67" s="28" t="s">
        <v>83</v>
      </c>
      <c r="G67" s="29">
        <v>1260</v>
      </c>
      <c r="H67" s="28">
        <v>0</v>
      </c>
      <c r="I67" s="30">
        <f>ROUND(G67*H67,P4)</f>
        <v>0</v>
      </c>
      <c r="L67" s="31">
        <v>0</v>
      </c>
      <c r="M67" s="24">
        <f>ROUND(G67*L67,P4)</f>
        <v>0</v>
      </c>
      <c r="N67" s="25" t="s">
        <v>73</v>
      </c>
      <c r="O67" s="32">
        <f>M67*AA67</f>
        <v>0</v>
      </c>
      <c r="P67" s="1">
        <v>3</v>
      </c>
      <c r="AA67" s="1">
        <f>IF(P67=1,$O$3,IF(P67=2,$O$4,$O$5))</f>
        <v>0</v>
      </c>
    </row>
    <row r="68">
      <c r="A68" s="1" t="s">
        <v>74</v>
      </c>
      <c r="E68" s="27" t="s">
        <v>75</v>
      </c>
    </row>
    <row r="69">
      <c r="A69" s="1" t="s">
        <v>76</v>
      </c>
    </row>
    <row r="70" ht="75">
      <c r="A70" s="1" t="s">
        <v>77</v>
      </c>
      <c r="E70" s="27" t="s">
        <v>299</v>
      </c>
    </row>
    <row r="71">
      <c r="A71" s="1" t="s">
        <v>69</v>
      </c>
      <c r="B71" s="1">
        <v>16</v>
      </c>
      <c r="C71" s="26" t="s">
        <v>300</v>
      </c>
      <c r="D71" t="s">
        <v>75</v>
      </c>
      <c r="E71" s="27" t="s">
        <v>301</v>
      </c>
      <c r="F71" s="28" t="s">
        <v>97</v>
      </c>
      <c r="G71" s="29">
        <v>52</v>
      </c>
      <c r="H71" s="28">
        <v>0</v>
      </c>
      <c r="I71" s="30">
        <f>ROUND(G71*H71,P4)</f>
        <v>0</v>
      </c>
      <c r="L71" s="31">
        <v>0</v>
      </c>
      <c r="M71" s="24">
        <f>ROUND(G71*L71,P4)</f>
        <v>0</v>
      </c>
      <c r="N71" s="25" t="s">
        <v>73</v>
      </c>
      <c r="O71" s="32">
        <f>M71*AA71</f>
        <v>0</v>
      </c>
      <c r="P71" s="1">
        <v>3</v>
      </c>
      <c r="AA71" s="1">
        <f>IF(P71=1,$O$3,IF(P71=2,$O$4,$O$5))</f>
        <v>0</v>
      </c>
    </row>
    <row r="72">
      <c r="A72" s="1" t="s">
        <v>74</v>
      </c>
      <c r="E72" s="27" t="s">
        <v>75</v>
      </c>
    </row>
    <row r="73">
      <c r="A73" s="1" t="s">
        <v>76</v>
      </c>
    </row>
    <row r="74" ht="87.5">
      <c r="A74" s="1" t="s">
        <v>77</v>
      </c>
      <c r="E74" s="27" t="s">
        <v>303</v>
      </c>
    </row>
    <row r="75">
      <c r="A75" s="1" t="s">
        <v>69</v>
      </c>
      <c r="B75" s="1">
        <v>17</v>
      </c>
      <c r="C75" s="26" t="s">
        <v>703</v>
      </c>
      <c r="D75" t="s">
        <v>75</v>
      </c>
      <c r="E75" s="27" t="s">
        <v>704</v>
      </c>
      <c r="F75" s="28" t="s">
        <v>97</v>
      </c>
      <c r="G75" s="29">
        <v>8</v>
      </c>
      <c r="H75" s="28">
        <v>0</v>
      </c>
      <c r="I75" s="30">
        <f>ROUND(G75*H75,P4)</f>
        <v>0</v>
      </c>
      <c r="L75" s="31">
        <v>0</v>
      </c>
      <c r="M75" s="24">
        <f>ROUND(G75*L75,P4)</f>
        <v>0</v>
      </c>
      <c r="N75" s="25" t="s">
        <v>73</v>
      </c>
      <c r="O75" s="32">
        <f>M75*AA75</f>
        <v>0</v>
      </c>
      <c r="P75" s="1">
        <v>3</v>
      </c>
      <c r="AA75" s="1">
        <f>IF(P75=1,$O$3,IF(P75=2,$O$4,$O$5))</f>
        <v>0</v>
      </c>
    </row>
    <row r="76">
      <c r="A76" s="1" t="s">
        <v>74</v>
      </c>
      <c r="E76" s="27" t="s">
        <v>75</v>
      </c>
    </row>
    <row r="77">
      <c r="A77" s="1" t="s">
        <v>76</v>
      </c>
    </row>
    <row r="78" ht="100">
      <c r="A78" s="1" t="s">
        <v>77</v>
      </c>
      <c r="E78" s="27" t="s">
        <v>705</v>
      </c>
    </row>
    <row r="79">
      <c r="A79" s="1" t="s">
        <v>69</v>
      </c>
      <c r="B79" s="1">
        <v>18</v>
      </c>
      <c r="C79" s="26" t="s">
        <v>304</v>
      </c>
      <c r="D79" t="s">
        <v>75</v>
      </c>
      <c r="E79" s="27" t="s">
        <v>305</v>
      </c>
      <c r="F79" s="28" t="s">
        <v>92</v>
      </c>
      <c r="G79" s="29">
        <v>65</v>
      </c>
      <c r="H79" s="28">
        <v>0</v>
      </c>
      <c r="I79" s="30">
        <f>ROUND(G79*H79,P4)</f>
        <v>0</v>
      </c>
      <c r="L79" s="31">
        <v>0</v>
      </c>
      <c r="M79" s="24">
        <f>ROUND(G79*L79,P4)</f>
        <v>0</v>
      </c>
      <c r="N79" s="25" t="s">
        <v>73</v>
      </c>
      <c r="O79" s="32">
        <f>M79*AA79</f>
        <v>0</v>
      </c>
      <c r="P79" s="1">
        <v>3</v>
      </c>
      <c r="AA79" s="1">
        <f>IF(P79=1,$O$3,IF(P79=2,$O$4,$O$5))</f>
        <v>0</v>
      </c>
    </row>
    <row r="80">
      <c r="A80" s="1" t="s">
        <v>74</v>
      </c>
      <c r="E80" s="27" t="s">
        <v>75</v>
      </c>
    </row>
    <row r="81">
      <c r="A81" s="1" t="s">
        <v>76</v>
      </c>
    </row>
    <row r="82" ht="37.5">
      <c r="A82" s="1" t="s">
        <v>77</v>
      </c>
      <c r="E82" s="27" t="s">
        <v>706</v>
      </c>
    </row>
    <row r="83" ht="13">
      <c r="A83" s="1" t="s">
        <v>66</v>
      </c>
      <c r="C83" s="22" t="s">
        <v>674</v>
      </c>
      <c r="E83" s="23" t="s">
        <v>707</v>
      </c>
      <c r="L83" s="24">
        <f>SUMIFS(L84:L99,A84:A99,"P")</f>
        <v>0</v>
      </c>
      <c r="M83" s="24">
        <f>SUMIFS(M84:M99,A84:A99,"P")</f>
        <v>0</v>
      </c>
      <c r="N83" s="25"/>
    </row>
    <row r="84" ht="25">
      <c r="A84" s="1" t="s">
        <v>69</v>
      </c>
      <c r="B84" s="1">
        <v>19</v>
      </c>
      <c r="C84" s="26" t="s">
        <v>708</v>
      </c>
      <c r="D84" t="s">
        <v>75</v>
      </c>
      <c r="E84" s="27" t="s">
        <v>709</v>
      </c>
      <c r="F84" s="28" t="s">
        <v>97</v>
      </c>
      <c r="G84" s="29">
        <v>5</v>
      </c>
      <c r="H84" s="28">
        <v>0</v>
      </c>
      <c r="I84" s="30">
        <f>ROUND(G84*H84,P4)</f>
        <v>0</v>
      </c>
      <c r="L84" s="31">
        <v>0</v>
      </c>
      <c r="M84" s="24">
        <f>ROUND(G84*L84,P4)</f>
        <v>0</v>
      </c>
      <c r="N84" s="25" t="s">
        <v>73</v>
      </c>
      <c r="O84" s="32">
        <f>M84*AA84</f>
        <v>0</v>
      </c>
      <c r="P84" s="1">
        <v>3</v>
      </c>
      <c r="AA84" s="1">
        <f>IF(P84=1,$O$3,IF(P84=2,$O$4,$O$5))</f>
        <v>0</v>
      </c>
    </row>
    <row r="85">
      <c r="A85" s="1" t="s">
        <v>74</v>
      </c>
      <c r="E85" s="27" t="s">
        <v>75</v>
      </c>
    </row>
    <row r="86">
      <c r="A86" s="1" t="s">
        <v>76</v>
      </c>
    </row>
    <row r="87" ht="137.5">
      <c r="A87" s="1" t="s">
        <v>77</v>
      </c>
      <c r="E87" s="27" t="s">
        <v>710</v>
      </c>
    </row>
    <row r="88">
      <c r="A88" s="1" t="s">
        <v>69</v>
      </c>
      <c r="B88" s="1">
        <v>20</v>
      </c>
      <c r="C88" s="26" t="s">
        <v>711</v>
      </c>
      <c r="D88" t="s">
        <v>75</v>
      </c>
      <c r="E88" s="27" t="s">
        <v>712</v>
      </c>
      <c r="F88" s="28" t="s">
        <v>97</v>
      </c>
      <c r="G88" s="29">
        <v>5</v>
      </c>
      <c r="H88" s="28">
        <v>0</v>
      </c>
      <c r="I88" s="30">
        <f>ROUND(G88*H88,P4)</f>
        <v>0</v>
      </c>
      <c r="L88" s="31">
        <v>0</v>
      </c>
      <c r="M88" s="24">
        <f>ROUND(G88*L88,P4)</f>
        <v>0</v>
      </c>
      <c r="N88" s="25" t="s">
        <v>73</v>
      </c>
      <c r="O88" s="32">
        <f>M88*AA88</f>
        <v>0</v>
      </c>
      <c r="P88" s="1">
        <v>3</v>
      </c>
      <c r="AA88" s="1">
        <f>IF(P88=1,$O$3,IF(P88=2,$O$4,$O$5))</f>
        <v>0</v>
      </c>
    </row>
    <row r="89">
      <c r="A89" s="1" t="s">
        <v>74</v>
      </c>
      <c r="E89" s="27" t="s">
        <v>75</v>
      </c>
    </row>
    <row r="90">
      <c r="A90" s="1" t="s">
        <v>76</v>
      </c>
    </row>
    <row r="91" ht="125">
      <c r="A91" s="1" t="s">
        <v>77</v>
      </c>
      <c r="E91" s="27" t="s">
        <v>713</v>
      </c>
    </row>
    <row r="92" ht="25">
      <c r="A92" s="1" t="s">
        <v>69</v>
      </c>
      <c r="B92" s="1">
        <v>21</v>
      </c>
      <c r="C92" s="26" t="s">
        <v>714</v>
      </c>
      <c r="D92" t="s">
        <v>75</v>
      </c>
      <c r="E92" s="27" t="s">
        <v>715</v>
      </c>
      <c r="F92" s="28" t="s">
        <v>97</v>
      </c>
      <c r="G92" s="29">
        <v>1</v>
      </c>
      <c r="H92" s="28">
        <v>0</v>
      </c>
      <c r="I92" s="30">
        <f>ROUND(G92*H92,P4)</f>
        <v>0</v>
      </c>
      <c r="L92" s="31">
        <v>0</v>
      </c>
      <c r="M92" s="24">
        <f>ROUND(G92*L92,P4)</f>
        <v>0</v>
      </c>
      <c r="N92" s="25" t="s">
        <v>73</v>
      </c>
      <c r="O92" s="32">
        <f>M92*AA92</f>
        <v>0</v>
      </c>
      <c r="P92" s="1">
        <v>3</v>
      </c>
      <c r="AA92" s="1">
        <f>IF(P92=1,$O$3,IF(P92=2,$O$4,$O$5))</f>
        <v>0</v>
      </c>
    </row>
    <row r="93">
      <c r="A93" s="1" t="s">
        <v>74</v>
      </c>
      <c r="E93" s="27" t="s">
        <v>75</v>
      </c>
    </row>
    <row r="94">
      <c r="A94" s="1" t="s">
        <v>76</v>
      </c>
    </row>
    <row r="95" ht="87.5">
      <c r="A95" s="1" t="s">
        <v>77</v>
      </c>
      <c r="E95" s="27" t="s">
        <v>716</v>
      </c>
    </row>
    <row r="96">
      <c r="A96" s="1" t="s">
        <v>69</v>
      </c>
      <c r="B96" s="1">
        <v>22</v>
      </c>
      <c r="C96" s="26" t="s">
        <v>717</v>
      </c>
      <c r="D96" t="s">
        <v>75</v>
      </c>
      <c r="E96" s="27" t="s">
        <v>718</v>
      </c>
      <c r="F96" s="28" t="s">
        <v>97</v>
      </c>
      <c r="G96" s="29">
        <v>1</v>
      </c>
      <c r="H96" s="28">
        <v>0</v>
      </c>
      <c r="I96" s="30">
        <f>ROUND(G96*H96,P4)</f>
        <v>0</v>
      </c>
      <c r="L96" s="31">
        <v>0</v>
      </c>
      <c r="M96" s="24">
        <f>ROUND(G96*L96,P4)</f>
        <v>0</v>
      </c>
      <c r="N96" s="25" t="s">
        <v>73</v>
      </c>
      <c r="O96" s="32">
        <f>M96*AA96</f>
        <v>0</v>
      </c>
      <c r="P96" s="1">
        <v>3</v>
      </c>
      <c r="AA96" s="1">
        <f>IF(P96=1,$O$3,IF(P96=2,$O$4,$O$5))</f>
        <v>0</v>
      </c>
    </row>
    <row r="97">
      <c r="A97" s="1" t="s">
        <v>74</v>
      </c>
      <c r="E97" s="27" t="s">
        <v>75</v>
      </c>
    </row>
    <row r="98">
      <c r="A98" s="1" t="s">
        <v>76</v>
      </c>
    </row>
    <row r="99" ht="87.5">
      <c r="A99" s="1" t="s">
        <v>77</v>
      </c>
      <c r="E99" s="27" t="s">
        <v>716</v>
      </c>
    </row>
    <row r="100" ht="13">
      <c r="A100" s="1" t="s">
        <v>66</v>
      </c>
      <c r="C100" s="22" t="s">
        <v>719</v>
      </c>
      <c r="E100" s="23" t="s">
        <v>720</v>
      </c>
      <c r="L100" s="24">
        <f>SUMIFS(L101:L108,A101:A108,"P")</f>
        <v>0</v>
      </c>
      <c r="M100" s="24">
        <f>SUMIFS(M101:M108,A101:A108,"P")</f>
        <v>0</v>
      </c>
      <c r="N100" s="25"/>
    </row>
    <row r="101" ht="37.5">
      <c r="A101" s="1" t="s">
        <v>69</v>
      </c>
      <c r="B101" s="1">
        <v>23</v>
      </c>
      <c r="C101" s="26" t="s">
        <v>721</v>
      </c>
      <c r="D101" t="s">
        <v>75</v>
      </c>
      <c r="E101" s="27" t="s">
        <v>722</v>
      </c>
      <c r="F101" s="28" t="s">
        <v>214</v>
      </c>
      <c r="G101" s="29">
        <v>8</v>
      </c>
      <c r="H101" s="28">
        <v>0</v>
      </c>
      <c r="I101" s="30">
        <f>ROUND(G101*H101,P4)</f>
        <v>0</v>
      </c>
      <c r="L101" s="31">
        <v>0</v>
      </c>
      <c r="M101" s="24">
        <f>ROUND(G101*L101,P4)</f>
        <v>0</v>
      </c>
      <c r="N101" s="25" t="s">
        <v>73</v>
      </c>
      <c r="O101" s="32">
        <f>M101*AA101</f>
        <v>0</v>
      </c>
      <c r="P101" s="1">
        <v>3</v>
      </c>
      <c r="AA101" s="1">
        <f>IF(P101=1,$O$3,IF(P101=2,$O$4,$O$5))</f>
        <v>0</v>
      </c>
    </row>
    <row r="102">
      <c r="A102" s="1" t="s">
        <v>74</v>
      </c>
      <c r="E102" s="27" t="s">
        <v>75</v>
      </c>
    </row>
    <row r="103">
      <c r="A103" s="1" t="s">
        <v>76</v>
      </c>
    </row>
    <row r="104" ht="137.5">
      <c r="A104" s="1" t="s">
        <v>77</v>
      </c>
      <c r="E104" s="27" t="s">
        <v>723</v>
      </c>
    </row>
    <row r="105" ht="25">
      <c r="A105" s="1" t="s">
        <v>69</v>
      </c>
      <c r="B105" s="1">
        <v>24</v>
      </c>
      <c r="C105" s="26" t="s">
        <v>724</v>
      </c>
      <c r="D105" t="s">
        <v>75</v>
      </c>
      <c r="E105" s="27" t="s">
        <v>725</v>
      </c>
      <c r="F105" s="28" t="s">
        <v>97</v>
      </c>
      <c r="G105" s="29">
        <v>1</v>
      </c>
      <c r="H105" s="28">
        <v>0</v>
      </c>
      <c r="I105" s="30">
        <f>ROUND(G105*H105,P4)</f>
        <v>0</v>
      </c>
      <c r="L105" s="31">
        <v>0</v>
      </c>
      <c r="M105" s="24">
        <f>ROUND(G105*L105,P4)</f>
        <v>0</v>
      </c>
      <c r="N105" s="25" t="s">
        <v>73</v>
      </c>
      <c r="O105" s="32">
        <f>M105*AA105</f>
        <v>0</v>
      </c>
      <c r="P105" s="1">
        <v>3</v>
      </c>
      <c r="AA105" s="1">
        <f>IF(P105=1,$O$3,IF(P105=2,$O$4,$O$5))</f>
        <v>0</v>
      </c>
    </row>
    <row r="106">
      <c r="A106" s="1" t="s">
        <v>74</v>
      </c>
      <c r="E106" s="27" t="s">
        <v>75</v>
      </c>
    </row>
    <row r="107">
      <c r="A107" s="1" t="s">
        <v>76</v>
      </c>
    </row>
    <row r="108" ht="87.5">
      <c r="A108" s="1" t="s">
        <v>77</v>
      </c>
      <c r="E108" s="27" t="s">
        <v>726</v>
      </c>
    </row>
    <row r="109" ht="13">
      <c r="A109" s="1" t="s">
        <v>66</v>
      </c>
      <c r="C109" s="22" t="s">
        <v>254</v>
      </c>
      <c r="E109" s="23" t="s">
        <v>727</v>
      </c>
      <c r="L109" s="24">
        <f>SUMIFS(L110:L117,A110:A117,"P")</f>
        <v>0</v>
      </c>
      <c r="M109" s="24">
        <f>SUMIFS(M110:M117,A110:A117,"P")</f>
        <v>0</v>
      </c>
      <c r="N109" s="25"/>
    </row>
    <row r="110">
      <c r="A110" s="1" t="s">
        <v>69</v>
      </c>
      <c r="B110" s="1">
        <v>25</v>
      </c>
      <c r="C110" s="26" t="s">
        <v>728</v>
      </c>
      <c r="D110" t="s">
        <v>75</v>
      </c>
      <c r="E110" s="27" t="s">
        <v>729</v>
      </c>
      <c r="F110" s="28" t="s">
        <v>97</v>
      </c>
      <c r="G110" s="29">
        <v>5</v>
      </c>
      <c r="H110" s="28">
        <v>0</v>
      </c>
      <c r="I110" s="30">
        <f>ROUND(G110*H110,P4)</f>
        <v>0</v>
      </c>
      <c r="L110" s="31">
        <v>0</v>
      </c>
      <c r="M110" s="24">
        <f>ROUND(G110*L110,P4)</f>
        <v>0</v>
      </c>
      <c r="N110" s="25" t="s">
        <v>73</v>
      </c>
      <c r="O110" s="32">
        <f>M110*AA110</f>
        <v>0</v>
      </c>
      <c r="P110" s="1">
        <v>3</v>
      </c>
      <c r="AA110" s="1">
        <f>IF(P110=1,$O$3,IF(P110=2,$O$4,$O$5))</f>
        <v>0</v>
      </c>
    </row>
    <row r="111">
      <c r="A111" s="1" t="s">
        <v>74</v>
      </c>
      <c r="E111" s="27" t="s">
        <v>75</v>
      </c>
    </row>
    <row r="112">
      <c r="A112" s="1" t="s">
        <v>76</v>
      </c>
    </row>
    <row r="113" ht="112.5">
      <c r="A113" s="1" t="s">
        <v>77</v>
      </c>
      <c r="E113" s="27" t="s">
        <v>730</v>
      </c>
    </row>
    <row r="114">
      <c r="A114" s="1" t="s">
        <v>69</v>
      </c>
      <c r="B114" s="1">
        <v>26</v>
      </c>
      <c r="C114" s="26" t="s">
        <v>731</v>
      </c>
      <c r="D114" t="s">
        <v>75</v>
      </c>
      <c r="E114" s="27" t="s">
        <v>732</v>
      </c>
      <c r="F114" s="28" t="s">
        <v>733</v>
      </c>
      <c r="G114" s="29">
        <v>250</v>
      </c>
      <c r="H114" s="28">
        <v>0</v>
      </c>
      <c r="I114" s="30">
        <f>ROUND(G114*H114,P4)</f>
        <v>0</v>
      </c>
      <c r="L114" s="31">
        <v>0</v>
      </c>
      <c r="M114" s="24">
        <f>ROUND(G114*L114,P4)</f>
        <v>0</v>
      </c>
      <c r="N114" s="25" t="s">
        <v>73</v>
      </c>
      <c r="O114" s="32">
        <f>M114*AA114</f>
        <v>0</v>
      </c>
      <c r="P114" s="1">
        <v>3</v>
      </c>
      <c r="AA114" s="1">
        <f>IF(P114=1,$O$3,IF(P114=2,$O$4,$O$5))</f>
        <v>0</v>
      </c>
    </row>
    <row r="115">
      <c r="A115" s="1" t="s">
        <v>74</v>
      </c>
      <c r="E115" s="27" t="s">
        <v>75</v>
      </c>
    </row>
    <row r="116">
      <c r="A116" s="1" t="s">
        <v>76</v>
      </c>
    </row>
    <row r="117" ht="125">
      <c r="A117" s="1" t="s">
        <v>77</v>
      </c>
      <c r="E117" s="27" t="s">
        <v>515</v>
      </c>
    </row>
    <row r="118" ht="13">
      <c r="A118" s="1" t="s">
        <v>66</v>
      </c>
      <c r="C118" s="22" t="s">
        <v>88</v>
      </c>
      <c r="E118" s="23" t="s">
        <v>734</v>
      </c>
      <c r="L118" s="24">
        <f>SUMIFS(L119:L126,A119:A126,"P")</f>
        <v>0</v>
      </c>
      <c r="M118" s="24">
        <f>SUMIFS(M119:M126,A119:A126,"P")</f>
        <v>0</v>
      </c>
      <c r="N118" s="25"/>
    </row>
    <row r="119">
      <c r="A119" s="1" t="s">
        <v>69</v>
      </c>
      <c r="B119" s="1">
        <v>27</v>
      </c>
      <c r="C119" s="26" t="s">
        <v>320</v>
      </c>
      <c r="D119" t="s">
        <v>75</v>
      </c>
      <c r="E119" s="27" t="s">
        <v>321</v>
      </c>
      <c r="F119" s="28" t="s">
        <v>97</v>
      </c>
      <c r="G119" s="29">
        <v>1</v>
      </c>
      <c r="H119" s="28">
        <v>0</v>
      </c>
      <c r="I119" s="30">
        <f>ROUND(G119*H119,P4)</f>
        <v>0</v>
      </c>
      <c r="L119" s="31">
        <v>0</v>
      </c>
      <c r="M119" s="24">
        <f>ROUND(G119*L119,P4)</f>
        <v>0</v>
      </c>
      <c r="N119" s="25" t="s">
        <v>73</v>
      </c>
      <c r="O119" s="32">
        <f>M119*AA119</f>
        <v>0</v>
      </c>
      <c r="P119" s="1">
        <v>3</v>
      </c>
      <c r="AA119" s="1">
        <f>IF(P119=1,$O$3,IF(P119=2,$O$4,$O$5))</f>
        <v>0</v>
      </c>
    </row>
    <row r="120">
      <c r="A120" s="1" t="s">
        <v>74</v>
      </c>
      <c r="E120" s="27" t="s">
        <v>75</v>
      </c>
    </row>
    <row r="121">
      <c r="A121" s="1" t="s">
        <v>76</v>
      </c>
    </row>
    <row r="122" ht="100">
      <c r="A122" s="1" t="s">
        <v>77</v>
      </c>
      <c r="E122" s="27" t="s">
        <v>669</v>
      </c>
    </row>
    <row r="123">
      <c r="A123" s="1" t="s">
        <v>69</v>
      </c>
      <c r="B123" s="1">
        <v>28</v>
      </c>
      <c r="C123" s="26" t="s">
        <v>323</v>
      </c>
      <c r="D123" t="s">
        <v>75</v>
      </c>
      <c r="E123" s="27" t="s">
        <v>230</v>
      </c>
      <c r="F123" s="28" t="s">
        <v>97</v>
      </c>
      <c r="G123" s="29">
        <v>1</v>
      </c>
      <c r="H123" s="28">
        <v>0</v>
      </c>
      <c r="I123" s="30">
        <f>ROUND(G123*H123,P4)</f>
        <v>0</v>
      </c>
      <c r="L123" s="31">
        <v>0</v>
      </c>
      <c r="M123" s="24">
        <f>ROUND(G123*L123,P4)</f>
        <v>0</v>
      </c>
      <c r="N123" s="25" t="s">
        <v>73</v>
      </c>
      <c r="O123" s="32">
        <f>M123*AA123</f>
        <v>0</v>
      </c>
      <c r="P123" s="1">
        <v>3</v>
      </c>
      <c r="AA123" s="1">
        <f>IF(P123=1,$O$3,IF(P123=2,$O$4,$O$5))</f>
        <v>0</v>
      </c>
    </row>
    <row r="124">
      <c r="A124" s="1" t="s">
        <v>74</v>
      </c>
      <c r="E124" s="27" t="s">
        <v>75</v>
      </c>
    </row>
    <row r="125">
      <c r="A125" s="1" t="s">
        <v>76</v>
      </c>
    </row>
    <row r="126" ht="87.5">
      <c r="A126" s="1" t="s">
        <v>77</v>
      </c>
      <c r="E126" s="27" t="s">
        <v>670</v>
      </c>
    </row>
  </sheetData>
  <sheetProtection sheet="1" objects="1" scenarios="1" spinCount="100000" saltValue="s6/j586snNeTAQefBNMHDnkgc/byH7FIhGQBhtiw+PGd38LFGxor9EoEgltUxQG8ZHGW/v0G56vYQWZZ894kew==" hashValue="sfTDjCwVYoN1HL3ziuMv3KmFMF73nRWKtJ+PlqYHLVsOUDoip2vSzaMdu/g1HJb7QKoV+WEdifASpMhWEcHMVQ==" algorithmName="SHA-512" password="9D62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5"/>
  <cols>
    <col min="1" max="1" width="8.726563" style="1" hidden="1"/>
    <col min="2" max="2" width="11.36328" style="1" customWidth="1"/>
    <col min="3" max="3" width="13.90625" style="1" customWidth="1"/>
    <col min="5" max="5" width="70.08984" style="1" customWidth="1"/>
    <col min="6" max="6" width="11.36328" style="1" customWidth="1"/>
    <col min="7" max="7" width="16" style="1" customWidth="1"/>
    <col min="8" max="8" width="16" style="1" customWidth="1"/>
    <col min="9" max="9" width="16" style="1" customWidth="1"/>
    <col min="10" max="10" width="8.726563" style="1" hidden="1"/>
    <col min="11" max="11" width="8.726563" style="1" hidden="1"/>
    <col min="12" max="12" width="16" style="1" customWidth="1"/>
    <col min="13" max="13" width="16" style="1" customWidth="1"/>
    <col min="14" max="14" width="16" style="1" customWidth="1"/>
    <col min="15" max="15" width="8.726563" style="1" hidden="1"/>
    <col min="16" max="16" width="8.726563" style="1" hidden="1"/>
    <col min="17" max="17" width="8.726563" style="1" hidden="1"/>
    <col min="19" max="19" width="30.36328" style="1" customWidth="1"/>
    <col min="27" max="27" width="8.726563" style="1" hidden="1"/>
  </cols>
  <sheetData>
    <row r="1" ht="36.8504" customHeight="1">
      <c r="A1" s="16" t="s">
        <v>44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45</v>
      </c>
      <c r="B3" s="17" t="s">
        <v>46</v>
      </c>
      <c r="C3" s="18" t="s">
        <v>1</v>
      </c>
      <c r="D3" s="1"/>
      <c r="E3" s="17" t="s">
        <v>2</v>
      </c>
      <c r="F3" s="1"/>
      <c r="G3" s="1"/>
      <c r="H3" s="1"/>
      <c r="L3" s="19" t="s">
        <v>34</v>
      </c>
      <c r="M3" s="20">
        <f>Rekapitulace!C21</f>
        <v>0</v>
      </c>
      <c r="N3" s="6" t="s">
        <v>3</v>
      </c>
      <c r="O3">
        <v>0</v>
      </c>
      <c r="P3">
        <v>2</v>
      </c>
    </row>
    <row r="4" ht="34.01575" customHeight="1">
      <c r="A4" s="16" t="s">
        <v>47</v>
      </c>
      <c r="B4" s="17" t="s">
        <v>48</v>
      </c>
      <c r="C4" s="18" t="s">
        <v>34</v>
      </c>
      <c r="D4" s="1"/>
      <c r="E4" s="17" t="s">
        <v>35</v>
      </c>
      <c r="F4" s="1"/>
      <c r="G4" s="1"/>
      <c r="H4" s="1"/>
      <c r="O4">
        <v>0.12</v>
      </c>
      <c r="P4">
        <v>2</v>
      </c>
    </row>
    <row r="5">
      <c r="A5" s="9" t="s">
        <v>49</v>
      </c>
      <c r="B5" s="9" t="s">
        <v>50</v>
      </c>
      <c r="C5" s="9" t="s">
        <v>51</v>
      </c>
      <c r="D5" s="9" t="s">
        <v>52</v>
      </c>
      <c r="E5" s="9" t="s">
        <v>53</v>
      </c>
      <c r="F5" s="9" t="s">
        <v>54</v>
      </c>
      <c r="G5" s="9" t="s">
        <v>55</v>
      </c>
      <c r="H5" s="9" t="s">
        <v>56</v>
      </c>
      <c r="I5" s="9" t="s">
        <v>57</v>
      </c>
      <c r="J5" s="21"/>
      <c r="K5" s="21"/>
      <c r="L5" s="9" t="s">
        <v>58</v>
      </c>
      <c r="M5" s="21"/>
      <c r="N5" s="9" t="s">
        <v>59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60</v>
      </c>
      <c r="K6" s="21"/>
      <c r="L6" s="21"/>
      <c r="M6" s="21"/>
      <c r="N6" s="9"/>
    </row>
    <row r="7" ht="25">
      <c r="A7" s="9"/>
      <c r="B7" s="9"/>
      <c r="C7" s="9"/>
      <c r="D7" s="9"/>
      <c r="E7" s="9"/>
      <c r="F7" s="9"/>
      <c r="G7" s="9"/>
      <c r="H7" s="9"/>
      <c r="I7" s="9"/>
      <c r="J7" s="9" t="s">
        <v>61</v>
      </c>
      <c r="K7" s="9" t="s">
        <v>62</v>
      </c>
      <c r="L7" s="9" t="s">
        <v>61</v>
      </c>
      <c r="M7" s="9" t="s">
        <v>62</v>
      </c>
      <c r="N7" s="9"/>
      <c r="S7" s="1" t="s">
        <v>63</v>
      </c>
      <c r="T7">
        <f>COUNTIFS(L8:L18,"=0",A8:A18,"P")+COUNTIFS(L8:L18,"",A8:A18,"P")+SUM(Q8:Q18)</f>
        <v>0</v>
      </c>
    </row>
    <row r="8" ht="13">
      <c r="A8" s="1" t="s">
        <v>64</v>
      </c>
      <c r="C8" s="22" t="s">
        <v>735</v>
      </c>
      <c r="E8" s="23" t="s">
        <v>37</v>
      </c>
      <c r="L8" s="24">
        <f>L9</f>
        <v>0</v>
      </c>
      <c r="M8" s="24">
        <f>M9</f>
        <v>0</v>
      </c>
      <c r="N8" s="25"/>
    </row>
    <row r="9" ht="13">
      <c r="A9" s="1" t="s">
        <v>66</v>
      </c>
      <c r="C9" s="22" t="s">
        <v>67</v>
      </c>
      <c r="E9" s="23" t="s">
        <v>736</v>
      </c>
      <c r="L9" s="24">
        <f>SUMIFS(L10:L17,A10:A17,"P")</f>
        <v>0</v>
      </c>
      <c r="M9" s="24">
        <f>SUMIFS(M10:M17,A10:A17,"P")</f>
        <v>0</v>
      </c>
      <c r="N9" s="25"/>
    </row>
    <row r="10" ht="25">
      <c r="A10" s="1" t="s">
        <v>69</v>
      </c>
      <c r="B10" s="1">
        <v>1</v>
      </c>
      <c r="C10" s="26" t="s">
        <v>737</v>
      </c>
      <c r="D10" t="s">
        <v>75</v>
      </c>
      <c r="E10" s="27" t="s">
        <v>738</v>
      </c>
      <c r="F10" s="28" t="s">
        <v>97</v>
      </c>
      <c r="G10" s="29">
        <v>8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73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74</v>
      </c>
      <c r="E11" s="27" t="s">
        <v>75</v>
      </c>
    </row>
    <row r="12">
      <c r="A12" s="1" t="s">
        <v>76</v>
      </c>
    </row>
    <row r="13" ht="112.5">
      <c r="A13" s="1" t="s">
        <v>77</v>
      </c>
      <c r="E13" s="27" t="s">
        <v>655</v>
      </c>
    </row>
    <row r="14" ht="25">
      <c r="A14" s="1" t="s">
        <v>69</v>
      </c>
      <c r="B14" s="1">
        <v>2</v>
      </c>
      <c r="C14" s="26" t="s">
        <v>739</v>
      </c>
      <c r="D14" t="s">
        <v>75</v>
      </c>
      <c r="E14" s="27" t="s">
        <v>740</v>
      </c>
      <c r="F14" s="28" t="s">
        <v>97</v>
      </c>
      <c r="G14" s="29">
        <v>8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73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74</v>
      </c>
      <c r="E15" s="27" t="s">
        <v>75</v>
      </c>
    </row>
    <row r="16">
      <c r="A16" s="1" t="s">
        <v>76</v>
      </c>
    </row>
    <row r="17" ht="100">
      <c r="A17" s="1" t="s">
        <v>77</v>
      </c>
      <c r="E17" s="27" t="s">
        <v>677</v>
      </c>
    </row>
  </sheetData>
  <sheetProtection sheet="1" objects="1" scenarios="1" spinCount="100000" saltValue="fcMLT7sZbkyXNpYsnI8OqOOgx4ckSgRbfD20jdmLxfFIrmDxBcGZ6V+6ek3Dg3XMEr4T7/DI1LsjgnpkTgWCJQ==" hashValue="XWkdBxm6BLVs3WTfQfwKTMl3/DlQKvVTytCffkeLk7C1c/HcSYjXqF9Fvm94iOBv1PYDBxS6GIEP2/DGkL61xg==" algorithmName="SHA-512" password="9D62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5"/>
  <cols>
    <col min="1" max="1" width="8.726563" style="1" hidden="1"/>
    <col min="2" max="2" width="11.36328" style="1" customWidth="1"/>
    <col min="3" max="3" width="13.90625" style="1" customWidth="1"/>
    <col min="5" max="5" width="70.08984" style="1" customWidth="1"/>
    <col min="6" max="6" width="11.36328" style="1" customWidth="1"/>
    <col min="7" max="7" width="16" style="1" customWidth="1"/>
    <col min="8" max="8" width="16" style="1" customWidth="1"/>
    <col min="9" max="9" width="16" style="1" customWidth="1"/>
    <col min="10" max="10" width="8.726563" style="1" hidden="1"/>
    <col min="11" max="11" width="8.726563" style="1" hidden="1"/>
    <col min="12" max="12" width="16" style="1" customWidth="1"/>
    <col min="13" max="13" width="16" style="1" customWidth="1"/>
    <col min="14" max="14" width="16" style="1" customWidth="1"/>
    <col min="15" max="15" width="8.726563" style="1" hidden="1"/>
    <col min="16" max="16" width="8.726563" style="1" hidden="1"/>
    <col min="17" max="17" width="8.726563" style="1" hidden="1"/>
    <col min="19" max="19" width="30.36328" style="1" customWidth="1"/>
    <col min="27" max="27" width="8.726563" style="1" hidden="1"/>
  </cols>
  <sheetData>
    <row r="1" ht="36.8504" customHeight="1">
      <c r="A1" s="16" t="s">
        <v>44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45</v>
      </c>
      <c r="B3" s="17" t="s">
        <v>46</v>
      </c>
      <c r="C3" s="18" t="s">
        <v>1</v>
      </c>
      <c r="D3" s="1"/>
      <c r="E3" s="17" t="s">
        <v>2</v>
      </c>
      <c r="F3" s="1"/>
      <c r="G3" s="1"/>
      <c r="H3" s="1"/>
      <c r="L3" s="19" t="s">
        <v>38</v>
      </c>
      <c r="M3" s="20">
        <f>Rekapitulace!C23</f>
        <v>0</v>
      </c>
      <c r="N3" s="6" t="s">
        <v>3</v>
      </c>
      <c r="O3">
        <v>0</v>
      </c>
      <c r="P3">
        <v>2</v>
      </c>
    </row>
    <row r="4" ht="34.01575" customHeight="1">
      <c r="A4" s="16" t="s">
        <v>47</v>
      </c>
      <c r="B4" s="17" t="s">
        <v>48</v>
      </c>
      <c r="C4" s="18" t="s">
        <v>38</v>
      </c>
      <c r="D4" s="1"/>
      <c r="E4" s="17" t="s">
        <v>39</v>
      </c>
      <c r="F4" s="1"/>
      <c r="G4" s="1"/>
      <c r="H4" s="1"/>
      <c r="O4">
        <v>0.12</v>
      </c>
      <c r="P4">
        <v>2</v>
      </c>
    </row>
    <row r="5">
      <c r="A5" s="9" t="s">
        <v>49</v>
      </c>
      <c r="B5" s="9" t="s">
        <v>50</v>
      </c>
      <c r="C5" s="9" t="s">
        <v>51</v>
      </c>
      <c r="D5" s="9" t="s">
        <v>52</v>
      </c>
      <c r="E5" s="9" t="s">
        <v>53</v>
      </c>
      <c r="F5" s="9" t="s">
        <v>54</v>
      </c>
      <c r="G5" s="9" t="s">
        <v>55</v>
      </c>
      <c r="H5" s="9" t="s">
        <v>56</v>
      </c>
      <c r="I5" s="9" t="s">
        <v>57</v>
      </c>
      <c r="J5" s="21"/>
      <c r="K5" s="21"/>
      <c r="L5" s="9" t="s">
        <v>58</v>
      </c>
      <c r="M5" s="21"/>
      <c r="N5" s="9" t="s">
        <v>59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60</v>
      </c>
      <c r="K6" s="21"/>
      <c r="L6" s="21"/>
      <c r="M6" s="21"/>
      <c r="N6" s="9"/>
    </row>
    <row r="7" ht="25">
      <c r="A7" s="9"/>
      <c r="B7" s="9"/>
      <c r="C7" s="9"/>
      <c r="D7" s="9"/>
      <c r="E7" s="9"/>
      <c r="F7" s="9"/>
      <c r="G7" s="9"/>
      <c r="H7" s="9"/>
      <c r="I7" s="9"/>
      <c r="J7" s="9" t="s">
        <v>61</v>
      </c>
      <c r="K7" s="9" t="s">
        <v>62</v>
      </c>
      <c r="L7" s="9" t="s">
        <v>61</v>
      </c>
      <c r="M7" s="9" t="s">
        <v>62</v>
      </c>
      <c r="N7" s="9"/>
      <c r="S7" s="1" t="s">
        <v>63</v>
      </c>
      <c r="T7">
        <f>COUNTIFS(L8:L18,"=0",A8:A18,"P")+COUNTIFS(L8:L18,"",A8:A18,"P")+SUM(Q8:Q18)</f>
        <v>0</v>
      </c>
    </row>
    <row r="8" ht="13">
      <c r="A8" s="1" t="s">
        <v>64</v>
      </c>
      <c r="C8" s="22" t="s">
        <v>741</v>
      </c>
      <c r="E8" s="23" t="s">
        <v>41</v>
      </c>
      <c r="L8" s="24">
        <f>L9</f>
        <v>0</v>
      </c>
      <c r="M8" s="24">
        <f>M9</f>
        <v>0</v>
      </c>
      <c r="N8" s="25"/>
    </row>
    <row r="9" ht="13">
      <c r="A9" s="1" t="s">
        <v>66</v>
      </c>
      <c r="C9" s="22" t="s">
        <v>342</v>
      </c>
      <c r="E9" s="23" t="s">
        <v>41</v>
      </c>
      <c r="L9" s="24">
        <f>SUMIFS(L10:L17,A10:A17,"P")</f>
        <v>0</v>
      </c>
      <c r="M9" s="24">
        <f>SUMIFS(M10:M17,A10:A17,"P")</f>
        <v>0</v>
      </c>
      <c r="N9" s="25"/>
    </row>
    <row r="10">
      <c r="A10" s="1" t="s">
        <v>69</v>
      </c>
      <c r="B10" s="1">
        <v>1</v>
      </c>
      <c r="C10" s="26" t="s">
        <v>742</v>
      </c>
      <c r="D10" t="s">
        <v>75</v>
      </c>
      <c r="E10" s="27" t="s">
        <v>743</v>
      </c>
      <c r="F10" s="28" t="s">
        <v>92</v>
      </c>
      <c r="G10" s="29">
        <v>100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73</v>
      </c>
      <c r="O10" s="32">
        <f>M10*AA10</f>
        <v>0</v>
      </c>
      <c r="P10" s="1">
        <v>3</v>
      </c>
      <c r="AA10" s="1">
        <f>IF(P10=1,$O$3,IF(P10=2,$O$4,$O$5))</f>
        <v>0</v>
      </c>
    </row>
    <row r="11" ht="25">
      <c r="A11" s="1" t="s">
        <v>74</v>
      </c>
      <c r="E11" s="27" t="s">
        <v>744</v>
      </c>
    </row>
    <row r="12" ht="39">
      <c r="A12" s="1" t="s">
        <v>76</v>
      </c>
      <c r="E12" s="33" t="s">
        <v>745</v>
      </c>
    </row>
    <row r="13">
      <c r="A13" s="1" t="s">
        <v>77</v>
      </c>
      <c r="E13" s="27" t="s">
        <v>746</v>
      </c>
    </row>
    <row r="14">
      <c r="A14" s="1" t="s">
        <v>69</v>
      </c>
      <c r="B14" s="1">
        <v>2</v>
      </c>
      <c r="C14" s="26" t="s">
        <v>747</v>
      </c>
      <c r="D14" t="s">
        <v>75</v>
      </c>
      <c r="E14" s="27" t="s">
        <v>748</v>
      </c>
      <c r="F14" s="28" t="s">
        <v>92</v>
      </c>
      <c r="G14" s="29">
        <v>100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73</v>
      </c>
      <c r="O14" s="32">
        <f>M14*AA14</f>
        <v>0</v>
      </c>
      <c r="P14" s="1">
        <v>3</v>
      </c>
      <c r="AA14" s="1">
        <f>IF(P14=1,$O$3,IF(P14=2,$O$4,$O$5))</f>
        <v>0</v>
      </c>
    </row>
    <row r="15" ht="25">
      <c r="A15" s="1" t="s">
        <v>74</v>
      </c>
      <c r="E15" s="27" t="s">
        <v>744</v>
      </c>
    </row>
    <row r="16" ht="39">
      <c r="A16" s="1" t="s">
        <v>76</v>
      </c>
      <c r="E16" s="33" t="s">
        <v>745</v>
      </c>
    </row>
    <row r="17">
      <c r="A17" s="1" t="s">
        <v>77</v>
      </c>
      <c r="E17" s="27" t="s">
        <v>746</v>
      </c>
    </row>
  </sheetData>
  <sheetProtection sheet="1" objects="1" scenarios="1" spinCount="100000" saltValue="qoim+g+Xq+oW2j+yFuAtQ3zLVr1aVXFv1EG5w8PKjW82F6E/bWSAhVuvy6sWnAiwO2jafzztCR4zEfxcOtARvQ==" hashValue="GcBRiFjJLaJPxxejuRdJq/xODpFbbUPYUs1yD3WJo4VIX0feyPKGY7l7OFhiKTcuge/ck9Sd3wSPzPaJh+I1Uw==" algorithmName="SHA-512" password="9D62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Tomek Jan</dc:creator>
  <cp:lastModifiedBy>Tomek Jan</cp:lastModifiedBy>
  <dcterms:created xsi:type="dcterms:W3CDTF">2025-02-19T13:13:21Z</dcterms:created>
  <dcterms:modified xsi:type="dcterms:W3CDTF">2025-02-19T13:13:24Z</dcterms:modified>
</cp:coreProperties>
</file>