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Obrnice_tendr_zástup\Zm01\Zm01_rev\"/>
    </mc:Choice>
  </mc:AlternateContent>
  <bookViews>
    <workbookView xWindow="0" yWindow="0" windowWidth="0" windowHeight="0"/>
  </bookViews>
  <sheets>
    <sheet name="Rekapitulace" sheetId="10" r:id="rId1"/>
    <sheet name="SO 11-30-01" sheetId="2" r:id="rId2"/>
    <sheet name="SO 11-10-01" sheetId="3" r:id="rId3"/>
    <sheet name="SO 11-11-01" sheetId="4" r:id="rId4"/>
    <sheet name="SO 11-81-01" sheetId="5" r:id="rId5"/>
    <sheet name="SO 11-84-01" sheetId="6" r:id="rId6"/>
    <sheet name="SO 11-87-01" sheetId="7" r:id="rId7"/>
    <sheet name="SO 000" sheetId="8" r:id="rId8"/>
    <sheet name="SO 98-98" sheetId="9" r:id="rId9"/>
  </sheets>
  <calcPr/>
</workbook>
</file>

<file path=xl/calcChain.xml><?xml version="1.0" encoding="utf-8"?>
<calcChain xmlns="http://schemas.openxmlformats.org/spreadsheetml/2006/main">
  <c i="9" l="1" r="M3"/>
  <c i="8" r="M3"/>
  <c i="7" r="M3"/>
  <c i="6" r="M3"/>
  <c i="5" r="M3"/>
  <c i="4" r="M3"/>
  <c i="3" r="M3"/>
  <c i="2" r="M3"/>
  <c i="10" r="C7"/>
  <c r="C6"/>
  <c r="F22"/>
  <c r="D22"/>
  <c r="C22"/>
  <c r="E24"/>
  <c r="F24"/>
  <c r="D24"/>
  <c r="C24"/>
  <c r="E23"/>
  <c r="F23"/>
  <c r="D23"/>
  <c r="C23"/>
  <c r="E22"/>
  <c r="F20"/>
  <c r="D20"/>
  <c r="C20"/>
  <c r="E21"/>
  <c r="F21"/>
  <c r="D21"/>
  <c r="C21"/>
  <c r="E20"/>
  <c r="F18"/>
  <c r="D18"/>
  <c r="C18"/>
  <c r="E19"/>
  <c r="F19"/>
  <c r="D19"/>
  <c r="C19"/>
  <c r="E18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9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8" r="T7"/>
  <c r="M8"/>
  <c r="L8"/>
  <c r="M9"/>
  <c r="L9"/>
  <c r="AA14"/>
  <c r="O14"/>
  <c r="M14"/>
  <c r="I14"/>
  <c r="AA10"/>
  <c r="O10"/>
  <c r="M10"/>
  <c r="I10"/>
  <c i="7" r="T7"/>
  <c r="M8"/>
  <c r="L8"/>
  <c r="M9"/>
  <c r="L9"/>
  <c r="AA14"/>
  <c r="O14"/>
  <c r="M14"/>
  <c r="I14"/>
  <c r="AA10"/>
  <c r="O10"/>
  <c r="M10"/>
  <c r="I10"/>
  <c i="6" r="T7"/>
  <c r="M8"/>
  <c r="L8"/>
  <c r="M122"/>
  <c r="L122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104"/>
  <c r="L104"/>
  <c r="AA109"/>
  <c r="O109"/>
  <c r="M109"/>
  <c r="I109"/>
  <c r="AA105"/>
  <c r="O105"/>
  <c r="M105"/>
  <c r="I105"/>
  <c r="M83"/>
  <c r="L8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42"/>
  <c r="L42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65"/>
  <c r="L165"/>
  <c r="AA174"/>
  <c r="O174"/>
  <c r="M174"/>
  <c r="I174"/>
  <c r="AA170"/>
  <c r="O170"/>
  <c r="M170"/>
  <c r="I170"/>
  <c r="AA166"/>
  <c r="O166"/>
  <c r="M166"/>
  <c r="I166"/>
  <c r="M148"/>
  <c r="L148"/>
  <c r="AA161"/>
  <c r="O161"/>
  <c r="M161"/>
  <c r="I161"/>
  <c r="AA157"/>
  <c r="O157"/>
  <c r="M157"/>
  <c r="I157"/>
  <c r="AA153"/>
  <c r="O153"/>
  <c r="M153"/>
  <c r="I153"/>
  <c r="AA149"/>
  <c r="O149"/>
  <c r="M149"/>
  <c r="I149"/>
  <c r="M39"/>
  <c r="L3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30"/>
  <c r="L30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10"/>
  <c r="L110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62"/>
  <c r="L62"/>
  <c r="AA71"/>
  <c r="O71"/>
  <c r="M71"/>
  <c r="I71"/>
  <c r="AA67"/>
  <c r="O67"/>
  <c r="M67"/>
  <c r="I67"/>
  <c r="AA63"/>
  <c r="O63"/>
  <c r="M63"/>
  <c r="I63"/>
  <c r="M53"/>
  <c r="L53"/>
  <c r="AA58"/>
  <c r="O58"/>
  <c r="M58"/>
  <c r="I58"/>
  <c r="AA54"/>
  <c r="O54"/>
  <c r="M54"/>
  <c r="I54"/>
  <c r="M48"/>
  <c r="L48"/>
  <c r="AA49"/>
  <c r="O49"/>
  <c r="M49"/>
  <c r="I49"/>
  <c r="M23"/>
  <c r="L23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3" r="T7"/>
  <c r="M8"/>
  <c r="L8"/>
  <c r="M135"/>
  <c r="L135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38"/>
  <c r="L38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8"/>
  <c r="L1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<sst xmlns="http://schemas.openxmlformats.org/spreadsheetml/2006/main">
  <si>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</si>
  <si>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ZM01_5423520114</t>
  </si>
  <si>
    <t>Rekonstrukce mosteckého zhlaví v žst Obrnice pro zajištění traťové třídy zatížení D4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</si>
  <si>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</si>
  <si>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</si>
  <si>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</si>
  <si>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</si>
  <si>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</si>
  <si>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</si>
  <si>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</si>
  <si>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</si>
  <si>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</si>
  <si>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</si>
  <si>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</si>
  <si>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SO 11-30-01</t>
  </si>
  <si>
    <t>Přeložky kabelů</t>
  </si>
  <si>
    <t>D.2.1.1.0</t>
  </si>
  <si>
    <t>Kolejový svršek</t>
  </si>
  <si>
    <t xml:space="preserve">  SO 11-10-01</t>
  </si>
  <si>
    <t>ŽST Obrnice - mostecké zhlaví, železniční svršek</t>
  </si>
  <si>
    <t>D.2.1.1.1</t>
  </si>
  <si>
    <t>Kolejový spodek</t>
  </si>
  <si>
    <t xml:space="preserve">  SO 11-11-01</t>
  </si>
  <si>
    <t>ŽST Obrnice - mostecké zhlaví, železniční spodek</t>
  </si>
  <si>
    <t>D.2.3.1</t>
  </si>
  <si>
    <t>Trakční vedení</t>
  </si>
  <si>
    <t xml:space="preserve">  SO 11-81-01</t>
  </si>
  <si>
    <t>ŽST Obrnice - mostecké zhlaví, trakční vedení</t>
  </si>
  <si>
    <t>D.2.3.4</t>
  </si>
  <si>
    <t>Ohřev výhybek (elektrický, plynový)</t>
  </si>
  <si>
    <t xml:space="preserve">  SO 11-84-01</t>
  </si>
  <si>
    <t>ŽST Obrnice - mostecké zhlaví, elektrický ohřev výměn</t>
  </si>
  <si>
    <t>D.2.3.7</t>
  </si>
  <si>
    <t>Ukolejnění kovových konstrukcí</t>
  </si>
  <si>
    <t xml:space="preserve">  SO 11-87-01</t>
  </si>
  <si>
    <t>ŽST Obrnice - mostecké zhlaví, ukolejnění kovových konstrukcí</t>
  </si>
  <si>
    <t>D.9.8</t>
  </si>
  <si>
    <t>SO 98-98 – Všeobecný objekt</t>
  </si>
  <si>
    <t xml:space="preserve">  SO 000</t>
  </si>
  <si>
    <t>Dočasné konstrukce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</si>
  <si>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</si>
  <si>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</si>
  <si>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</si>
  <si>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</si>
  <si>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</si>
  <si>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</si>
  <si>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</si>
  <si>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</si>
  <si>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</si>
  <si>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</si>
  <si>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</si>
  <si>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</si>
  <si>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</si>
  <si>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</si>
  <si>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</si>
  <si>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</si>
  <si>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</si>
  <si>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</si>
  <si>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</si>
  <si>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</si>
  <si>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</si>
  <si>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</si>
  <si>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</si>
  <si>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11-30-01</t>
  </si>
  <si>
    <t>SD</t>
  </si>
  <si>
    <t>5</t>
  </si>
  <si>
    <t>Zemní práce</t>
  </si>
  <si>
    <t>P</t>
  </si>
  <si>
    <t>122934</t>
  </si>
  <si>
    <t/>
  </si>
  <si>
    <t>ODKOPÁVKY A PROKOPÁVKY OBECNÉ TŘ. III, ODVOZ DO 5KM</t>
  </si>
  <si>
    <t>M3</t>
  </si>
  <si>
    <t>OTSKP</t>
  </si>
  <si>
    <t>PP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</si>
  <si>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</si>
  <si>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VV</t>
  </si>
  <si>
    <t>TS</t>
  </si>
  <si>
    <t>Technická specifikace položky odpovídá příslušné cenové soustavě.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</si>
  <si>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</si>
  <si>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</si>
  <si>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</si>
  <si>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</si>
  <si>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</si>
  <si>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701005</t>
  </si>
  <si>
    <t>VYHLEDÁVACÍ MARKER ZEMNÍ S MOŽNOSTÍ ZÁPISU</t>
  </si>
  <si>
    <t>KUS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</si>
  <si>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</si>
  <si>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</si>
  <si>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</si>
  <si>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m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</si>
  <si>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</si>
  <si>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</si>
  <si>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</si>
  <si>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>702221</t>
  </si>
  <si>
    <t>KABELOVÁ CHRÁNIČKA ZEMNÍ UV STABILNÍ DN DO 100 MM</t>
  </si>
  <si>
    <t>702311</t>
  </si>
  <si>
    <t>ZAKRYTÍ KABELŮ VÝSTRAŽNOU FÓLIÍ ŠÍŘKY DO 20 CM</t>
  </si>
  <si>
    <t>M</t>
  </si>
  <si>
    <t>1. Položka obsahuje:
 – dodávku a montáž fólie
 – přípravu podkladu pro osazení
2. Položka neobsahuje:
 X
3. Způsob měření:
Měří se metr délkový.</t>
  </si>
  <si>
    <t>702312</t>
  </si>
  <si>
    <t>ZAKRYTÍ KABELŮ VÝSTRAŽNOU FÓLIÍ ŠÍŘKY PŘES 20 DO 40 CM</t>
  </si>
  <si>
    <t>702730</t>
  </si>
  <si>
    <t>ODDĚLENÍ KABELŮ VE VÝKOPU PLASTOVOU DESKOU</t>
  </si>
  <si>
    <t>1. Položka obsahuje:
 – dodávku a montáž specifikovaného materiálu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</si>
  <si>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</si>
  <si>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</si>
  <si>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</si>
  <si>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709511</t>
  </si>
  <si>
    <t>PODPŮRNÉ A POMOCNÉ KONSTRUKCE OCELOVÉ Z PROFILŮ SVAŘOVANÝCH A ŠROUBOVANÝCH BEZ POVRCHOVÉ ÚPRAVY</t>
  </si>
  <si>
    <t>KG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</si>
  <si>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hmotnost v kilogramech.</t>
  </si>
  <si>
    <t>709611</t>
  </si>
  <si>
    <t>DEMONTÁŽ KABELOVÉHO ŽLABU/LIŠTY VČETNĚ KRYTU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</si>
  <si>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</si>
  <si>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709612</t>
  </si>
  <si>
    <t>DEMONTÁŽ CHRÁNIČKY/TRUBKY</t>
  </si>
  <si>
    <t>742H11</t>
  </si>
  <si>
    <t>KABEL NN ČTYŘ- A PĚTIŽÍLOVÝ CU S PLASTOVOU IZOLACÍ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</si>
  <si>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</si>
  <si>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</si>
  <si>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</si>
  <si>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</si>
  <si>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</si>
  <si>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</si>
  <si>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</si>
  <si>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</si>
  <si>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</si>
  <si>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</si>
  <si>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kus</t>
  </si>
  <si>
    <t>1. Položka obsahuje:
 – veškeré příslušentsví
2. Položka neobsahuje:
 X
3. Způsob měření:
Udává se počet kusů kompletní konstrukce nebo práce.</t>
  </si>
  <si>
    <t>742Y92</t>
  </si>
  <si>
    <t>OCHRANA ŠTĚRKOVÉHO LOŽE GEOTEXTILIÍ PROTI ZNEČIŠTĚNÍ (M)</t>
  </si>
  <si>
    <t>M2</t>
  </si>
  <si>
    <t xml:space="preserve">1. Položka obsahuje:                                                                                                                                                               – všechny práce spojené s ochranou štěrkového lože proti znečištění, rozprostření geotextílie v ploše                    2. Položka neobsahuje:                                                                                                                                                               X                                                                                                                                                                                                  3. Způsob měření:                                                                                                                                                                  Měří se metr čtvereční.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</si>
  <si>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</si>
  <si>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</si>
  <si>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</si>
  <si>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747703</t>
  </si>
  <si>
    <t>ZKUŠEBNÍ PROVOZ</t>
  </si>
  <si>
    <t>HOD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</si>
  <si>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</si>
  <si>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</si>
  <si>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</si>
  <si>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Vytyčení a identifikace jednotlivých kabel. vedení, stanovení přeložek a demontáží - (prac. ob. správy SŽ)</t>
  </si>
  <si>
    <t>1</t>
  </si>
  <si>
    <t>Dozor pracovníků provozovatele při práci na provozovaném zařízení - kabelová vedení</t>
  </si>
  <si>
    <t>747706</t>
  </si>
  <si>
    <t>ZJIŠŤOVÁNÍ STÁVAJÍCÍHO STAVU ROZVODŮ NN</t>
  </si>
  <si>
    <t>Práce při přeložkách (úpravách) stávajících zemních kabelových rozvodů - provedení provizorních tras a definitívních tras včetně rozpojování, spojkování, zapojování vodičů v průběhu výstavby (pro montáž nových i provizorních kabelů, drobné úpravy výstroje apod.) (prac. dodavatele)</t>
  </si>
  <si>
    <t>74F322</t>
  </si>
  <si>
    <t>REVIZNÍ ZPRÁVA</t>
  </si>
  <si>
    <t xml:space="preserve">1. Položka obsahuje:
 – revizi autorizovaným revizním technikem na zařízeních podle požadavku ČSN, včetně hodnocení
2. Položka neobsahuje:
 X
3. Způsob měření:
Udává se v  ks. Výpočet dle ks elektrifikovaných kolejí, neutrální pole, velikost žst., dle počtu stavebních postupů.</t>
  </si>
  <si>
    <t>74F323</t>
  </si>
  <si>
    <t>PROTOKOL UTZ</t>
  </si>
  <si>
    <t>1. Položka obsahuje:
 – protokol autorizovaným revizním technikem na zařízeních podle požadavku ČSN, včetně hodnocení
2. Položka neobsahuje:
 X
3. Způsob měření:
Udává se v ks. 1ks pro 1xSO, 1xPS.</t>
  </si>
  <si>
    <t>75II11</t>
  </si>
  <si>
    <t>SPOJKA PRO CELOPLASTOVÉ KABELY BEZ PANCÍŘE DO 100 ŽIL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</si>
  <si>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</si>
  <si>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</si>
  <si>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</si>
  <si>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</si>
  <si>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89952A</t>
  </si>
  <si>
    <t>OBETONOVÁNÍ POTRUBÍ Z PROSTÉHO BETONU DO C20/25</t>
  </si>
  <si>
    <t>m3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</si>
  <si>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</si>
  <si>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R03360</t>
  </si>
  <si>
    <t>SLUŽBY ZAJIŠŤUJÍCÍ OSTRAHU</t>
  </si>
  <si>
    <t>KPL</t>
  </si>
  <si>
    <t>Střežení staveniště bezpečnostní službou mimo pracovní dobu</t>
  </si>
  <si>
    <t>25 dnů (10hod/den x 2 strážní x 150 Kč/hod) _x000d_
Celkem 1 = 1,000 _x000d_
Celkem 1 = 1,000_x000d_</t>
  </si>
  <si>
    <t>SO 11-10-01</t>
  </si>
  <si>
    <t>0</t>
  </si>
  <si>
    <t>Všeobecné konstrukce a práce</t>
  </si>
  <si>
    <t>015150</t>
  </si>
  <si>
    <t xml:space="preserve">POPLATKY ZA LIKVIDACI ODPADŮ NEKONTAMINOVANÝCH - 17 05 08  ŠTĚRK Z KOLEJIŠTĚ (ODPAD PO RECYKLACI)</t>
  </si>
  <si>
    <t>T</t>
  </si>
  <si>
    <t>štěrk bez výhybek s r. výroby &lt;2000</t>
  </si>
  <si>
    <t>((1,9*879,963)-385,7) _x000d_
Celkem 1286,229 = 1286,229_x000d_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</si>
  <si>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</si>
  <si>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015210</t>
  </si>
  <si>
    <t xml:space="preserve">POPLATKY ZA LIKVIDACI ODPADŮ NEKONTAMINOVANÝCH - 17 01 01  ŽELEZNIČNÍ PRAŽCE BETONOVÉ</t>
  </si>
  <si>
    <t>30km,447 t/km- výhybky</t>
  </si>
  <si>
    <t>0,490759*447 _x000d_
Celkem 219,369 = 219,369 _x000d_
Celkem 219,369 = 219,369_x000d_</t>
  </si>
  <si>
    <t>015250</t>
  </si>
  <si>
    <t xml:space="preserve">POPLATKY ZA LIKVIDACI ODPADŮ NEKONTAMINOVANÝCH - 17 02 03  POLYETYLÉNOVÉ  PODLOŽKY (ŽEL. SVRŠEK)</t>
  </si>
  <si>
    <t>0,490759*0,85 _x000d_
Celkem 0,417 = 0,417 _x000d_
Celkem 0,417 = 0,417_x000d_</t>
  </si>
  <si>
    <t>015260</t>
  </si>
  <si>
    <t xml:space="preserve">POPLATKY ZA LIKVIDACI ODPADŮ NEKONTAMINOVANÝCH - 07 02 99  PRYŽOVÉ PODLOŽKY (ŽEL. SVRŠEK)</t>
  </si>
  <si>
    <t>015510</t>
  </si>
  <si>
    <t xml:space="preserve">POPLATKY ZA LIKVIDACI ODPADŮ NEBEZPEČNÝCH - 17 05 07*  LOKÁLNĚ ZNEČIŠTĚNÝ ŠTĚRK A ZEMINA Z KOLEJIŠTĚ (VÝHYBKY)</t>
  </si>
  <si>
    <t>3 výhybky</t>
  </si>
  <si>
    <t>203m3*1,9 _x000d_
Celkem 385,7 = 385,700 _x000d_
Celkem 385,7 = 385,700_x000d_</t>
  </si>
  <si>
    <t>015520</t>
  </si>
  <si>
    <t xml:space="preserve">POPLATKY ZA LIKVIDACI ODPADŮ NEBEZPEČNÝCH - 17 02 04*  ŽELEZNIČNÍ PRAŽCE DŘEVĚNÉ</t>
  </si>
  <si>
    <t>20 m pražců v koleji č. 16 a výměna 20 m pražců před ZV 66</t>
  </si>
  <si>
    <t>(40/1,64)*0,085 _x000d_
Celkem 2,073 = 2,073 _x000d_
Celkem 2,073 = 2,073_x000d_</t>
  </si>
  <si>
    <t>R015540</t>
  </si>
  <si>
    <t>POPLATKY ZA LIKVIDACI ODPADŮ NEBEZPEČNÝCH - VÝHYBKY ZNEČIŠTĚNÉ MAZADLY</t>
  </si>
  <si>
    <t>Kompletní výhybky vč. příslušenství</t>
  </si>
  <si>
    <t>29+14+17+14+17 _x000d_
Celkem 91 = 91,000_x000d_</t>
  </si>
  <si>
    <t>Komunikace</t>
  </si>
  <si>
    <t>512550</t>
  </si>
  <si>
    <t>KOLEJOVÉ LOŽE - ZŘÍZENÍ Z KAMENIVA HRUBÉHO DRCENÉHO (ŠTĚRK)</t>
  </si>
  <si>
    <t>dle VV, pouze 30% nového, 70% recyklované</t>
  </si>
  <si>
    <t>(1682,773*1,15)*0,3 _x000d_
Celkem 580,557 = 580,557 _x000d_
Celkem 580,557 = 580,557_x000d_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</si>
  <si>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</si>
  <si>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</si>
  <si>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</si>
  <si>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>(1682,773*1,15)*0,7 _x000d_
Celkem 1354,632 = 1354,632 _x000d_
Celkem 1354,632 = 1354,632_x000d_</t>
  </si>
  <si>
    <t>513550</t>
  </si>
  <si>
    <t>KOLEJOVÉ LOŽE - DOPLNĚNÍ Z KAMENIVA HRUBÉHO DRCENÉHO (ŠTĚRK)</t>
  </si>
  <si>
    <t>(1682,773*0,15)*2</t>
  </si>
  <si>
    <t>542121</t>
  </si>
  <si>
    <t>SMĚROVÉ A VÝŠKOVÉ VYROVNÁNÍ KOLEJE NA PRAŽCÍCH BETONOVÝCH DO 0,05 M</t>
  </si>
  <si>
    <t>dle VV - 1,345+výběhy kol. na Č. Zlatníky + provizorní napojení k. 1a a výh. Č. 75ab</t>
  </si>
  <si>
    <t>(1345+377,228-275)*1,15+100 _x000d_
Celkem 1764,312 = 1764,312 _x000d_
Celkem 1764,312 = 1764,312_x000d_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</si>
  <si>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</si>
  <si>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542221</t>
  </si>
  <si>
    <t>SMĚROVÉ A VÝŠKOVÉ VYROVNÁNÍ VÝHYBKOVÉ KONSTRUKCE NA PRAŽCÍCH BETONOVÝCH DO 0,05 M</t>
  </si>
  <si>
    <t>5× výhybka + 89 a 45</t>
  </si>
  <si>
    <t>80+45+5*50 _x000d_
Celkem 375 = 375,000 _x000d_
Celkem 375 = 375,000_x000d_</t>
  </si>
  <si>
    <t>542312</t>
  </si>
  <si>
    <t>NÁSLEDNÁ ÚPRAVA SMĚROVÉHO A VÝŠKOVÉHO USPOŘÁDÁNÍ KOLEJE - PRAŽCE BETONOVÉ</t>
  </si>
  <si>
    <t>dle VV - 1,272+výběhy kol. na Č. Zlatníky</t>
  </si>
  <si>
    <t>(1345+377,228-275)*1,15 _x000d_
Celkem 1664,312 = 1664,312 _x000d_
Celkem 1664,312 = 1664,312_x000d_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</si>
  <si>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</si>
  <si>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</si>
  <si>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</si>
  <si>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>549111</t>
  </si>
  <si>
    <t>BROUŠENÍ KOLEJE A VÝHYBEK</t>
  </si>
  <si>
    <t>dle VV - 1272+výběhy kol. č. 1 a č. 2</t>
  </si>
  <si>
    <t>1345+98+28 _x000d_
Celkem 1471 = 1471,000 _x000d_
Celkem 1471 = 1471,000_x000d_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</si>
  <si>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</si>
  <si>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549220</t>
  </si>
  <si>
    <t>PRAŽCOVÁ KOTVA VE STÁVAJÍCÍ KOLEJI</t>
  </si>
  <si>
    <t>dle kladecího plánu, za 89, za 87, za 85, za 79(2*), za 75ab</t>
  </si>
  <si>
    <t>1. Položka obsahuje:
 – dodávku a montáž pražcové kotvy
 –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</si>
  <si>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</si>
  <si>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</si>
  <si>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>50 m na Č. Zlatníky, do koleje č. 12 a č. 14</t>
  </si>
  <si>
    <t>3*50 _x000d_
Celkem 150 = 150,000 _x000d_
Celkem 150 = 150,000_x000d_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</si>
  <si>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</si>
  <si>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549312</t>
  </si>
  <si>
    <t>ZRUŠENÍ A ZNOVUZŘÍZENÍ BEZSTYKOVÉ KOLEJE NA NEDEMONTOVANÝCH ÚSECÍCH VE VÝHYBCE</t>
  </si>
  <si>
    <t>výh.č. 89, č. 66 ,č. 45</t>
  </si>
  <si>
    <t>2*40 _x000d_
Celkem 130 = 130,000 _x000d_
Celkem 130 = 130,000_x000d_</t>
  </si>
  <si>
    <t>549341</t>
  </si>
  <si>
    <t>ZŘÍZENÍ BEZSTYKOVÉ KOLEJE NA NOVÝCH ÚSECÍCH V KOLEJI</t>
  </si>
  <si>
    <t>dle VV - výhybky</t>
  </si>
  <si>
    <t>1272,625-280 _x000d_
Celkem 992,625 = 992,625 _x000d_
Celkem 992,625 = 992,625_x000d_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</si>
  <si>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</si>
  <si>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</si>
  <si>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</si>
  <si>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5× výhybka</t>
  </si>
  <si>
    <t>4*50+1*80 _x000d_
Celkem 280 = 280,000 _x000d_
Celkem 280 = 280,000_x000d_</t>
  </si>
  <si>
    <t>R05861</t>
  </si>
  <si>
    <t>PŘECHODOVÁ KOLEJNICE 60 E2 / 49 E1</t>
  </si>
  <si>
    <t>provizorní napojení 1a a C75ab, dodá investor z výzisku</t>
  </si>
  <si>
    <t>dodávka materiálu železničního svršku dle požadavků Technických kvalitativních podmínek staveb SŽDC, případně dle požadavků Zvláštních technických kvalitativních podmínek konkrétní stavby</t>
  </si>
  <si>
    <t>R10052173</t>
  </si>
  <si>
    <t xml:space="preserve">VÝHYBKA J60 -1:9-300 B  PRUŽNÉ UPEVNĚNÍ</t>
  </si>
  <si>
    <t>výhybka č. 79 - dodá investor z výzisku, nutno vyměnit srdcovku (ZPTZ), 4 ks přechod.kol. 49E1/60E2</t>
  </si>
  <si>
    <t>dodávka materiálu železničního svršku dle požadavků Technických kvalitativních podmínek staveb SŽDC, případně dle požadavků Zvláštních technických kvalitativních podmínek konkrétní stavby
4 ks přechod.kol. 49E1/60E2</t>
  </si>
  <si>
    <t>R527352</t>
  </si>
  <si>
    <t>KOLEJ 60 E2 DLOUHÉ PASY TEPELNĚ OPRACOVANÉ, ROZD. "U", BEZSTYKOVÁ, PR. BET. BEZPODKLADNICOVÝ, UP. PRUŽNÉ</t>
  </si>
  <si>
    <t>dle VV</t>
  </si>
  <si>
    <t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</si>
  <si>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R527372</t>
  </si>
  <si>
    <t>KOLEJ 60 E2 DLOUHÉ PASY TEPELNĚ OPRACOVANÉ, ROZD. "U", BEZSTYKOVÁ, PR. BET. VÝHYBKOVÝ KRÁTKÝ, UP. PRUŽNÉ</t>
  </si>
  <si>
    <t>R527392</t>
  </si>
  <si>
    <t>KOLEJ 60 E2 DLOUHÉ PASY TEPELNĚ OPRACOVANÉ, ROZD. "U", BEZSTYKOVÁ, PR. BET. VÝHYBKOVÝ DLOUHÝ, UP. PRUŽNÉ</t>
  </si>
  <si>
    <t xml:space="preserve">1. Položka obsahuje:
 – defektoskopické zkoušky kolejnic, jsou-li vyžadovány
 – dodávku uvedeného typu pražců,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neobsahuje:_x000d_
 – dodávku uvedeného typu kolejnic  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</si>
  <si>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R543391</t>
  </si>
  <si>
    <t>VÝMĚNA DŘEVĚNÝCH PRAŽCŮ ZA SB5</t>
  </si>
  <si>
    <t>v koleji č. 16</t>
  </si>
  <si>
    <t>20m _x000d_
Celkem 20 = 20,000 _x000d_
Celkem 20 = 20,000_x000d_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</si>
  <si>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</si>
  <si>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R545112</t>
  </si>
  <si>
    <t>SVAR KOLEJNIC (STEJNÉHO TVARU) 60 E2, R 65 SPOJITĚ</t>
  </si>
  <si>
    <t>kompletní svaření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</si>
  <si>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</si>
  <si>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R6052173</t>
  </si>
  <si>
    <t>v.č.75ab - C60 1:11-300-zl-PHS-b-ČZP-ZPTZ-K1</t>
  </si>
  <si>
    <t>dodávka materiálu železničního svršku dle požadavků Technických kvalitativních podmínek staveb SŽDC, případně dle požadavků Zvláštních technických kvalitativních podmínek konkrétní stavby
perlitizace
CD-stoličky SVV
CD-před výhybku
2 ks přechod.kol. 49E1/60E2 10m (5,2/4,8)
30 ks krátký bet.pražec
CD-za výhybku
14 ks krátký bet.pražec</t>
  </si>
  <si>
    <t>R7052173</t>
  </si>
  <si>
    <t>v.č.82 - J60 1:9-300-zlp-Lp-b-ČZP-KS-ZPTZ-K2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</si>
  <si>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37 ks krátký bet.pražec</t>
  </si>
  <si>
    <t>R8052173</t>
  </si>
  <si>
    <t>v.č.85 - Oo60 1:9-190(1500/217)-zlp-Ll-b-ČZP-KS-ZPTZ-K1</t>
  </si>
  <si>
    <t>výhybka č. 85 - dodá investor</t>
  </si>
  <si>
    <t>dodávka materiálu železničního svršku dle požadavků Technických kvalitativních podmínek staveb SŽDC, případně dle požadavků Zvláštních technických kvalitativních podmínek konkrétní stavby
příplatek za žlab.pražec 2 ks
příplatek za oblouk. výh.
perlitizace jazyka 2 ks
perlitizace opornice 2 ks
2 ks prodl.kl. stoličky
CD-před výhybku
7 ks krátký bet.pražec
CD-za výhybku
2 ks přechod.kol. 49E1/60E2 10m (6,4/3,6)
7 ks krátký bet.pražec</t>
  </si>
  <si>
    <t>R9052173</t>
  </si>
  <si>
    <t>v.č.87 - J60 1:9-300-zlp-Lp-b-ČZP-KS-ZPTZ-K2</t>
  </si>
  <si>
    <t>dodávka materiálu železničního svršku dle požadavků Technických kvalitativních podmínek staveb SŽDC, případně dle požadavků Zvláštních technických kvalitativních podmínek konkrétní stavby
příplatek za žlab.pražec 2 ks
perlitizace ohn. jazyka 1 ks
perlitizace př. opornice 1 ks
2 ks prodl.kl. stoličky
CD-za výhybku
11 ks krátký bet.pražec
4 ks přechod.kol. 49E1/60E2 7,24m (3,62/3,62)
2 ks přechod.kol. 49E1/60E2 12,5m (5,86/6,64)</t>
  </si>
  <si>
    <t>9</t>
  </si>
  <si>
    <t>Ostatní práce</t>
  </si>
  <si>
    <t>923131</t>
  </si>
  <si>
    <t>NÁMEZNÍK</t>
  </si>
  <si>
    <t>7 kusů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</si>
  <si>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</si>
  <si>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923491</t>
  </si>
  <si>
    <t>STANIČNÍK - TABULE "ŠIROKÁ"</t>
  </si>
  <si>
    <t>2*233,000+2*233,100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</si>
  <si>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</si>
  <si>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965010</t>
  </si>
  <si>
    <t>ODSTRANĚNÍ KOLEJOVÉHO LOŽE A DRÁŽNÍCH STEZEK</t>
  </si>
  <si>
    <t>2550,62*1,15 _x000d_
Celkem 2933,213 = 2933,213 _x000d_
Celkem 2933,213 = 2933,213_x000d_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</si>
  <si>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</si>
  <si>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</si>
  <si>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</si>
  <si>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</si>
  <si>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30% se odváží na skládku, odhad projektanta, skládka 15 km/cesta</t>
  </si>
  <si>
    <t>2933,213*0,3*15 _x000d_
Celkem 13199,758 = 13199,758 _x000d_
Celkem 13199,758 = 13199,758_x000d_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</si>
  <si>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</si>
  <si>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965023</t>
  </si>
  <si>
    <t>ODSTRANĚNÍ KOLEJOVÉHO LOŽE A DRÁŽNÍCH STEZEK - ODVOZ NA RECYKLACI</t>
  </si>
  <si>
    <t xml:space="preserve">dle VV, uvažováno  do 10 km</t>
  </si>
  <si>
    <t>2933,213*10 _x000d_
Celkem 29332,13 = 29332,130 _x000d_
Celkem 29332,13 = 29332,130_x000d_</t>
  </si>
  <si>
    <t>965113</t>
  </si>
  <si>
    <t>DEMONTÁŽ KOLEJE NA BETONOVÝCH PRAŽCÍCH DO KOLEJOVÝCH POLÍ S ODVOZEM NA MONTÁŽNÍ ZÁKLADNU S NÁSLEDNÝM ROZEBRÁNÍM</t>
  </si>
  <si>
    <t>490,759 _x000d_
Celkem 490,759 = 490,759 _x000d_
Celkem 490,759 = 490,759_x000d_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</si>
  <si>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</si>
  <si>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</si>
  <si>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</si>
  <si>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</si>
  <si>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15km,592 t/km- výhybky</t>
  </si>
  <si>
    <t>(0,49*592)*15 _x000d_
Celkem 4351,2 = 4351,200 _x000d_
Celkem 4351,2 = 4351,200_x000d_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</si>
  <si>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</si>
  <si>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965123</t>
  </si>
  <si>
    <t>DEMONTÁŽ KOLEJE NA DŘEVĚNÝCH PRAŽCÍCH DO KOLEJOVÝCH POLÍ S ODVOZEM NA MONTÁŽNÍ ZÁKLADNU S NÁSLEDNÝM ROZEBRÁNÍM</t>
  </si>
  <si>
    <t>kolej č. 16 - 20m stávajících dřevěných pražců + 15 m před výh. Č. 66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</si>
  <si>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</si>
  <si>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</si>
  <si>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</si>
  <si>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15km,310 t/km</t>
  </si>
  <si>
    <t>(310*0,035)*15 _x000d_
Celkem 162,75 = 162,750 _x000d_
Celkem 162,75 = 162,750_x000d_</t>
  </si>
  <si>
    <t>965223</t>
  </si>
  <si>
    <t>DEMONTÁŽ VÝHYBKOVÉ KONSTRUKCE NA DŘEVĚNÝCH PRAŽCÍCH DO KOLEJOVÝCH POLÍ S ODVOZEM NA MONTÁŽNÍ ZÁKLADNU S NÁSLEDNÝM ROZEBRÁNÍM</t>
  </si>
  <si>
    <t>5*50 _x000d_
Celkem 250 = 250,000 _x000d_
Celkem 250 = 250,000_x000d_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</si>
  <si>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</si>
  <si>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965226</t>
  </si>
  <si>
    <t>DEMONTÁŽ VÝHYBKOVÉ KONSTRUKCE NA DŘEVĚNÝCH PRAŽCÍCH - ODVOZ ROZEBRANÝCH SOUČÁSTÍ (Z MÍSTA DEMONTÁŽE NEBO Z MONTÁŽNÍ ZÁKLADNY) K LIKVIDACI</t>
  </si>
  <si>
    <t>15km</t>
  </si>
  <si>
    <t>114*15 _x000d_
Celkem 1710 = 1710,000 _x000d_
Celkem 1710 = 1710,000_x000d_</t>
  </si>
  <si>
    <t>965811</t>
  </si>
  <si>
    <t>DEMONTÁŽ PRAŽCOVÉ KOTVY</t>
  </si>
  <si>
    <t>v koleji směr Č. Zlatníky + zhlaví, fakturace dle skutečného množství</t>
  </si>
  <si>
    <t>50 _x000d_
Celkem 50 = 50,000 _x000d_
Celkem 50 = 50,000_x000d_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</si>
  <si>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</si>
  <si>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965812</t>
  </si>
  <si>
    <t>DEMONTÁŽ PRAŽCOVÉ KOTVY - ODVOZ (NA LIKVIDACI ODPADŮ NEBO JINÉ URČENÉ MÍSTO)</t>
  </si>
  <si>
    <t>10 km, 4kg/kotva</t>
  </si>
  <si>
    <t>50*0,004*10 _x000d_
Celkem 2 = 2,000 _x000d_
Celkem 2 = 2,000_x000d_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</si>
  <si>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</si>
  <si>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965831</t>
  </si>
  <si>
    <t>DEMONTÁŽ NÁMEZNÍKU</t>
  </si>
  <si>
    <t>965832</t>
  </si>
  <si>
    <t>DEMONTÁŽ NÁMEZNÍKU - ODVOZ (NA LIKVIDACI ODPADŮ NEBO JINÉ URČENÉ MÍSTO)</t>
  </si>
  <si>
    <t>965841</t>
  </si>
  <si>
    <t>DEMONTÁŽ JAKÉKOLIV NÁVĚSTI</t>
  </si>
  <si>
    <t>hektometrovníky</t>
  </si>
  <si>
    <t>2 _x000d_
Celkem 2 = 2,000 _x000d_
Celkem 2 = 2,000_x000d_</t>
  </si>
  <si>
    <t>965842</t>
  </si>
  <si>
    <t>DEMONTÁŽ JAKÉKOLIV NÁVĚSTI - ODVOZ (NA LIKVIDACI ODPADŮ NEBO JINÉ URČENÉ MÍSTO)</t>
  </si>
  <si>
    <t>0,39*2*60 _x000d_
Celkem 46,8 = 46,800 _x000d_
Celkem 46,8 = 46,800_x000d_</t>
  </si>
  <si>
    <t>Výhyka č.89</t>
  </si>
  <si>
    <t>Práce požadované v ZTP</t>
  </si>
  <si>
    <t>Mění se jazyky a opornice + ČZ a dřevěné pražce (provozní ověřování) ve stávající výhybce, doplňková sada za KV a do JKS betonové pražce. Jazyky, opornice a závěry jsou součástí předobjednávky, pražce dodá ST Most. _x000d_
Celkem 1 = 1,000_x000d_</t>
  </si>
  <si>
    <t>Technická specifikace uvedena v ZTP.</t>
  </si>
  <si>
    <t>SO 11-11-01</t>
  </si>
  <si>
    <t>015111</t>
  </si>
  <si>
    <t xml:space="preserve">POPLATKY ZA LIKVIDACI ODPADŮ NEKONTAMINOVANÝCH - 17 05 04  VYTĚŽENÉ ZEMINY A HORNINY -  I. TŘÍDA TĚŽITELNOSTI</t>
  </si>
  <si>
    <t>(2775,237+386,796+20+84)*1,8 _x000d_
Celkem 5878,859 = 5878,859 _x000d_
Celkem 5878,859 = 5878,859_x000d_</t>
  </si>
  <si>
    <t>12</t>
  </si>
  <si>
    <t>Odkopávky a prokopávky</t>
  </si>
  <si>
    <t>123738</t>
  </si>
  <si>
    <t>ODKOP PRO SPOD STAVBU SILNIC A ŽELEZNIC TŘ. I, ODVOZ DO 20KM</t>
  </si>
  <si>
    <t>2413,25*1,15 _x000d_
Celkem 2775,237 = 2775,237 _x000d_
Celkem 2775,237 = 2775,237_x000d_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</si>
  <si>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</si>
  <si>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123739</t>
  </si>
  <si>
    <t>PŘÍPLATEK ZA DALŠÍ 1KM DOPRAVY ZEMINY</t>
  </si>
  <si>
    <t>10 km na skládku</t>
  </si>
  <si>
    <t>2775,237*10 _x000d_
Celkem 27752,375 = 27752,375 _x000d_
Celkem 27752,375 = 27752,375_x000d_</t>
  </si>
  <si>
    <t>položka zahrnuje příplatek k vodorovnému přemístění zeminy za každý další 1km nad 20km</t>
  </si>
  <si>
    <t>13</t>
  </si>
  <si>
    <t>Hloubené vykopávky</t>
  </si>
  <si>
    <t>132738</t>
  </si>
  <si>
    <t>HLOUBENÍ RÝH ŠÍŘ DO 2M PAŽ I NEPAŽ TŘ. I, ODVOZ DO 20KM</t>
  </si>
  <si>
    <t>dle VV, odvodnění</t>
  </si>
  <si>
    <t>336,345*1,15 _x000d_
Celkem 386,796 = 386,796 _x000d_
Celkem 386,796 = 386,796_x000d_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</si>
  <si>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</si>
  <si>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132739</t>
  </si>
  <si>
    <t>13273A</t>
  </si>
  <si>
    <t>HLOUBENÍ RÝH ŠÍŘ DO 2M PAŽ I NEPAŽ TŘ. I - BEZ DOPRAVY</t>
  </si>
  <si>
    <t>příčné přechody pod kolejí vč. vyústění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</si>
  <si>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</si>
  <si>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13273B</t>
  </si>
  <si>
    <t>HLOUBENÍ RÝH ŠÍŘ DO 2M PAŽ I NEPAŽ TŘ. I - DOPRAVA</t>
  </si>
  <si>
    <t>30 km/cesta na skládku</t>
  </si>
  <si>
    <t>20*30 _x000d_
Celkem 600 = 600,000 _x000d_
Celkem 600 = 600,000_x000d_</t>
  </si>
  <si>
    <t>Položka zahrnuje samostatnou dopravu zeminy. Množství se určí jako součin kubatutry [m3] a požadované vzdálenosti [km].</t>
  </si>
  <si>
    <t>133738</t>
  </si>
  <si>
    <t>HLOUBENÍ ŠACHET ZAPAŽ I NEPAŽ TŘ. I, ODVOZ DO 20KM</t>
  </si>
  <si>
    <t>8 vsakovacích studní, hl. 6m, průměr 1,2m+trativodní šachty 0,4*2*15</t>
  </si>
  <si>
    <t>(8*6*1,5) +(0,4*2*15)+(3*2*0,5*7)
Celkem 105 _x000d_
Celkem 105 = 105,000_x000d_</t>
  </si>
  <si>
    <t>133739</t>
  </si>
  <si>
    <t>10 km</t>
  </si>
  <si>
    <t>84*10 _x000d_
Celkem 840 = 840,000 _x000d_
Celkem 840 = 840,000_x000d_</t>
  </si>
  <si>
    <t>17</t>
  </si>
  <si>
    <t>Konstrukce zemin</t>
  </si>
  <si>
    <t>17511</t>
  </si>
  <si>
    <t>OBSYP POTRUBÍ A OBJEKTŮ SE ZHUTNĚNÍM</t>
  </si>
  <si>
    <t>zásyp odvodnění, dle VV</t>
  </si>
  <si>
    <t>970,987m3 _x000d_
Celkem 970,987 = 970,987 _x000d_
Celkem 970,987 = 970,987_x000d_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</si>
  <si>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</si>
  <si>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</t>
  </si>
  <si>
    <t>Povrchové úpravy terénu</t>
  </si>
  <si>
    <t>18090</t>
  </si>
  <si>
    <t>VŠEOBECNÉ ÚPRAVY OSTATNÍCH PLOCH</t>
  </si>
  <si>
    <t>kvalifikovaný odhad projektanta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</si>
  <si>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</si>
  <si>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</si>
  <si>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</si>
  <si>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průměrná šířka poj 1 kolejí = 6m</t>
  </si>
  <si>
    <t>1345,002*6 _x000d_
Celkem 8070,012 = 8070,012 _x000d_
Celkem 8070,012 = 8070,012_x000d_</t>
  </si>
  <si>
    <t>položka zahrnuje úpravu pláně včetně vyrovnání výškových rozdílů. Míru zhutnění určuje projekt.</t>
  </si>
  <si>
    <t>2</t>
  </si>
  <si>
    <t>Základy</t>
  </si>
  <si>
    <t>212655</t>
  </si>
  <si>
    <t>TRATIVODY KOMPL Z TRUB Z PLAST HM DN DO 300MM, RÝHA TŘ I</t>
  </si>
  <si>
    <t>dle situace</t>
  </si>
  <si>
    <t>256 DN 200 + 180 DN 150 + 14 DN 200 (přechod do vsak. Vpustí) _x000d_
Celkem 450 = 450,000_x000d_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</si>
  <si>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</si>
  <si>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</si>
  <si>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</si>
  <si>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1,2*545</t>
  </si>
  <si>
    <t>1,2*545 _x000d_
Celkem 654 = 654,000 _x000d_
Celkem 654 = 654,000_x000d_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</si>
  <si>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</si>
  <si>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264154</t>
  </si>
  <si>
    <t>VRTY PRO PILOTY TŘ. I D DO 1600MM</t>
  </si>
  <si>
    <t>8 vsakovacích studní, hl. 6m, průměr 1,5m</t>
  </si>
  <si>
    <t>8*6
Celkem 48 _x000d_
Celkem 48 = 48,000_x000d_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</si>
  <si>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</si>
  <si>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4</t>
  </si>
  <si>
    <t>Vodorovné konstrukce</t>
  </si>
  <si>
    <t>451313</t>
  </si>
  <si>
    <t>PODKLADNÍ A VÝPLŇOVÉ VRSTVY Z PROSTÉHO BETONU C16/20</t>
  </si>
  <si>
    <t>vsakovací objekty, přechody atd.</t>
  </si>
  <si>
    <t>10m3 _x000d_
Celkem 10 = 10,000 _x000d_
Celkem 10 = 10,000_x000d_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</si>
  <si>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</si>
  <si>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</si>
  <si>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</si>
  <si>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štěrk ve studních</t>
  </si>
  <si>
    <t>1,2*8 _x000d_
Celkem 9,6 = 9,600 _x000d_
Celkem 9,6 = 9,600_x000d_</t>
  </si>
  <si>
    <t>položka zahrnuje dodávku předepsaného kameniva, mimostaveništní a vnitrostaveništní dopravu a jeho uložení
není-li v zadávací dokumentaci uvedeno jinak, jedná se o nakupovaný materiál</t>
  </si>
  <si>
    <t>50</t>
  </si>
  <si>
    <t>Konstrukční vrstvy tělesa železničního spodku</t>
  </si>
  <si>
    <t>501101</t>
  </si>
  <si>
    <t>ZŘÍZENÍ KONSTRUKČNÍ VRSTVY TĚLESA ŽELEZNIČNÍHO SPODKU ZE ŠTĚRKODRTI NOVÉ</t>
  </si>
  <si>
    <t>Využití recyklátů z SO 11-10-01</t>
  </si>
  <si>
    <t>1196,318-793,985 _x000d_
Celkem 402,233 = 402,233 _x000d_
Celkem 402,233 = 402,233_x000d_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</si>
  <si>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</si>
  <si>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</si>
  <si>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</si>
  <si>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>793,985m3 _x000d_
Celkem 793,985 = 793,985 _x000d_
Celkem 793,985 = 793,985_x000d_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</si>
  <si>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</si>
  <si>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</si>
  <si>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</si>
  <si>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Štěrkodrť ŠD 0/32, tl. 250 mm</t>
  </si>
  <si>
    <t>1206,625*1,1 _x000d_
Celkem 1327,288 = 1327,288 _x000d_
Celkem 1327,288 = 1327,288_x000d_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</si>
  <si>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</si>
  <si>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</si>
  <si>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</si>
  <si>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>Cementová stabilizace SC, tl. 300 mm</t>
  </si>
  <si>
    <t>1206,625*1,2 _x000d_
Celkem 1447,95 = 1447,950 _x000d_
Celkem 1447,95 = 1447,950_x000d_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</si>
  <si>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</si>
  <si>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80</t>
  </si>
  <si>
    <t>Potrubí</t>
  </si>
  <si>
    <t>894846</t>
  </si>
  <si>
    <t>ŠACHTY KANALIZAČNÍ PLASTOVÉ D 400MM</t>
  </si>
  <si>
    <t>dle TZ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</si>
  <si>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</si>
  <si>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899525</t>
  </si>
  <si>
    <t>OBETONOVÁNÍ POTRUBÍ Z PROSTÉHO BETONU DO C30/37</t>
  </si>
  <si>
    <t>příčný přechod pod tratí</t>
  </si>
  <si>
    <t>0,5*10 _x000d_
Celkem 5 = 5,000 _x000d_
Celkem 5 = 5,000_x000d_</t>
  </si>
  <si>
    <t>Dokončovací práce a konstrukce</t>
  </si>
  <si>
    <t>R9183F3</t>
  </si>
  <si>
    <t>PROPUSTY Z TRUB DN 1000MM PLASTOVÝCH</t>
  </si>
  <si>
    <t>vsakovací studně, včetně betonového prstence a poklopu</t>
  </si>
  <si>
    <t>8*6 _x000d_
Celkem 48 = 48,000 _x000d_
Celkem 48 = 48,000_x000d_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</si>
  <si>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</si>
  <si>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 11-81-01</t>
  </si>
  <si>
    <t>SOUPIS PRACÍ / ROZPOČET</t>
  </si>
  <si>
    <t>74A110</t>
  </si>
  <si>
    <t>ZÁKLAD TV HLOUBENÝ V JAKÉKOLIV TŘÍDĚ ZEMINY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</si>
  <si>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</si>
  <si>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</si>
  <si>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</si>
  <si>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74A150)
 – poplatek za likvidaci odpadů (viz SSD 0)
3. Způsob měření:
Měří se jako kus kompletní práce</t>
  </si>
  <si>
    <t>74A151</t>
  </si>
  <si>
    <t>MANIPULACE SE ZEMINOU Z VÝKOPU NA STAVENIŠTI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</si>
  <si>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</si>
  <si>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74A330</t>
  </si>
  <si>
    <t>SVORNÍKOVÝ KOŠ PRO ZÁKLAD TV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</si>
  <si>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</si>
  <si>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</si>
  <si>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</si>
  <si>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</si>
  <si>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74B213</t>
  </si>
  <si>
    <t>STOŽÁR TV OCELOVÝ TRUBKOVÝ JEDNODUCHÝ NA SVORNÍKY, TYPU TS219 NEBO TSI219,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</si>
  <si>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</si>
  <si>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</si>
  <si>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</si>
  <si>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</si>
  <si>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3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</si>
  <si>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</si>
  <si>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</si>
  <si>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</si>
  <si>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74C131</t>
  </si>
  <si>
    <t>VÝMĚNA IZOLÁTORU V KONZOLE, SIK NEBO LANĚ (PODÉLNÉM, PŘÍČNÉM, SMĚROVÉM)</t>
  </si>
  <si>
    <t>1. Položka obsahuje:
 – materiál, demontáž a montáž izolátoru vč. mechanizmů a spojovacího a pomocného materiálu
 – definitivní regulaci konzoly, SIK nebo lana
2. Položka neobsahuje:
 X
3. Způsob měření:
Udává se počet kusů kompletní konstrukce nebo práce.</t>
  </si>
  <si>
    <t>74C136</t>
  </si>
  <si>
    <t>VODOROVNÝ POSUN SIK NA BŘEVNĚ BRÁNY</t>
  </si>
  <si>
    <t>1. Položka obsahuje:
 – demontáž a montáž SIK vč. mechanizmů a měření
 – definitivní regulaci SIK
2. Položka neobsahuje:
 – materiál SIK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</si>
  <si>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</si>
  <si>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</si>
  <si>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</si>
  <si>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74C213</t>
  </si>
  <si>
    <t>ZÁVĚS LANA NEBO TROLEJE NA BRÁNĚ POHYBLIVÝ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</si>
  <si>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</si>
  <si>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74C311</t>
  </si>
  <si>
    <t>KŘÍŽENÍ SESTAV</t>
  </si>
  <si>
    <t>74C312</t>
  </si>
  <si>
    <t>VĚŠÁK TROLEJE ZÁKLADNÍ (PEVNÝ NEBO KLUZNÝ)</t>
  </si>
  <si>
    <t>74C315</t>
  </si>
  <si>
    <t>PROUDOVÉ PROPOJENÍ PODÉLNÝCH POLÍ</t>
  </si>
  <si>
    <t>74C322</t>
  </si>
  <si>
    <t>SPOJKA LAN A TROLEJÍ IZOLOVANÁ</t>
  </si>
  <si>
    <t>74C323</t>
  </si>
  <si>
    <t>SPOJKA TROLEJÍ SJÍZDNÁ</t>
  </si>
  <si>
    <t>74C331</t>
  </si>
  <si>
    <t>DĚLIČ V TROLEJI VČETNĚ TABULKY</t>
  </si>
  <si>
    <t>74C351</t>
  </si>
  <si>
    <t>LANO PEVNÝCH BODŮ A ODTAHŮ 50 MM2 BZ NEBO FE</t>
  </si>
  <si>
    <t>1. Položka obsahuje:
 – všechny náklady na materiál dodaného zařízení
 – cena položky je vč. ostatních rozpočtových nákladů
2. Položka neobsahuje:
 X
3. Způsob měření:
Měří se metr délkový v ose vodiče nebo lana.</t>
  </si>
  <si>
    <t>74C362</t>
  </si>
  <si>
    <t>ODTAH NOSNÉHO LANA A TROLEJE ODDĚLENÝ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</si>
  <si>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</si>
  <si>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74C411</t>
  </si>
  <si>
    <t>KOTVENÍ SMĚROVÝCH LAN PEVNÉ,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</si>
  <si>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</si>
  <si>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</si>
  <si>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</si>
  <si>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</si>
  <si>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</si>
  <si>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74C582</t>
  </si>
  <si>
    <t>TAŽENÍ TROLEJE 100 MM2 CU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</si>
  <si>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</si>
  <si>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</si>
  <si>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</si>
  <si>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</si>
  <si>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</si>
  <si>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</si>
  <si>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74C596</t>
  </si>
  <si>
    <t xml:space="preserve"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</si>
  <si>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</si>
  <si>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</si>
  <si>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</si>
  <si>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</si>
  <si>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</si>
  <si>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74C733</t>
  </si>
  <si>
    <t>PROUDOVÉ PROPOJENÍ SESTAV TV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</si>
  <si>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</si>
  <si>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</si>
  <si>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</si>
  <si>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</si>
  <si>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</si>
  <si>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</si>
  <si>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</si>
  <si>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</si>
  <si>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</si>
  <si>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</si>
  <si>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</si>
  <si>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</si>
  <si>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</si>
  <si>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</si>
  <si>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v ks. 1ks pro 1x SO, PS.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</si>
  <si>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</si>
  <si>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</si>
  <si>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</si>
  <si>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</si>
  <si>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</si>
  <si>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DEMONTÁŽE</t>
  </si>
  <si>
    <t>74F441</t>
  </si>
  <si>
    <t>DEMONTÁŽ DĚLIČŮ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</si>
  <si>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</si>
  <si>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74F455</t>
  </si>
  <si>
    <t>DEMONTÁŽ VĚŠÁKŮ TROLEJE</t>
  </si>
  <si>
    <t>74F456</t>
  </si>
  <si>
    <t>DEMONTÁŽ PROUDOVÝCH PROPOJENÍ PODÉLNÝCH A PŘÍČNÝCH</t>
  </si>
  <si>
    <t>SO 11-84-01</t>
  </si>
  <si>
    <t>ZEMNÍ PRÁCE</t>
  </si>
  <si>
    <t>popis položky</t>
  </si>
  <si>
    <t>výkaz výměr _x000d_
Celkem 103 = 103,000 _x000d_
Celkem 103 = 103,000_x000d_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</si>
  <si>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</si>
  <si>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702211</t>
  </si>
  <si>
    <t>KABELOVÁ CHRÁNIČKA ZEMNÍ DN DO 100 MM</t>
  </si>
  <si>
    <t>702620</t>
  </si>
  <si>
    <t>ODKRYTÍ A ZAKRYTÍ KABELŮ KRYTÝCH FÓLIÍ, PÁSEM NEBO DESKOU</t>
  </si>
  <si>
    <t>1. Položka obsahuje:
 – pomocné mechanismy
2. Položka neobsahuje:
 – obnovu a výměnu poškozených krytů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</si>
  <si>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</si>
  <si>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</si>
  <si>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</si>
  <si>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KABELY</t>
  </si>
  <si>
    <t>742I11</t>
  </si>
  <si>
    <t>KABEL NN CU OVLÁDACÍ 7-12ŽÍLOVÝ DO 2,5 MM2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</si>
  <si>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</si>
  <si>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</si>
  <si>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</si>
  <si>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</si>
  <si>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</si>
  <si>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</si>
  <si>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</si>
  <si>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</si>
  <si>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</si>
  <si>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</si>
  <si>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</si>
  <si>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EOV</t>
  </si>
  <si>
    <t>74381B</t>
  </si>
  <si>
    <t xml:space="preserve">VÝSTROJ EOV PRO VÝHYBKU  JEDNODUCHOU TVARU 1:9-300, 1:11-300 - PRODLOUŽENÝ OHŘEV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</si>
  <si>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</si>
  <si>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743832</t>
  </si>
  <si>
    <t xml:space="preserve">VÝSTROJ EOV PRO VÝHYBKU  KŘIŽOVATKOVOU TVARU 1:11-300 S PHS</t>
  </si>
  <si>
    <t>743842</t>
  </si>
  <si>
    <t xml:space="preserve">VÝSTROJ EOV PRO VÝHYBKU  - DOPLNĚNÍ VÝHYBKY O OHŘEV TÁHEL</t>
  </si>
  <si>
    <t>1. Položka obsahuje:
 – doplnění vybavení výhybky zařízením EOV pro ohřev prostoru táhel – topné tyče, příchytky hlavic topných tyčí a pérových příchytek vlastních topných tyčí, připojovací šňůry a chráničky pro tyto šňůry, rozvodné skříňky vč. nosných konstrukcí těchto skříněk, veškerý drobný spojovací a upevňovací materiál. 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</si>
  <si>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</si>
  <si>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</si>
  <si>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</si>
  <si>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743937</t>
  </si>
  <si>
    <t>ROZVADĚČ EOV - NÁVĚJOVÉ ČIDLO</t>
  </si>
  <si>
    <t>EOV DOPLNĚNÍ PROGRAMOVÉHO VYBAVENÍ ELEKTRODISPEČINKU</t>
  </si>
  <si>
    <t>743971</t>
  </si>
  <si>
    <t>ÚPRAVA NEBO ROZŠÍŘENÍ SW NA ELEKTRODISPEČINKU-ÚPRAVA NEBO ROZŠÍŘENÍ AKTIVNÍHO PRVKU V APLIKACI PRO VIZUALIZACI A OVLÁDÁNÍ ZAŘ.NA ELEKTRODISPEČINKU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</si>
  <si>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</si>
  <si>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743A51</t>
  </si>
  <si>
    <t>UVEDENÍ EPZ DO PROVOZU, VNITŘNÍ SEŘÍZENÍ A NASTAVENÍ SYSTÉMU EPZ, DO 6 KS STOJANŮ</t>
  </si>
  <si>
    <t>1. Položka obsahuje:
 – nastavení a seřízení zařízení zařízení v kolejišti i v rozvodně EPZ, provedení zkoušek, dodání atestů a revizních zpráv
2. Položka neobsahuje:
 X
3. Způsob měření:
Udává se počet kusů kompletní konstrukce nebo práce.</t>
  </si>
  <si>
    <t>EOV DEMONTÁŽE</t>
  </si>
  <si>
    <t>743Z41</t>
  </si>
  <si>
    <t>DEMONTÁŽ ZAŘÍZENÍ EOV NA VÝHYBCE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</si>
  <si>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</si>
  <si>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</si>
  <si>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</si>
  <si>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tkm</t>
  </si>
  <si>
    <t>6</t>
  </si>
  <si>
    <t>VÝCHOZÍ REVIZE A PROTOKOLY</t>
  </si>
  <si>
    <t>SO 11-87-01</t>
  </si>
  <si>
    <t>Dodávka a montáž</t>
  </si>
  <si>
    <t>74C921</t>
  </si>
  <si>
    <t>PŘÍMÉ UKOLEJNĚNÍ KONSTRUKCE VŠECH TYPŮ (VČETNĚ VÝZTUŽNÝCH DVOJIC) - 1 VODIČ</t>
  </si>
  <si>
    <t>74F459</t>
  </si>
  <si>
    <t>DEMONTÁŽ UKOLEJNĚNÍ KONSTRUKCÍ A PODPĚR VČETNĚ UCHYCENÍ A VODIČE</t>
  </si>
  <si>
    <t>SO 000</t>
  </si>
  <si>
    <t>027121</t>
  </si>
  <si>
    <t>PROVIZORNÍ PŘÍSTUPOVÉ CESTY - ZŘÍZENÍ</t>
  </si>
  <si>
    <t>přístupy ke kolejím a nástupištím (vč. přístupu od spol. Vellerin - nutno projednat a smluvně ošetřit)</t>
  </si>
  <si>
    <t>100m2 _x000d_
Celkem 100 = 100,000 _x000d_
Celkem 100 = 100,000_x000d_</t>
  </si>
  <si>
    <t>zahrnuje veškeré náklady spojené s objednatelem požadovanými zařízeními</t>
  </si>
  <si>
    <t>027123</t>
  </si>
  <si>
    <t>PROVIZORNÍ PŘÍSTUPOVÉ CESTY - ZRUŠENÍ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</si>
  <si>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</si>
  <si>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</si>
  <si>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</si>
  <si>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</si>
  <si>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</si>
  <si>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</si>
  <si>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</si>
  <si>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</si>
  <si>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</si>
  <si>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</si>
  <si>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</si>
  <si>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</si>
  <si>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</si>
  <si>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</si>
  <si>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</si>
  <si>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</si>
  <si>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</si>
  <si>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</si>
  <si>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</si>
  <si>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</si>
  <si>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</si>
  <si>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</si>
  <si>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</si>
  <si>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</si>
  <si>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</si>
  <si>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</si>
  <si>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</si>
  <si>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</si>
  <si>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 stavby</t>
  </si>
  <si>
    <t>VSEOB008</t>
  </si>
  <si>
    <t>Průzkumy, kontaminace a rozbory + Provozní vlivy Rušení prací železničním provozem</t>
  </si>
  <si>
    <t>Položka obsahuje náklady na průzkumy či rozbory prováděné v rámci realizace</t>
  </si>
  <si>
    <t>v předepsaném rozsahu a počtu dle VTP a ZTP, širáá trať nebo dopravny s kolejovým rozvětvením s počtem vlaků za směnu 8,5 hod. do 25 _x000d_
Celkem 1 = 1,000 _x000d_
Celkem 1 = 1,000_x000d_</t>
  </si>
  <si>
    <t>VSEOB009</t>
  </si>
  <si>
    <t>Geodetické práce Kontrola PPK při směrové a výškové úpravě koleje zaměřením APK</t>
  </si>
  <si>
    <t>VSEOB010</t>
  </si>
  <si>
    <t>Realizační dokumentace stavby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</si>
</sst>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C10+C12+C14+C16+C18+C20+C22</f>
        <v>0</v>
      </c>
    </row>
    <row r="7" ht="13">
      <c r="B7" s="7" t="s">
        <v>5</v>
      </c>
      <c r="C7" s="8">
        <f>E10+E12+E14+E16+E18+E20+E22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11-30-01'!M8</f>
        <v>0</v>
      </c>
      <c r="D11" s="11">
        <f>SUMIFS('SO 11-30-01'!O:O,'SO 11-30-01'!A:A,"P")</f>
        <v>0</v>
      </c>
      <c r="E11" s="11">
        <f>C11+D11</f>
        <v>0</v>
      </c>
      <c r="F11" s="12">
        <f>'SO 11-30-01'!T7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11-10-01'!M8</f>
        <v>0</v>
      </c>
      <c r="D13" s="11">
        <f>SUMIFS('SO 11-10-01'!O:O,'SO 11-10-01'!A:A,"P")</f>
        <v>0</v>
      </c>
      <c r="E13" s="11">
        <f>C13+D13</f>
        <v>0</v>
      </c>
      <c r="F13" s="12">
        <f>'SO 11-10-01'!T7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11-11-01'!M8</f>
        <v>0</v>
      </c>
      <c r="D15" s="11">
        <f>SUMIFS('SO 11-11-01'!O:O,'SO 11-11-01'!A:A,"P")</f>
        <v>0</v>
      </c>
      <c r="E15" s="11">
        <f>C15+D15</f>
        <v>0</v>
      </c>
      <c r="F15" s="12">
        <f>'SO 11-11-01'!T7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11-81-01'!M8</f>
        <v>0</v>
      </c>
      <c r="D17" s="11">
        <f>SUMIFS('SO 11-81-01'!O:O,'SO 11-81-01'!A:A,"P")</f>
        <v>0</v>
      </c>
      <c r="E17" s="11">
        <f>C17+D17</f>
        <v>0</v>
      </c>
      <c r="F17" s="12">
        <f>'SO 11-81-01'!T7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'SO 11-84-01'!M8</f>
        <v>0</v>
      </c>
      <c r="D19" s="11">
        <f>SUMIFS('SO 11-84-01'!O:O,'SO 11-84-01'!A:A,"P")</f>
        <v>0</v>
      </c>
      <c r="E19" s="11">
        <f>C19+D19</f>
        <v>0</v>
      </c>
      <c r="F19" s="12">
        <f>'SO 11-84-01'!T7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'SO 11-87-01'!M8</f>
        <v>0</v>
      </c>
      <c r="D21" s="11">
        <f>SUMIFS('SO 11-87-01'!O:O,'SO 11-87-01'!A:A,"P")</f>
        <v>0</v>
      </c>
      <c r="E21" s="11">
        <f>C21+D21</f>
        <v>0</v>
      </c>
      <c r="F21" s="12">
        <f>'SO 11-87-01'!T7</f>
        <v>0</v>
      </c>
    </row>
    <row r="22">
      <c r="A22" s="10" t="s">
        <v>36</v>
      </c>
      <c r="B22" s="10" t="s">
        <v>37</v>
      </c>
      <c r="C22" s="11">
        <f>C23+C24</f>
        <v>0</v>
      </c>
      <c r="D22" s="11">
        <f>D23+D24</f>
        <v>0</v>
      </c>
      <c r="E22" s="11">
        <f>C22+D22</f>
        <v>0</v>
      </c>
      <c r="F22" s="12">
        <f>F23+F24</f>
        <v>0</v>
      </c>
    </row>
    <row r="23">
      <c r="A23" s="10" t="s">
        <v>38</v>
      </c>
      <c r="B23" s="10" t="s">
        <v>39</v>
      </c>
      <c r="C23" s="11">
        <f>'SO 000'!M8</f>
        <v>0</v>
      </c>
      <c r="D23" s="11">
        <f>SUMIFS('SO 000'!O:O,'SO 000'!A:A,"P")</f>
        <v>0</v>
      </c>
      <c r="E23" s="11">
        <f>C23+D23</f>
        <v>0</v>
      </c>
      <c r="F23" s="12">
        <f>'SO 000'!T7</f>
        <v>0</v>
      </c>
    </row>
    <row r="24">
      <c r="A24" s="10" t="s">
        <v>40</v>
      </c>
      <c r="B24" s="10" t="s">
        <v>41</v>
      </c>
      <c r="C24" s="11">
        <f>'SO 98-98'!M8</f>
        <v>0</v>
      </c>
      <c r="D24" s="11">
        <f>SUMIFS('SO 98-98'!O:O,'SO 98-98'!A:A,"P")</f>
        <v>0</v>
      </c>
      <c r="E24" s="11">
        <f>C24+D24</f>
        <v>0</v>
      </c>
      <c r="F24" s="12">
        <f>'SO 98-98'!T7</f>
        <v>0</v>
      </c>
    </row>
    <row r="25">
      <c r="A25" s="13"/>
      <c r="B25" s="13"/>
      <c r="C25" s="14"/>
      <c r="D25" s="14"/>
      <c r="E25" s="14"/>
      <c r="F25" s="15"/>
    </row>
  </sheetData>
  <sheetProtection sheet="1" objects="1" scenarios="1" spinCount="100000" saltValue="Nv7hXALI2lqfWKh9/1akC24Eyy4DTzZzBCMyeQ0gD97KwQd4zvI03c39EP7c9h2qCKqQe0JVaunXZU1HWF1tpQ==" hashValue="i9ymT97p7p1k5jtl56/ay+U45Bi6NndbY/Zi+OHWKmDklUk5hd5lBUgskupd4kpXU18CGFbKfqVCiYIftB5FVA==" algorithmName="SHA-512" password="9D62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COUNTIFS(L8:L131,"=0",A8:A131,"P")+COUNTIFS(L8:L131,"",A8:A131,"P")+SUM(Q8:Q131)</f>
        <v>0</v>
      </c>
    </row>
    <row r="8" ht="13">
      <c r="A8" s="1" t="s">
        <v>62</v>
      </c>
      <c r="C8" s="22" t="s">
        <v>63</v>
      </c>
      <c r="E8" s="23" t="s">
        <v>15</v>
      </c>
      <c r="L8" s="24">
        <f>L9+L18</f>
        <v>0</v>
      </c>
      <c r="M8" s="24">
        <f>M9+M18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67</v>
      </c>
      <c r="B10" s="1">
        <v>1</v>
      </c>
      <c r="C10" s="26" t="s">
        <v>68</v>
      </c>
      <c r="D10" t="s">
        <v>69</v>
      </c>
      <c r="E10" s="27" t="s">
        <v>70</v>
      </c>
      <c r="F10" s="28" t="s">
        <v>71</v>
      </c>
      <c r="G10" s="29">
        <v>245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50">
      <c r="A11" s="1" t="s">
        <v>73</v>
      </c>
      <c r="E11" s="27" t="s">
        <v>74</v>
      </c>
    </row>
    <row r="12">
      <c r="A12" s="1" t="s">
        <v>75</v>
      </c>
    </row>
    <row r="13">
      <c r="A13" s="1" t="s">
        <v>76</v>
      </c>
      <c r="E13" s="27" t="s">
        <v>77</v>
      </c>
    </row>
    <row r="14">
      <c r="A14" s="1" t="s">
        <v>67</v>
      </c>
      <c r="B14" s="1">
        <v>2</v>
      </c>
      <c r="C14" s="26" t="s">
        <v>78</v>
      </c>
      <c r="D14" t="s">
        <v>69</v>
      </c>
      <c r="E14" s="27" t="s">
        <v>79</v>
      </c>
      <c r="F14" s="28" t="s">
        <v>71</v>
      </c>
      <c r="G14" s="29">
        <v>245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25">
      <c r="A15" s="1" t="s">
        <v>73</v>
      </c>
      <c r="E15" s="27" t="s">
        <v>80</v>
      </c>
    </row>
    <row r="16">
      <c r="A16" s="1" t="s">
        <v>75</v>
      </c>
    </row>
    <row r="17">
      <c r="A17" s="1" t="s">
        <v>76</v>
      </c>
      <c r="E17" s="27" t="s">
        <v>77</v>
      </c>
    </row>
    <row r="18" ht="13">
      <c r="A18" s="1" t="s">
        <v>64</v>
      </c>
      <c r="C18" s="22" t="s">
        <v>81</v>
      </c>
      <c r="E18" s="23" t="s">
        <v>82</v>
      </c>
      <c r="L18" s="24">
        <f>SUMIFS(L19:L130,A19:A130,"P")</f>
        <v>0</v>
      </c>
      <c r="M18" s="24">
        <f>SUMIFS(M19:M130,A19:A130,"P")</f>
        <v>0</v>
      </c>
      <c r="N18" s="25"/>
    </row>
    <row r="19">
      <c r="A19" s="1" t="s">
        <v>67</v>
      </c>
      <c r="B19" s="1">
        <v>25</v>
      </c>
      <c r="C19" s="26" t="s">
        <v>83</v>
      </c>
      <c r="D19" t="s">
        <v>69</v>
      </c>
      <c r="E19" s="27" t="s">
        <v>84</v>
      </c>
      <c r="F19" s="28" t="s">
        <v>85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72</v>
      </c>
      <c r="O19" s="32">
        <f>M19*AA19</f>
        <v>0</v>
      </c>
      <c r="P19" s="1">
        <v>3</v>
      </c>
      <c r="AA19" s="1">
        <f>IF(P19=1,$O$3,IF(P19=2,$O$4,$O$5))</f>
        <v>0</v>
      </c>
    </row>
    <row r="20" ht="75">
      <c r="A20" s="1" t="s">
        <v>73</v>
      </c>
      <c r="E20" s="27" t="s">
        <v>86</v>
      </c>
    </row>
    <row r="21">
      <c r="A21" s="1" t="s">
        <v>75</v>
      </c>
    </row>
    <row r="22">
      <c r="A22" s="1" t="s">
        <v>76</v>
      </c>
      <c r="E22" s="27" t="s">
        <v>77</v>
      </c>
    </row>
    <row r="23">
      <c r="A23" s="1" t="s">
        <v>67</v>
      </c>
      <c r="B23" s="1">
        <v>3</v>
      </c>
      <c r="C23" s="26" t="s">
        <v>87</v>
      </c>
      <c r="D23" t="s">
        <v>69</v>
      </c>
      <c r="E23" s="27" t="s">
        <v>88</v>
      </c>
      <c r="F23" s="28" t="s">
        <v>89</v>
      </c>
      <c r="G23" s="29">
        <v>140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72</v>
      </c>
      <c r="O23" s="32">
        <f>M23*AA23</f>
        <v>0</v>
      </c>
      <c r="P23" s="1">
        <v>3</v>
      </c>
      <c r="AA23" s="1">
        <f>IF(P23=1,$O$3,IF(P23=2,$O$4,$O$5))</f>
        <v>0</v>
      </c>
    </row>
    <row r="24" ht="75">
      <c r="A24" s="1" t="s">
        <v>73</v>
      </c>
      <c r="E24" s="27" t="s">
        <v>90</v>
      </c>
    </row>
    <row r="25">
      <c r="A25" s="1" t="s">
        <v>75</v>
      </c>
    </row>
    <row r="26">
      <c r="A26" s="1" t="s">
        <v>76</v>
      </c>
      <c r="E26" s="27" t="s">
        <v>77</v>
      </c>
    </row>
    <row r="27">
      <c r="A27" s="1" t="s">
        <v>67</v>
      </c>
      <c r="B27" s="1">
        <v>4</v>
      </c>
      <c r="C27" s="26" t="s">
        <v>91</v>
      </c>
      <c r="D27" t="s">
        <v>69</v>
      </c>
      <c r="E27" s="27" t="s">
        <v>92</v>
      </c>
      <c r="F27" s="28" t="s">
        <v>89</v>
      </c>
      <c r="G27" s="29">
        <v>70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72</v>
      </c>
      <c r="O27" s="32">
        <f>M27*AA27</f>
        <v>0</v>
      </c>
      <c r="P27" s="1">
        <v>3</v>
      </c>
      <c r="AA27" s="1">
        <f>IF(P27=1,$O$3,IF(P27=2,$O$4,$O$5))</f>
        <v>0</v>
      </c>
    </row>
    <row r="28" ht="75">
      <c r="A28" s="1" t="s">
        <v>73</v>
      </c>
      <c r="E28" s="27" t="s">
        <v>90</v>
      </c>
    </row>
    <row r="29">
      <c r="A29" s="1" t="s">
        <v>75</v>
      </c>
    </row>
    <row r="30">
      <c r="A30" s="1" t="s">
        <v>76</v>
      </c>
      <c r="E30" s="27" t="s">
        <v>77</v>
      </c>
    </row>
    <row r="31">
      <c r="A31" s="1" t="s">
        <v>67</v>
      </c>
      <c r="B31" s="1">
        <v>5</v>
      </c>
      <c r="C31" s="26" t="s">
        <v>93</v>
      </c>
      <c r="D31" t="s">
        <v>69</v>
      </c>
      <c r="E31" s="27" t="s">
        <v>94</v>
      </c>
      <c r="F31" s="28" t="s">
        <v>89</v>
      </c>
      <c r="G31" s="29">
        <v>130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72</v>
      </c>
      <c r="O31" s="32">
        <f>M31*AA31</f>
        <v>0</v>
      </c>
      <c r="P31" s="1">
        <v>3</v>
      </c>
      <c r="AA31" s="1">
        <f>IF(P31=1,$O$3,IF(P31=2,$O$4,$O$5))</f>
        <v>0</v>
      </c>
    </row>
    <row r="32" ht="75">
      <c r="A32" s="1" t="s">
        <v>73</v>
      </c>
      <c r="E32" s="27" t="s">
        <v>90</v>
      </c>
    </row>
    <row r="33">
      <c r="A33" s="1" t="s">
        <v>75</v>
      </c>
    </row>
    <row r="34">
      <c r="A34" s="1" t="s">
        <v>76</v>
      </c>
      <c r="E34" s="27" t="s">
        <v>77</v>
      </c>
    </row>
    <row r="35">
      <c r="A35" s="1" t="s">
        <v>67</v>
      </c>
      <c r="B35" s="1">
        <v>22</v>
      </c>
      <c r="C35" s="26" t="s">
        <v>95</v>
      </c>
      <c r="D35" t="s">
        <v>69</v>
      </c>
      <c r="E35" s="27" t="s">
        <v>96</v>
      </c>
      <c r="F35" s="28" t="s">
        <v>97</v>
      </c>
      <c r="G35" s="29">
        <v>250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 ht="87.5">
      <c r="A36" s="1" t="s">
        <v>73</v>
      </c>
      <c r="E36" s="27" t="s">
        <v>98</v>
      </c>
    </row>
    <row r="37">
      <c r="A37" s="1" t="s">
        <v>75</v>
      </c>
    </row>
    <row r="38">
      <c r="A38" s="1" t="s">
        <v>76</v>
      </c>
      <c r="E38" s="27" t="s">
        <v>77</v>
      </c>
    </row>
    <row r="39">
      <c r="A39" s="1" t="s">
        <v>67</v>
      </c>
      <c r="B39" s="1">
        <v>23</v>
      </c>
      <c r="C39" s="26" t="s">
        <v>99</v>
      </c>
      <c r="D39" t="s">
        <v>69</v>
      </c>
      <c r="E39" s="27" t="s">
        <v>100</v>
      </c>
      <c r="F39" s="28" t="s">
        <v>97</v>
      </c>
      <c r="G39" s="29">
        <v>50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 ht="87.5">
      <c r="A40" s="1" t="s">
        <v>73</v>
      </c>
      <c r="E40" s="27" t="s">
        <v>98</v>
      </c>
    </row>
    <row r="41">
      <c r="A41" s="1" t="s">
        <v>75</v>
      </c>
    </row>
    <row r="42">
      <c r="A42" s="1" t="s">
        <v>76</v>
      </c>
      <c r="E42" s="27" t="s">
        <v>77</v>
      </c>
    </row>
    <row r="43">
      <c r="A43" s="1" t="s">
        <v>67</v>
      </c>
      <c r="B43" s="1">
        <v>24</v>
      </c>
      <c r="C43" s="26" t="s">
        <v>101</v>
      </c>
      <c r="D43" t="s">
        <v>69</v>
      </c>
      <c r="E43" s="27" t="s">
        <v>102</v>
      </c>
      <c r="F43" s="28" t="s">
        <v>97</v>
      </c>
      <c r="G43" s="29">
        <v>100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 ht="87.5">
      <c r="A44" s="1" t="s">
        <v>73</v>
      </c>
      <c r="E44" s="27" t="s">
        <v>103</v>
      </c>
    </row>
    <row r="45">
      <c r="A45" s="1" t="s">
        <v>75</v>
      </c>
    </row>
    <row r="46">
      <c r="A46" s="1" t="s">
        <v>76</v>
      </c>
      <c r="E46" s="27" t="s">
        <v>77</v>
      </c>
    </row>
    <row r="47" ht="25">
      <c r="A47" s="1" t="s">
        <v>67</v>
      </c>
      <c r="B47" s="1">
        <v>10</v>
      </c>
      <c r="C47" s="26" t="s">
        <v>104</v>
      </c>
      <c r="D47" t="s">
        <v>69</v>
      </c>
      <c r="E47" s="27" t="s">
        <v>105</v>
      </c>
      <c r="F47" s="28" t="s">
        <v>85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 ht="100">
      <c r="A48" s="1" t="s">
        <v>73</v>
      </c>
      <c r="E48" s="27" t="s">
        <v>106</v>
      </c>
    </row>
    <row r="49">
      <c r="A49" s="1" t="s">
        <v>75</v>
      </c>
    </row>
    <row r="50">
      <c r="A50" s="1" t="s">
        <v>76</v>
      </c>
      <c r="E50" s="27" t="s">
        <v>77</v>
      </c>
    </row>
    <row r="51" ht="25">
      <c r="A51" s="1" t="s">
        <v>67</v>
      </c>
      <c r="B51" s="1">
        <v>9</v>
      </c>
      <c r="C51" s="26" t="s">
        <v>107</v>
      </c>
      <c r="D51" t="s">
        <v>69</v>
      </c>
      <c r="E51" s="27" t="s">
        <v>108</v>
      </c>
      <c r="F51" s="28" t="s">
        <v>109</v>
      </c>
      <c r="G51" s="29">
        <v>110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00">
      <c r="A52" s="1" t="s">
        <v>73</v>
      </c>
      <c r="E52" s="27" t="s">
        <v>110</v>
      </c>
    </row>
    <row r="53">
      <c r="A53" s="1" t="s">
        <v>75</v>
      </c>
    </row>
    <row r="54">
      <c r="A54" s="1" t="s">
        <v>76</v>
      </c>
      <c r="E54" s="27" t="s">
        <v>77</v>
      </c>
    </row>
    <row r="55">
      <c r="A55" s="1" t="s">
        <v>67</v>
      </c>
      <c r="B55" s="1">
        <v>7</v>
      </c>
      <c r="C55" s="26" t="s">
        <v>111</v>
      </c>
      <c r="D55" t="s">
        <v>69</v>
      </c>
      <c r="E55" s="27" t="s">
        <v>112</v>
      </c>
      <c r="F55" s="28" t="s">
        <v>97</v>
      </c>
      <c r="G55" s="29">
        <v>210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 ht="125">
      <c r="A56" s="1" t="s">
        <v>73</v>
      </c>
      <c r="E56" s="27" t="s">
        <v>113</v>
      </c>
    </row>
    <row r="57">
      <c r="A57" s="1" t="s">
        <v>75</v>
      </c>
    </row>
    <row r="58">
      <c r="A58" s="1" t="s">
        <v>76</v>
      </c>
      <c r="E58" s="27" t="s">
        <v>77</v>
      </c>
    </row>
    <row r="59">
      <c r="A59" s="1" t="s">
        <v>67</v>
      </c>
      <c r="B59" s="1">
        <v>8</v>
      </c>
      <c r="C59" s="26" t="s">
        <v>114</v>
      </c>
      <c r="D59" t="s">
        <v>69</v>
      </c>
      <c r="E59" s="27" t="s">
        <v>115</v>
      </c>
      <c r="F59" s="28" t="s">
        <v>89</v>
      </c>
      <c r="G59" s="29">
        <v>130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 ht="125">
      <c r="A60" s="1" t="s">
        <v>73</v>
      </c>
      <c r="E60" s="27" t="s">
        <v>113</v>
      </c>
    </row>
    <row r="61">
      <c r="A61" s="1" t="s">
        <v>75</v>
      </c>
    </row>
    <row r="62">
      <c r="A62" s="1" t="s">
        <v>76</v>
      </c>
      <c r="E62" s="27" t="s">
        <v>77</v>
      </c>
    </row>
    <row r="63">
      <c r="A63" s="1" t="s">
        <v>67</v>
      </c>
      <c r="B63" s="1">
        <v>11</v>
      </c>
      <c r="C63" s="26" t="s">
        <v>116</v>
      </c>
      <c r="D63" t="s">
        <v>69</v>
      </c>
      <c r="E63" s="27" t="s">
        <v>117</v>
      </c>
      <c r="F63" s="28" t="s">
        <v>89</v>
      </c>
      <c r="G63" s="29">
        <v>50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 ht="75">
      <c r="A64" s="1" t="s">
        <v>73</v>
      </c>
      <c r="E64" s="27" t="s">
        <v>118</v>
      </c>
    </row>
    <row r="65">
      <c r="A65" s="1" t="s">
        <v>75</v>
      </c>
    </row>
    <row r="66">
      <c r="A66" s="1" t="s">
        <v>76</v>
      </c>
      <c r="E66" s="27" t="s">
        <v>77</v>
      </c>
    </row>
    <row r="67">
      <c r="A67" s="1" t="s">
        <v>67</v>
      </c>
      <c r="B67" s="1">
        <v>12</v>
      </c>
      <c r="C67" s="26" t="s">
        <v>119</v>
      </c>
      <c r="D67" t="s">
        <v>69</v>
      </c>
      <c r="E67" s="27" t="s">
        <v>120</v>
      </c>
      <c r="F67" s="28" t="s">
        <v>89</v>
      </c>
      <c r="G67" s="29">
        <v>30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 ht="75">
      <c r="A68" s="1" t="s">
        <v>73</v>
      </c>
      <c r="E68" s="27" t="s">
        <v>118</v>
      </c>
    </row>
    <row r="69">
      <c r="A69" s="1" t="s">
        <v>75</v>
      </c>
    </row>
    <row r="70">
      <c r="A70" s="1" t="s">
        <v>76</v>
      </c>
      <c r="E70" s="27" t="s">
        <v>77</v>
      </c>
    </row>
    <row r="71">
      <c r="A71" s="1" t="s">
        <v>67</v>
      </c>
      <c r="B71" s="1">
        <v>13</v>
      </c>
      <c r="C71" s="26" t="s">
        <v>121</v>
      </c>
      <c r="D71" t="s">
        <v>69</v>
      </c>
      <c r="E71" s="27" t="s">
        <v>122</v>
      </c>
      <c r="F71" s="28" t="s">
        <v>89</v>
      </c>
      <c r="G71" s="29">
        <v>30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 ht="75">
      <c r="A72" s="1" t="s">
        <v>73</v>
      </c>
      <c r="E72" s="27" t="s">
        <v>118</v>
      </c>
    </row>
    <row r="73">
      <c r="A73" s="1" t="s">
        <v>75</v>
      </c>
    </row>
    <row r="74">
      <c r="A74" s="1" t="s">
        <v>76</v>
      </c>
      <c r="E74" s="27" t="s">
        <v>77</v>
      </c>
    </row>
    <row r="75">
      <c r="A75" s="1" t="s">
        <v>67</v>
      </c>
      <c r="B75" s="1">
        <v>19</v>
      </c>
      <c r="C75" s="26" t="s">
        <v>123</v>
      </c>
      <c r="D75" t="s">
        <v>69</v>
      </c>
      <c r="E75" s="27" t="s">
        <v>124</v>
      </c>
      <c r="F75" s="28" t="s">
        <v>97</v>
      </c>
      <c r="G75" s="29">
        <v>340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72</v>
      </c>
      <c r="O75" s="32">
        <f>M75*AA75</f>
        <v>0</v>
      </c>
      <c r="P75" s="1">
        <v>3</v>
      </c>
      <c r="AA75" s="1">
        <f>IF(P75=1,$O$3,IF(P75=2,$O$4,$O$5))</f>
        <v>0</v>
      </c>
    </row>
    <row r="76" ht="75">
      <c r="A76" s="1" t="s">
        <v>73</v>
      </c>
      <c r="E76" s="27" t="s">
        <v>125</v>
      </c>
    </row>
    <row r="77">
      <c r="A77" s="1" t="s">
        <v>75</v>
      </c>
    </row>
    <row r="78">
      <c r="A78" s="1" t="s">
        <v>76</v>
      </c>
      <c r="E78" s="27" t="s">
        <v>77</v>
      </c>
    </row>
    <row r="79">
      <c r="A79" s="1" t="s">
        <v>67</v>
      </c>
      <c r="B79" s="1">
        <v>20</v>
      </c>
      <c r="C79" s="26" t="s">
        <v>126</v>
      </c>
      <c r="D79" t="s">
        <v>69</v>
      </c>
      <c r="E79" s="27" t="s">
        <v>127</v>
      </c>
      <c r="F79" s="28" t="s">
        <v>128</v>
      </c>
      <c r="G79" s="29">
        <v>55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 ht="87.5">
      <c r="A80" s="1" t="s">
        <v>73</v>
      </c>
      <c r="E80" s="27" t="s">
        <v>129</v>
      </c>
    </row>
    <row r="81">
      <c r="A81" s="1" t="s">
        <v>75</v>
      </c>
    </row>
    <row r="82">
      <c r="A82" s="1" t="s">
        <v>76</v>
      </c>
      <c r="E82" s="27" t="s">
        <v>77</v>
      </c>
    </row>
    <row r="83">
      <c r="A83" s="1" t="s">
        <v>67</v>
      </c>
      <c r="B83" s="1">
        <v>21</v>
      </c>
      <c r="C83" s="26" t="s">
        <v>130</v>
      </c>
      <c r="D83" t="s">
        <v>69</v>
      </c>
      <c r="E83" s="27" t="s">
        <v>131</v>
      </c>
      <c r="F83" s="28" t="s">
        <v>132</v>
      </c>
      <c r="G83" s="29">
        <v>75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72</v>
      </c>
      <c r="O83" s="32">
        <f>M83*AA83</f>
        <v>0</v>
      </c>
      <c r="P83" s="1">
        <v>3</v>
      </c>
      <c r="AA83" s="1">
        <f>IF(P83=1,$O$3,IF(P83=2,$O$4,$O$5))</f>
        <v>0</v>
      </c>
    </row>
    <row r="84" ht="75">
      <c r="A84" s="1" t="s">
        <v>73</v>
      </c>
      <c r="E84" s="27" t="s">
        <v>133</v>
      </c>
    </row>
    <row r="85">
      <c r="A85" s="1" t="s">
        <v>75</v>
      </c>
    </row>
    <row r="86">
      <c r="A86" s="1" t="s">
        <v>76</v>
      </c>
      <c r="E86" s="27" t="s">
        <v>77</v>
      </c>
    </row>
    <row r="87">
      <c r="A87" s="1" t="s">
        <v>67</v>
      </c>
      <c r="B87" s="1">
        <v>26</v>
      </c>
      <c r="C87" s="26" t="s">
        <v>134</v>
      </c>
      <c r="D87" t="s">
        <v>69</v>
      </c>
      <c r="E87" s="27" t="s">
        <v>135</v>
      </c>
      <c r="F87" s="28" t="s">
        <v>85</v>
      </c>
      <c r="G87" s="29">
        <v>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72</v>
      </c>
      <c r="O87" s="32">
        <f>M87*AA87</f>
        <v>0</v>
      </c>
      <c r="P87" s="1">
        <v>3</v>
      </c>
      <c r="AA87" s="1">
        <f>IF(P87=1,$O$3,IF(P87=2,$O$4,$O$5))</f>
        <v>0</v>
      </c>
    </row>
    <row r="88" ht="75">
      <c r="A88" s="1" t="s">
        <v>73</v>
      </c>
      <c r="E88" s="27" t="s">
        <v>136</v>
      </c>
    </row>
    <row r="89">
      <c r="A89" s="1" t="s">
        <v>75</v>
      </c>
    </row>
    <row r="90">
      <c r="A90" s="1" t="s">
        <v>76</v>
      </c>
      <c r="E90" s="27" t="s">
        <v>77</v>
      </c>
    </row>
    <row r="91">
      <c r="A91" s="1" t="s">
        <v>67</v>
      </c>
      <c r="B91" s="1">
        <v>28</v>
      </c>
      <c r="C91" s="26" t="s">
        <v>137</v>
      </c>
      <c r="D91" t="s">
        <v>69</v>
      </c>
      <c r="E91" s="27" t="s">
        <v>138</v>
      </c>
      <c r="F91" s="28" t="s">
        <v>139</v>
      </c>
      <c r="G91" s="29">
        <v>60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72</v>
      </c>
      <c r="O91" s="32">
        <f>M91*AA91</f>
        <v>0</v>
      </c>
      <c r="P91" s="1">
        <v>3</v>
      </c>
      <c r="AA91" s="1">
        <f>IF(P91=1,$O$3,IF(P91=2,$O$4,$O$5))</f>
        <v>0</v>
      </c>
    </row>
    <row r="92" ht="87.5">
      <c r="A92" s="1" t="s">
        <v>73</v>
      </c>
      <c r="E92" s="27" t="s">
        <v>140</v>
      </c>
    </row>
    <row r="93">
      <c r="A93" s="1" t="s">
        <v>75</v>
      </c>
    </row>
    <row r="94">
      <c r="A94" s="1" t="s">
        <v>76</v>
      </c>
      <c r="E94" s="27" t="s">
        <v>77</v>
      </c>
    </row>
    <row r="95">
      <c r="A95" s="1" t="s">
        <v>67</v>
      </c>
      <c r="B95" s="1">
        <v>16</v>
      </c>
      <c r="C95" s="26" t="s">
        <v>141</v>
      </c>
      <c r="D95" t="s">
        <v>69</v>
      </c>
      <c r="E95" s="27" t="s">
        <v>142</v>
      </c>
      <c r="F95" s="28" t="s">
        <v>139</v>
      </c>
      <c r="G95" s="29">
        <v>250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72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73</v>
      </c>
      <c r="E96" s="27" t="s">
        <v>143</v>
      </c>
    </row>
    <row r="97">
      <c r="A97" s="1" t="s">
        <v>75</v>
      </c>
    </row>
    <row r="98">
      <c r="A98" s="1" t="s">
        <v>76</v>
      </c>
      <c r="E98" s="27" t="s">
        <v>77</v>
      </c>
    </row>
    <row r="99">
      <c r="A99" s="1" t="s">
        <v>67</v>
      </c>
      <c r="B99" s="1">
        <v>17</v>
      </c>
      <c r="C99" s="26" t="s">
        <v>141</v>
      </c>
      <c r="D99" t="s">
        <v>144</v>
      </c>
      <c r="E99" s="27" t="s">
        <v>142</v>
      </c>
      <c r="F99" s="28" t="s">
        <v>139</v>
      </c>
      <c r="G99" s="29">
        <v>120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73</v>
      </c>
      <c r="E100" s="27" t="s">
        <v>145</v>
      </c>
    </row>
    <row r="101">
      <c r="A101" s="1" t="s">
        <v>75</v>
      </c>
    </row>
    <row r="102">
      <c r="A102" s="1" t="s">
        <v>76</v>
      </c>
      <c r="E102" s="27" t="s">
        <v>77</v>
      </c>
    </row>
    <row r="103">
      <c r="A103" s="1" t="s">
        <v>67</v>
      </c>
      <c r="B103" s="1">
        <v>18</v>
      </c>
      <c r="C103" s="26" t="s">
        <v>146</v>
      </c>
      <c r="D103" t="s">
        <v>69</v>
      </c>
      <c r="E103" s="27" t="s">
        <v>147</v>
      </c>
      <c r="F103" s="28" t="s">
        <v>139</v>
      </c>
      <c r="G103" s="29">
        <v>570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50">
      <c r="A104" s="1" t="s">
        <v>73</v>
      </c>
      <c r="E104" s="27" t="s">
        <v>148</v>
      </c>
    </row>
    <row r="105">
      <c r="A105" s="1" t="s">
        <v>75</v>
      </c>
    </row>
    <row r="106">
      <c r="A106" s="1" t="s">
        <v>76</v>
      </c>
      <c r="E106" s="27" t="s">
        <v>77</v>
      </c>
    </row>
    <row r="107">
      <c r="A107" s="1" t="s">
        <v>67</v>
      </c>
      <c r="B107" s="1">
        <v>29</v>
      </c>
      <c r="C107" s="26" t="s">
        <v>149</v>
      </c>
      <c r="D107" t="s">
        <v>69</v>
      </c>
      <c r="E107" s="27" t="s">
        <v>150</v>
      </c>
      <c r="F107" s="28" t="s">
        <v>128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00">
      <c r="A108" s="1" t="s">
        <v>73</v>
      </c>
      <c r="E108" s="27" t="s">
        <v>151</v>
      </c>
    </row>
    <row r="109">
      <c r="A109" s="1" t="s">
        <v>75</v>
      </c>
    </row>
    <row r="110">
      <c r="A110" s="1" t="s">
        <v>76</v>
      </c>
      <c r="E110" s="27" t="s">
        <v>77</v>
      </c>
    </row>
    <row r="111">
      <c r="A111" s="1" t="s">
        <v>67</v>
      </c>
      <c r="B111" s="1">
        <v>30</v>
      </c>
      <c r="C111" s="26" t="s">
        <v>152</v>
      </c>
      <c r="D111" t="s">
        <v>69</v>
      </c>
      <c r="E111" s="27" t="s">
        <v>153</v>
      </c>
      <c r="F111" s="28" t="s">
        <v>128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87.5">
      <c r="A112" s="1" t="s">
        <v>73</v>
      </c>
      <c r="E112" s="27" t="s">
        <v>154</v>
      </c>
    </row>
    <row r="113">
      <c r="A113" s="1" t="s">
        <v>75</v>
      </c>
    </row>
    <row r="114">
      <c r="A114" s="1" t="s">
        <v>76</v>
      </c>
      <c r="E114" s="27" t="s">
        <v>77</v>
      </c>
    </row>
    <row r="115">
      <c r="A115" s="1" t="s">
        <v>67</v>
      </c>
      <c r="B115" s="1">
        <v>14</v>
      </c>
      <c r="C115" s="26" t="s">
        <v>155</v>
      </c>
      <c r="D115" t="s">
        <v>69</v>
      </c>
      <c r="E115" s="27" t="s">
        <v>156</v>
      </c>
      <c r="F115" s="28" t="s">
        <v>85</v>
      </c>
      <c r="G115" s="29">
        <v>25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50">
      <c r="A116" s="1" t="s">
        <v>73</v>
      </c>
      <c r="E116" s="27" t="s">
        <v>157</v>
      </c>
    </row>
    <row r="117">
      <c r="A117" s="1" t="s">
        <v>75</v>
      </c>
    </row>
    <row r="118">
      <c r="A118" s="1" t="s">
        <v>76</v>
      </c>
      <c r="E118" s="27" t="s">
        <v>77</v>
      </c>
    </row>
    <row r="119">
      <c r="A119" s="1" t="s">
        <v>67</v>
      </c>
      <c r="B119" s="1">
        <v>15</v>
      </c>
      <c r="C119" s="26" t="s">
        <v>158</v>
      </c>
      <c r="D119" t="s">
        <v>69</v>
      </c>
      <c r="E119" s="27" t="s">
        <v>159</v>
      </c>
      <c r="F119" s="28" t="s">
        <v>85</v>
      </c>
      <c r="G119" s="29">
        <v>25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125">
      <c r="A120" s="1" t="s">
        <v>73</v>
      </c>
      <c r="E120" s="27" t="s">
        <v>160</v>
      </c>
    </row>
    <row r="121">
      <c r="A121" s="1" t="s">
        <v>75</v>
      </c>
    </row>
    <row r="122">
      <c r="A122" s="1" t="s">
        <v>76</v>
      </c>
      <c r="E122" s="27" t="s">
        <v>77</v>
      </c>
    </row>
    <row r="123">
      <c r="A123" s="1" t="s">
        <v>67</v>
      </c>
      <c r="B123" s="1">
        <v>6</v>
      </c>
      <c r="C123" s="26" t="s">
        <v>161</v>
      </c>
      <c r="D123" t="s">
        <v>69</v>
      </c>
      <c r="E123" s="27" t="s">
        <v>162</v>
      </c>
      <c r="F123" s="28" t="s">
        <v>163</v>
      </c>
      <c r="G123" s="29">
        <v>15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 ht="387.5">
      <c r="A124" s="1" t="s">
        <v>73</v>
      </c>
      <c r="E124" s="27" t="s">
        <v>164</v>
      </c>
    </row>
    <row r="125">
      <c r="A125" s="1" t="s">
        <v>75</v>
      </c>
    </row>
    <row r="126">
      <c r="A126" s="1" t="s">
        <v>76</v>
      </c>
      <c r="E126" s="27" t="s">
        <v>77</v>
      </c>
    </row>
    <row r="127">
      <c r="A127" s="1" t="s">
        <v>67</v>
      </c>
      <c r="B127" s="1">
        <v>27</v>
      </c>
      <c r="C127" s="26" t="s">
        <v>165</v>
      </c>
      <c r="D127" t="s">
        <v>69</v>
      </c>
      <c r="E127" s="27" t="s">
        <v>166</v>
      </c>
      <c r="F127" s="28" t="s">
        <v>167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168</v>
      </c>
    </row>
    <row r="129" ht="39">
      <c r="A129" s="1" t="s">
        <v>75</v>
      </c>
      <c r="E129" s="33" t="s">
        <v>169</v>
      </c>
    </row>
    <row r="130">
      <c r="A130" s="1" t="s">
        <v>76</v>
      </c>
      <c r="E130" s="27" t="s">
        <v>77</v>
      </c>
    </row>
  </sheetData>
  <sheetProtection sheet="1" objects="1" scenarios="1" spinCount="100000" saltValue="Gx21qY9pFknoOGwOw3hAlWnFJB6uKJzhrKMZv7AQjDMrQWPgMxoU/lyzLHgw+Ta65hvRz0ZnkxjePU58JfKMRQ==" hashValue="U9sC5oj8KS/QIjuPQQqS2AQFgEGokzCKxQjyJGMVMKlVMqEFJA+91mZ7UtT5MqGdoTTQJg+ZguZqkQgZ2M8j8g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16</v>
      </c>
      <c r="D4" s="1"/>
      <c r="E4" s="17" t="s">
        <v>17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COUNTIFS(L8:L208,"=0",A8:A208,"P")+COUNTIFS(L8:L208,"",A8:A208,"P")+SUM(Q8:Q208)</f>
        <v>0</v>
      </c>
    </row>
    <row r="8" ht="13">
      <c r="A8" s="1" t="s">
        <v>62</v>
      </c>
      <c r="C8" s="22" t="s">
        <v>170</v>
      </c>
      <c r="E8" s="23" t="s">
        <v>19</v>
      </c>
      <c r="L8" s="24">
        <f>L9+L38+L135</f>
        <v>0</v>
      </c>
      <c r="M8" s="24">
        <f>M9+M38+M135</f>
        <v>0</v>
      </c>
      <c r="N8" s="25"/>
    </row>
    <row r="9" ht="13">
      <c r="A9" s="1" t="s">
        <v>64</v>
      </c>
      <c r="C9" s="22" t="s">
        <v>171</v>
      </c>
      <c r="E9" s="23" t="s">
        <v>172</v>
      </c>
      <c r="L9" s="24">
        <f>SUMIFS(L10:L37,A10:A37,"P")</f>
        <v>0</v>
      </c>
      <c r="M9" s="24">
        <f>SUMIFS(M10:M37,A10:A37,"P")</f>
        <v>0</v>
      </c>
      <c r="N9" s="25"/>
    </row>
    <row r="10" ht="25">
      <c r="A10" s="1" t="s">
        <v>67</v>
      </c>
      <c r="B10" s="1">
        <v>1</v>
      </c>
      <c r="C10" s="26" t="s">
        <v>173</v>
      </c>
      <c r="D10" t="s">
        <v>69</v>
      </c>
      <c r="E10" s="27" t="s">
        <v>174</v>
      </c>
      <c r="F10" s="28" t="s">
        <v>175</v>
      </c>
      <c r="G10" s="29">
        <v>1286.229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176</v>
      </c>
    </row>
    <row r="12" ht="26">
      <c r="A12" s="1" t="s">
        <v>75</v>
      </c>
      <c r="E12" s="33" t="s">
        <v>177</v>
      </c>
    </row>
    <row r="13" ht="137.5">
      <c r="A13" s="1" t="s">
        <v>76</v>
      </c>
      <c r="E13" s="27" t="s">
        <v>178</v>
      </c>
    </row>
    <row r="14" ht="25">
      <c r="A14" s="1" t="s">
        <v>67</v>
      </c>
      <c r="B14" s="1">
        <v>4</v>
      </c>
      <c r="C14" s="26" t="s">
        <v>179</v>
      </c>
      <c r="D14" t="s">
        <v>69</v>
      </c>
      <c r="E14" s="27" t="s">
        <v>180</v>
      </c>
      <c r="F14" s="28" t="s">
        <v>175</v>
      </c>
      <c r="G14" s="29">
        <v>219.369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181</v>
      </c>
    </row>
    <row r="16" ht="39">
      <c r="A16" s="1" t="s">
        <v>75</v>
      </c>
      <c r="E16" s="33" t="s">
        <v>182</v>
      </c>
    </row>
    <row r="17" ht="137.5">
      <c r="A17" s="1" t="s">
        <v>76</v>
      </c>
      <c r="E17" s="27" t="s">
        <v>178</v>
      </c>
    </row>
    <row r="18" ht="25">
      <c r="A18" s="1" t="s">
        <v>67</v>
      </c>
      <c r="B18" s="1">
        <v>5</v>
      </c>
      <c r="C18" s="26" t="s">
        <v>183</v>
      </c>
      <c r="D18" t="s">
        <v>69</v>
      </c>
      <c r="E18" s="27" t="s">
        <v>184</v>
      </c>
      <c r="F18" s="28" t="s">
        <v>175</v>
      </c>
      <c r="G18" s="29">
        <v>0.41699999999999998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39">
      <c r="A20" s="1" t="s">
        <v>75</v>
      </c>
      <c r="E20" s="33" t="s">
        <v>185</v>
      </c>
    </row>
    <row r="21" ht="137.5">
      <c r="A21" s="1" t="s">
        <v>76</v>
      </c>
      <c r="E21" s="27" t="s">
        <v>178</v>
      </c>
    </row>
    <row r="22" ht="25">
      <c r="A22" s="1" t="s">
        <v>67</v>
      </c>
      <c r="B22" s="1">
        <v>6</v>
      </c>
      <c r="C22" s="26" t="s">
        <v>186</v>
      </c>
      <c r="D22" t="s">
        <v>69</v>
      </c>
      <c r="E22" s="27" t="s">
        <v>187</v>
      </c>
      <c r="F22" s="28" t="s">
        <v>175</v>
      </c>
      <c r="G22" s="29">
        <v>0.41699999999999998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39">
      <c r="A24" s="1" t="s">
        <v>75</v>
      </c>
      <c r="E24" s="33" t="s">
        <v>185</v>
      </c>
    </row>
    <row r="25" ht="137.5">
      <c r="A25" s="1" t="s">
        <v>76</v>
      </c>
      <c r="E25" s="27" t="s">
        <v>178</v>
      </c>
    </row>
    <row r="26" ht="25">
      <c r="A26" s="1" t="s">
        <v>67</v>
      </c>
      <c r="B26" s="1">
        <v>2</v>
      </c>
      <c r="C26" s="26" t="s">
        <v>188</v>
      </c>
      <c r="D26" t="s">
        <v>69</v>
      </c>
      <c r="E26" s="27" t="s">
        <v>189</v>
      </c>
      <c r="F26" s="28" t="s">
        <v>175</v>
      </c>
      <c r="G26" s="29">
        <v>385.69999999999999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190</v>
      </c>
    </row>
    <row r="28" ht="39">
      <c r="A28" s="1" t="s">
        <v>75</v>
      </c>
      <c r="E28" s="33" t="s">
        <v>191</v>
      </c>
    </row>
    <row r="29" ht="137.5">
      <c r="A29" s="1" t="s">
        <v>76</v>
      </c>
      <c r="E29" s="27" t="s">
        <v>178</v>
      </c>
    </row>
    <row r="30" ht="25">
      <c r="A30" s="1" t="s">
        <v>67</v>
      </c>
      <c r="B30" s="1">
        <v>3</v>
      </c>
      <c r="C30" s="26" t="s">
        <v>192</v>
      </c>
      <c r="D30" t="s">
        <v>69</v>
      </c>
      <c r="E30" s="27" t="s">
        <v>193</v>
      </c>
      <c r="F30" s="28" t="s">
        <v>175</v>
      </c>
      <c r="G30" s="29">
        <v>2.073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194</v>
      </c>
    </row>
    <row r="32" ht="39">
      <c r="A32" s="1" t="s">
        <v>75</v>
      </c>
      <c r="E32" s="33" t="s">
        <v>195</v>
      </c>
    </row>
    <row r="33" ht="137.5">
      <c r="A33" s="1" t="s">
        <v>76</v>
      </c>
      <c r="E33" s="27" t="s">
        <v>178</v>
      </c>
    </row>
    <row r="34" ht="25">
      <c r="A34" s="1" t="s">
        <v>67</v>
      </c>
      <c r="B34" s="1">
        <v>7</v>
      </c>
      <c r="C34" s="26" t="s">
        <v>196</v>
      </c>
      <c r="D34" t="s">
        <v>69</v>
      </c>
      <c r="E34" s="27" t="s">
        <v>197</v>
      </c>
      <c r="F34" s="28" t="s">
        <v>175</v>
      </c>
      <c r="G34" s="29">
        <v>91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198</v>
      </c>
    </row>
    <row r="36" ht="26">
      <c r="A36" s="1" t="s">
        <v>75</v>
      </c>
      <c r="E36" s="33" t="s">
        <v>199</v>
      </c>
    </row>
    <row r="37" ht="137.5">
      <c r="A37" s="1" t="s">
        <v>76</v>
      </c>
      <c r="E37" s="27" t="s">
        <v>178</v>
      </c>
    </row>
    <row r="38" ht="13">
      <c r="A38" s="1" t="s">
        <v>64</v>
      </c>
      <c r="C38" s="22" t="s">
        <v>65</v>
      </c>
      <c r="E38" s="23" t="s">
        <v>200</v>
      </c>
      <c r="L38" s="24">
        <f>SUMIFS(L39:L134,A39:A134,"P")</f>
        <v>0</v>
      </c>
      <c r="M38" s="24">
        <f>SUMIFS(M39:M134,A39:A134,"P")</f>
        <v>0</v>
      </c>
      <c r="N38" s="25"/>
    </row>
    <row r="39">
      <c r="A39" s="1" t="s">
        <v>67</v>
      </c>
      <c r="B39" s="1">
        <v>8</v>
      </c>
      <c r="C39" s="26" t="s">
        <v>201</v>
      </c>
      <c r="D39" t="s">
        <v>69</v>
      </c>
      <c r="E39" s="27" t="s">
        <v>202</v>
      </c>
      <c r="F39" s="28" t="s">
        <v>71</v>
      </c>
      <c r="G39" s="29">
        <v>580.55700000000002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203</v>
      </c>
    </row>
    <row r="41" ht="39">
      <c r="A41" s="1" t="s">
        <v>75</v>
      </c>
      <c r="E41" s="33" t="s">
        <v>204</v>
      </c>
    </row>
    <row r="42" ht="87.5">
      <c r="A42" s="1" t="s">
        <v>76</v>
      </c>
      <c r="E42" s="27" t="s">
        <v>205</v>
      </c>
    </row>
    <row r="43">
      <c r="A43" s="1" t="s">
        <v>67</v>
      </c>
      <c r="B43" s="1">
        <v>9</v>
      </c>
      <c r="C43" s="26" t="s">
        <v>206</v>
      </c>
      <c r="D43" t="s">
        <v>69</v>
      </c>
      <c r="E43" s="27" t="s">
        <v>207</v>
      </c>
      <c r="F43" s="28" t="s">
        <v>71</v>
      </c>
      <c r="G43" s="29">
        <v>1354.6320000000001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203</v>
      </c>
    </row>
    <row r="45" ht="39">
      <c r="A45" s="1" t="s">
        <v>75</v>
      </c>
      <c r="E45" s="33" t="s">
        <v>208</v>
      </c>
    </row>
    <row r="46" ht="87.5">
      <c r="A46" s="1" t="s">
        <v>76</v>
      </c>
      <c r="E46" s="27" t="s">
        <v>205</v>
      </c>
    </row>
    <row r="47">
      <c r="A47" s="1" t="s">
        <v>67</v>
      </c>
      <c r="B47" s="1">
        <v>10</v>
      </c>
      <c r="C47" s="26" t="s">
        <v>209</v>
      </c>
      <c r="D47" t="s">
        <v>69</v>
      </c>
      <c r="E47" s="27" t="s">
        <v>210</v>
      </c>
      <c r="F47" s="28" t="s">
        <v>71</v>
      </c>
      <c r="G47" s="29">
        <v>504.83199999999999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211</v>
      </c>
    </row>
    <row r="49">
      <c r="A49" s="1" t="s">
        <v>75</v>
      </c>
    </row>
    <row r="50" ht="87.5">
      <c r="A50" s="1" t="s">
        <v>76</v>
      </c>
      <c r="E50" s="27" t="s">
        <v>205</v>
      </c>
    </row>
    <row r="51" ht="25">
      <c r="A51" s="1" t="s">
        <v>67</v>
      </c>
      <c r="B51" s="1">
        <v>20</v>
      </c>
      <c r="C51" s="26" t="s">
        <v>212</v>
      </c>
      <c r="D51" t="s">
        <v>69</v>
      </c>
      <c r="E51" s="27" t="s">
        <v>213</v>
      </c>
      <c r="F51" s="28" t="s">
        <v>97</v>
      </c>
      <c r="G51" s="29">
        <v>1764.3119999999999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214</v>
      </c>
    </row>
    <row r="53" ht="39">
      <c r="A53" s="1" t="s">
        <v>75</v>
      </c>
      <c r="E53" s="33" t="s">
        <v>215</v>
      </c>
    </row>
    <row r="54" ht="112.5">
      <c r="A54" s="1" t="s">
        <v>76</v>
      </c>
      <c r="E54" s="27" t="s">
        <v>216</v>
      </c>
    </row>
    <row r="55" ht="25">
      <c r="A55" s="1" t="s">
        <v>67</v>
      </c>
      <c r="B55" s="1">
        <v>21</v>
      </c>
      <c r="C55" s="26" t="s">
        <v>217</v>
      </c>
      <c r="D55" t="s">
        <v>69</v>
      </c>
      <c r="E55" s="27" t="s">
        <v>218</v>
      </c>
      <c r="F55" s="28" t="s">
        <v>97</v>
      </c>
      <c r="G55" s="29">
        <v>375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219</v>
      </c>
    </row>
    <row r="57" ht="39">
      <c r="A57" s="1" t="s">
        <v>75</v>
      </c>
      <c r="E57" s="33" t="s">
        <v>220</v>
      </c>
    </row>
    <row r="58" ht="112.5">
      <c r="A58" s="1" t="s">
        <v>76</v>
      </c>
      <c r="E58" s="27" t="s">
        <v>216</v>
      </c>
    </row>
    <row r="59" ht="25">
      <c r="A59" s="1" t="s">
        <v>67</v>
      </c>
      <c r="B59" s="1">
        <v>22</v>
      </c>
      <c r="C59" s="26" t="s">
        <v>221</v>
      </c>
      <c r="D59" t="s">
        <v>69</v>
      </c>
      <c r="E59" s="27" t="s">
        <v>222</v>
      </c>
      <c r="F59" s="28" t="s">
        <v>97</v>
      </c>
      <c r="G59" s="29">
        <v>1664.3119999999999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223</v>
      </c>
    </row>
    <row r="61" ht="39">
      <c r="A61" s="1" t="s">
        <v>75</v>
      </c>
      <c r="E61" s="33" t="s">
        <v>224</v>
      </c>
    </row>
    <row r="62" ht="250">
      <c r="A62" s="1" t="s">
        <v>76</v>
      </c>
      <c r="E62" s="27" t="s">
        <v>225</v>
      </c>
    </row>
    <row r="63" ht="25">
      <c r="A63" s="1" t="s">
        <v>67</v>
      </c>
      <c r="B63" s="1">
        <v>23</v>
      </c>
      <c r="C63" s="26" t="s">
        <v>226</v>
      </c>
      <c r="D63" t="s">
        <v>69</v>
      </c>
      <c r="E63" s="27" t="s">
        <v>227</v>
      </c>
      <c r="F63" s="28" t="s">
        <v>97</v>
      </c>
      <c r="G63" s="29">
        <v>375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219</v>
      </c>
    </row>
    <row r="65" ht="39">
      <c r="A65" s="1" t="s">
        <v>75</v>
      </c>
      <c r="E65" s="33" t="s">
        <v>220</v>
      </c>
    </row>
    <row r="66" ht="250">
      <c r="A66" s="1" t="s">
        <v>76</v>
      </c>
      <c r="E66" s="27" t="s">
        <v>225</v>
      </c>
    </row>
    <row r="67">
      <c r="A67" s="1" t="s">
        <v>67</v>
      </c>
      <c r="B67" s="1">
        <v>24</v>
      </c>
      <c r="C67" s="26" t="s">
        <v>228</v>
      </c>
      <c r="D67" t="s">
        <v>69</v>
      </c>
      <c r="E67" s="27" t="s">
        <v>229</v>
      </c>
      <c r="F67" s="28" t="s">
        <v>97</v>
      </c>
      <c r="G67" s="29">
        <v>1471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230</v>
      </c>
    </row>
    <row r="69" ht="39">
      <c r="A69" s="1" t="s">
        <v>75</v>
      </c>
      <c r="E69" s="33" t="s">
        <v>231</v>
      </c>
    </row>
    <row r="70" ht="162.5">
      <c r="A70" s="1" t="s">
        <v>76</v>
      </c>
      <c r="E70" s="27" t="s">
        <v>232</v>
      </c>
    </row>
    <row r="71">
      <c r="A71" s="1" t="s">
        <v>67</v>
      </c>
      <c r="B71" s="1">
        <v>25</v>
      </c>
      <c r="C71" s="26" t="s">
        <v>233</v>
      </c>
      <c r="D71" t="s">
        <v>69</v>
      </c>
      <c r="E71" s="27" t="s">
        <v>234</v>
      </c>
      <c r="F71" s="28" t="s">
        <v>85</v>
      </c>
      <c r="G71" s="29">
        <v>181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235</v>
      </c>
    </row>
    <row r="73">
      <c r="A73" s="1" t="s">
        <v>75</v>
      </c>
    </row>
    <row r="74" ht="137.5">
      <c r="A74" s="1" t="s">
        <v>76</v>
      </c>
      <c r="E74" s="27" t="s">
        <v>236</v>
      </c>
    </row>
    <row r="75" ht="25">
      <c r="A75" s="1" t="s">
        <v>67</v>
      </c>
      <c r="B75" s="1">
        <v>26</v>
      </c>
      <c r="C75" s="26" t="s">
        <v>237</v>
      </c>
      <c r="D75" t="s">
        <v>69</v>
      </c>
      <c r="E75" s="27" t="s">
        <v>238</v>
      </c>
      <c r="F75" s="28" t="s">
        <v>97</v>
      </c>
      <c r="G75" s="29">
        <v>150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239</v>
      </c>
    </row>
    <row r="77" ht="39">
      <c r="A77" s="1" t="s">
        <v>75</v>
      </c>
      <c r="E77" s="33" t="s">
        <v>240</v>
      </c>
    </row>
    <row r="78" ht="175">
      <c r="A78" s="1" t="s">
        <v>76</v>
      </c>
      <c r="E78" s="27" t="s">
        <v>241</v>
      </c>
    </row>
    <row r="79" ht="25">
      <c r="A79" s="1" t="s">
        <v>67</v>
      </c>
      <c r="B79" s="1">
        <v>27</v>
      </c>
      <c r="C79" s="26" t="s">
        <v>242</v>
      </c>
      <c r="D79" t="s">
        <v>69</v>
      </c>
      <c r="E79" s="27" t="s">
        <v>243</v>
      </c>
      <c r="F79" s="28" t="s">
        <v>97</v>
      </c>
      <c r="G79" s="29">
        <v>130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244</v>
      </c>
    </row>
    <row r="81" ht="39">
      <c r="A81" s="1" t="s">
        <v>75</v>
      </c>
      <c r="E81" s="33" t="s">
        <v>245</v>
      </c>
    </row>
    <row r="82" ht="175">
      <c r="A82" s="1" t="s">
        <v>76</v>
      </c>
      <c r="E82" s="27" t="s">
        <v>241</v>
      </c>
    </row>
    <row r="83">
      <c r="A83" s="1" t="s">
        <v>67</v>
      </c>
      <c r="B83" s="1">
        <v>28</v>
      </c>
      <c r="C83" s="26" t="s">
        <v>246</v>
      </c>
      <c r="D83" t="s">
        <v>69</v>
      </c>
      <c r="E83" s="27" t="s">
        <v>247</v>
      </c>
      <c r="F83" s="28" t="s">
        <v>97</v>
      </c>
      <c r="G83" s="29">
        <v>992.625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73</v>
      </c>
      <c r="E84" s="27" t="s">
        <v>248</v>
      </c>
    </row>
    <row r="85" ht="39">
      <c r="A85" s="1" t="s">
        <v>75</v>
      </c>
      <c r="E85" s="33" t="s">
        <v>249</v>
      </c>
    </row>
    <row r="86" ht="100">
      <c r="A86" s="1" t="s">
        <v>76</v>
      </c>
      <c r="E86" s="27" t="s">
        <v>250</v>
      </c>
    </row>
    <row r="87">
      <c r="A87" s="1" t="s">
        <v>67</v>
      </c>
      <c r="B87" s="1">
        <v>29</v>
      </c>
      <c r="C87" s="26" t="s">
        <v>251</v>
      </c>
      <c r="D87" t="s">
        <v>69</v>
      </c>
      <c r="E87" s="27" t="s">
        <v>252</v>
      </c>
      <c r="F87" s="28" t="s">
        <v>97</v>
      </c>
      <c r="G87" s="29">
        <v>280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73</v>
      </c>
      <c r="E88" s="27" t="s">
        <v>253</v>
      </c>
    </row>
    <row r="89" ht="39">
      <c r="A89" s="1" t="s">
        <v>75</v>
      </c>
      <c r="E89" s="33" t="s">
        <v>254</v>
      </c>
    </row>
    <row r="90" ht="100">
      <c r="A90" s="1" t="s">
        <v>76</v>
      </c>
      <c r="E90" s="27" t="s">
        <v>250</v>
      </c>
    </row>
    <row r="91">
      <c r="A91" s="1" t="s">
        <v>67</v>
      </c>
      <c r="B91" s="1">
        <v>19</v>
      </c>
      <c r="C91" s="26" t="s">
        <v>255</v>
      </c>
      <c r="D91" t="s">
        <v>69</v>
      </c>
      <c r="E91" s="27" t="s">
        <v>256</v>
      </c>
      <c r="F91" s="28" t="s">
        <v>85</v>
      </c>
      <c r="G91" s="29">
        <v>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73</v>
      </c>
      <c r="E92" s="27" t="s">
        <v>257</v>
      </c>
    </row>
    <row r="93">
      <c r="A93" s="1" t="s">
        <v>75</v>
      </c>
    </row>
    <row r="94" ht="37.5">
      <c r="A94" s="1" t="s">
        <v>76</v>
      </c>
      <c r="E94" s="27" t="s">
        <v>258</v>
      </c>
    </row>
    <row r="95">
      <c r="A95" s="1" t="s">
        <v>67</v>
      </c>
      <c r="B95" s="1">
        <v>18</v>
      </c>
      <c r="C95" s="26" t="s">
        <v>259</v>
      </c>
      <c r="D95" t="s">
        <v>69</v>
      </c>
      <c r="E95" s="27" t="s">
        <v>260</v>
      </c>
      <c r="F95" s="28" t="s">
        <v>85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69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73</v>
      </c>
      <c r="E96" s="27" t="s">
        <v>261</v>
      </c>
    </row>
    <row r="97">
      <c r="A97" s="1" t="s">
        <v>75</v>
      </c>
    </row>
    <row r="98" ht="50">
      <c r="A98" s="1" t="s">
        <v>76</v>
      </c>
      <c r="E98" s="27" t="s">
        <v>262</v>
      </c>
    </row>
    <row r="99" ht="25">
      <c r="A99" s="1" t="s">
        <v>67</v>
      </c>
      <c r="B99" s="1">
        <v>12</v>
      </c>
      <c r="C99" s="26" t="s">
        <v>263</v>
      </c>
      <c r="D99" t="s">
        <v>69</v>
      </c>
      <c r="E99" s="27" t="s">
        <v>264</v>
      </c>
      <c r="F99" s="28" t="s">
        <v>97</v>
      </c>
      <c r="G99" s="29">
        <v>371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73</v>
      </c>
      <c r="E100" s="27" t="s">
        <v>265</v>
      </c>
    </row>
    <row r="101">
      <c r="A101" s="1" t="s">
        <v>75</v>
      </c>
    </row>
    <row r="102" ht="350">
      <c r="A102" s="1" t="s">
        <v>76</v>
      </c>
      <c r="E102" s="27" t="s">
        <v>266</v>
      </c>
    </row>
    <row r="103" ht="25">
      <c r="A103" s="1" t="s">
        <v>67</v>
      </c>
      <c r="B103" s="1">
        <v>11</v>
      </c>
      <c r="C103" s="26" t="s">
        <v>267</v>
      </c>
      <c r="D103" t="s">
        <v>69</v>
      </c>
      <c r="E103" s="27" t="s">
        <v>268</v>
      </c>
      <c r="F103" s="28" t="s">
        <v>97</v>
      </c>
      <c r="G103" s="29">
        <v>64.819999999999993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73</v>
      </c>
      <c r="E104" s="27" t="s">
        <v>265</v>
      </c>
    </row>
    <row r="105">
      <c r="A105" s="1" t="s">
        <v>75</v>
      </c>
    </row>
    <row r="106" ht="350">
      <c r="A106" s="1" t="s">
        <v>76</v>
      </c>
      <c r="E106" s="27" t="s">
        <v>266</v>
      </c>
    </row>
    <row r="107" ht="25">
      <c r="A107" s="1" t="s">
        <v>67</v>
      </c>
      <c r="B107" s="1">
        <v>13</v>
      </c>
      <c r="C107" s="26" t="s">
        <v>269</v>
      </c>
      <c r="D107" t="s">
        <v>69</v>
      </c>
      <c r="E107" s="27" t="s">
        <v>270</v>
      </c>
      <c r="F107" s="28" t="s">
        <v>89</v>
      </c>
      <c r="G107" s="29">
        <v>55.5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73</v>
      </c>
      <c r="E108" s="27" t="s">
        <v>265</v>
      </c>
    </row>
    <row r="109">
      <c r="A109" s="1" t="s">
        <v>75</v>
      </c>
    </row>
    <row r="110" ht="350">
      <c r="A110" s="1" t="s">
        <v>76</v>
      </c>
      <c r="E110" s="27" t="s">
        <v>271</v>
      </c>
    </row>
    <row r="111">
      <c r="A111" s="1" t="s">
        <v>67</v>
      </c>
      <c r="B111" s="1">
        <v>31</v>
      </c>
      <c r="C111" s="26" t="s">
        <v>272</v>
      </c>
      <c r="D111" t="s">
        <v>69</v>
      </c>
      <c r="E111" s="27" t="s">
        <v>273</v>
      </c>
      <c r="F111" s="28" t="s">
        <v>97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73</v>
      </c>
      <c r="E112" s="27" t="s">
        <v>274</v>
      </c>
    </row>
    <row r="113" ht="39">
      <c r="A113" s="1" t="s">
        <v>75</v>
      </c>
      <c r="E113" s="33" t="s">
        <v>275</v>
      </c>
    </row>
    <row r="114" ht="150">
      <c r="A114" s="1" t="s">
        <v>76</v>
      </c>
      <c r="E114" s="27" t="s">
        <v>276</v>
      </c>
    </row>
    <row r="115">
      <c r="A115" s="1" t="s">
        <v>67</v>
      </c>
      <c r="B115" s="1">
        <v>30</v>
      </c>
      <c r="C115" s="26" t="s">
        <v>277</v>
      </c>
      <c r="D115" t="s">
        <v>69</v>
      </c>
      <c r="E115" s="27" t="s">
        <v>278</v>
      </c>
      <c r="F115" s="28" t="s">
        <v>85</v>
      </c>
      <c r="G115" s="29">
        <v>39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73</v>
      </c>
      <c r="E116" s="27" t="s">
        <v>279</v>
      </c>
    </row>
    <row r="117">
      <c r="A117" s="1" t="s">
        <v>75</v>
      </c>
    </row>
    <row r="118" ht="250">
      <c r="A118" s="1" t="s">
        <v>76</v>
      </c>
      <c r="E118" s="27" t="s">
        <v>280</v>
      </c>
    </row>
    <row r="119">
      <c r="A119" s="1" t="s">
        <v>67</v>
      </c>
      <c r="B119" s="1">
        <v>14</v>
      </c>
      <c r="C119" s="26" t="s">
        <v>281</v>
      </c>
      <c r="D119" t="s">
        <v>69</v>
      </c>
      <c r="E119" s="27" t="s">
        <v>282</v>
      </c>
      <c r="F119" s="28" t="s">
        <v>85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69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73</v>
      </c>
      <c r="E120" s="27" t="s">
        <v>69</v>
      </c>
    </row>
    <row r="121">
      <c r="A121" s="1" t="s">
        <v>75</v>
      </c>
    </row>
    <row r="122" ht="125">
      <c r="A122" s="1" t="s">
        <v>76</v>
      </c>
      <c r="E122" s="27" t="s">
        <v>283</v>
      </c>
    </row>
    <row r="123">
      <c r="A123" s="1" t="s">
        <v>67</v>
      </c>
      <c r="B123" s="1">
        <v>15</v>
      </c>
      <c r="C123" s="26" t="s">
        <v>284</v>
      </c>
      <c r="D123" t="s">
        <v>69</v>
      </c>
      <c r="E123" s="27" t="s">
        <v>285</v>
      </c>
      <c r="F123" s="28" t="s">
        <v>85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73</v>
      </c>
      <c r="E124" s="27" t="s">
        <v>69</v>
      </c>
    </row>
    <row r="125">
      <c r="A125" s="1" t="s">
        <v>75</v>
      </c>
    </row>
    <row r="126" ht="100">
      <c r="A126" s="1" t="s">
        <v>76</v>
      </c>
      <c r="E126" s="27" t="s">
        <v>286</v>
      </c>
    </row>
    <row r="127">
      <c r="A127" s="1" t="s">
        <v>67</v>
      </c>
      <c r="B127" s="1">
        <v>16</v>
      </c>
      <c r="C127" s="26" t="s">
        <v>287</v>
      </c>
      <c r="D127" t="s">
        <v>69</v>
      </c>
      <c r="E127" s="27" t="s">
        <v>288</v>
      </c>
      <c r="F127" s="28" t="s">
        <v>85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289</v>
      </c>
    </row>
    <row r="129">
      <c r="A129" s="1" t="s">
        <v>75</v>
      </c>
    </row>
    <row r="130" ht="162.5">
      <c r="A130" s="1" t="s">
        <v>76</v>
      </c>
      <c r="E130" s="27" t="s">
        <v>290</v>
      </c>
    </row>
    <row r="131">
      <c r="A131" s="1" t="s">
        <v>67</v>
      </c>
      <c r="B131" s="1">
        <v>17</v>
      </c>
      <c r="C131" s="26" t="s">
        <v>291</v>
      </c>
      <c r="D131" t="s">
        <v>69</v>
      </c>
      <c r="E131" s="27" t="s">
        <v>292</v>
      </c>
      <c r="F131" s="28" t="s">
        <v>85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73</v>
      </c>
      <c r="E132" s="27" t="s">
        <v>69</v>
      </c>
    </row>
    <row r="133">
      <c r="A133" s="1" t="s">
        <v>75</v>
      </c>
    </row>
    <row r="134" ht="137.5">
      <c r="A134" s="1" t="s">
        <v>76</v>
      </c>
      <c r="E134" s="27" t="s">
        <v>293</v>
      </c>
    </row>
    <row r="135" ht="13">
      <c r="A135" s="1" t="s">
        <v>64</v>
      </c>
      <c r="C135" s="22" t="s">
        <v>294</v>
      </c>
      <c r="E135" s="23" t="s">
        <v>295</v>
      </c>
      <c r="L135" s="24">
        <f>SUMIFS(L136:L207,A136:A207,"P")</f>
        <v>0</v>
      </c>
      <c r="M135" s="24">
        <f>SUMIFS(M136:M207,A136:A207,"P")</f>
        <v>0</v>
      </c>
      <c r="N135" s="25"/>
    </row>
    <row r="136">
      <c r="A136" s="1" t="s">
        <v>67</v>
      </c>
      <c r="B136" s="1">
        <v>41</v>
      </c>
      <c r="C136" s="26" t="s">
        <v>296</v>
      </c>
      <c r="D136" t="s">
        <v>69</v>
      </c>
      <c r="E136" s="27" t="s">
        <v>297</v>
      </c>
      <c r="F136" s="28" t="s">
        <v>85</v>
      </c>
      <c r="G136" s="29">
        <v>7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72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73</v>
      </c>
      <c r="E137" s="27" t="s">
        <v>298</v>
      </c>
    </row>
    <row r="138">
      <c r="A138" s="1" t="s">
        <v>75</v>
      </c>
    </row>
    <row r="139" ht="87.5">
      <c r="A139" s="1" t="s">
        <v>76</v>
      </c>
      <c r="E139" s="27" t="s">
        <v>299</v>
      </c>
    </row>
    <row r="140">
      <c r="A140" s="1" t="s">
        <v>67</v>
      </c>
      <c r="B140" s="1">
        <v>42</v>
      </c>
      <c r="C140" s="26" t="s">
        <v>300</v>
      </c>
      <c r="D140" t="s">
        <v>69</v>
      </c>
      <c r="E140" s="27" t="s">
        <v>301</v>
      </c>
      <c r="F140" s="28" t="s">
        <v>85</v>
      </c>
      <c r="G140" s="29">
        <v>4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72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73</v>
      </c>
      <c r="E141" s="27" t="s">
        <v>302</v>
      </c>
    </row>
    <row r="142">
      <c r="A142" s="1" t="s">
        <v>75</v>
      </c>
    </row>
    <row r="143" ht="125">
      <c r="A143" s="1" t="s">
        <v>76</v>
      </c>
      <c r="E143" s="27" t="s">
        <v>303</v>
      </c>
    </row>
    <row r="144">
      <c r="A144" s="1" t="s">
        <v>67</v>
      </c>
      <c r="B144" s="1">
        <v>32</v>
      </c>
      <c r="C144" s="26" t="s">
        <v>304</v>
      </c>
      <c r="D144" t="s">
        <v>69</v>
      </c>
      <c r="E144" s="27" t="s">
        <v>305</v>
      </c>
      <c r="F144" s="28" t="s">
        <v>71</v>
      </c>
      <c r="G144" s="29">
        <v>2933.2130000000002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72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73</v>
      </c>
      <c r="E145" s="27" t="s">
        <v>265</v>
      </c>
    </row>
    <row r="146" ht="39">
      <c r="A146" s="1" t="s">
        <v>75</v>
      </c>
      <c r="E146" s="33" t="s">
        <v>306</v>
      </c>
    </row>
    <row r="147" ht="137.5">
      <c r="A147" s="1" t="s">
        <v>76</v>
      </c>
      <c r="E147" s="27" t="s">
        <v>307</v>
      </c>
    </row>
    <row r="148">
      <c r="A148" s="1" t="s">
        <v>67</v>
      </c>
      <c r="B148" s="1">
        <v>34</v>
      </c>
      <c r="C148" s="26" t="s">
        <v>308</v>
      </c>
      <c r="D148" t="s">
        <v>69</v>
      </c>
      <c r="E148" s="27" t="s">
        <v>309</v>
      </c>
      <c r="F148" s="28" t="s">
        <v>310</v>
      </c>
      <c r="G148" s="29">
        <v>13199.758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72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73</v>
      </c>
      <c r="E149" s="27" t="s">
        <v>311</v>
      </c>
    </row>
    <row r="150" ht="39">
      <c r="A150" s="1" t="s">
        <v>75</v>
      </c>
      <c r="E150" s="33" t="s">
        <v>312</v>
      </c>
    </row>
    <row r="151" ht="125">
      <c r="A151" s="1" t="s">
        <v>76</v>
      </c>
      <c r="E151" s="27" t="s">
        <v>313</v>
      </c>
    </row>
    <row r="152" ht="25">
      <c r="A152" s="1" t="s">
        <v>67</v>
      </c>
      <c r="B152" s="1">
        <v>33</v>
      </c>
      <c r="C152" s="26" t="s">
        <v>314</v>
      </c>
      <c r="D152" t="s">
        <v>69</v>
      </c>
      <c r="E152" s="27" t="s">
        <v>315</v>
      </c>
      <c r="F152" s="28" t="s">
        <v>310</v>
      </c>
      <c r="G152" s="29">
        <v>29332.130000000001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72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73</v>
      </c>
      <c r="E153" s="27" t="s">
        <v>316</v>
      </c>
    </row>
    <row r="154" ht="39">
      <c r="A154" s="1" t="s">
        <v>75</v>
      </c>
      <c r="E154" s="33" t="s">
        <v>317</v>
      </c>
    </row>
    <row r="155" ht="125">
      <c r="A155" s="1" t="s">
        <v>76</v>
      </c>
      <c r="E155" s="27" t="s">
        <v>313</v>
      </c>
    </row>
    <row r="156" ht="25">
      <c r="A156" s="1" t="s">
        <v>67</v>
      </c>
      <c r="B156" s="1">
        <v>35</v>
      </c>
      <c r="C156" s="26" t="s">
        <v>318</v>
      </c>
      <c r="D156" t="s">
        <v>69</v>
      </c>
      <c r="E156" s="27" t="s">
        <v>319</v>
      </c>
      <c r="F156" s="28" t="s">
        <v>97</v>
      </c>
      <c r="G156" s="29">
        <v>490.75900000000001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72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73</v>
      </c>
      <c r="E157" s="27" t="s">
        <v>69</v>
      </c>
    </row>
    <row r="158" ht="39">
      <c r="A158" s="1" t="s">
        <v>75</v>
      </c>
      <c r="E158" s="33" t="s">
        <v>320</v>
      </c>
    </row>
    <row r="159" ht="187.5">
      <c r="A159" s="1" t="s">
        <v>76</v>
      </c>
      <c r="E159" s="27" t="s">
        <v>321</v>
      </c>
    </row>
    <row r="160" ht="25">
      <c r="A160" s="1" t="s">
        <v>67</v>
      </c>
      <c r="B160" s="1">
        <v>37</v>
      </c>
      <c r="C160" s="26" t="s">
        <v>322</v>
      </c>
      <c r="D160" t="s">
        <v>69</v>
      </c>
      <c r="E160" s="27" t="s">
        <v>323</v>
      </c>
      <c r="F160" s="28" t="s">
        <v>324</v>
      </c>
      <c r="G160" s="29">
        <v>4351.1999999999998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72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73</v>
      </c>
      <c r="E161" s="27" t="s">
        <v>325</v>
      </c>
    </row>
    <row r="162" ht="39">
      <c r="A162" s="1" t="s">
        <v>75</v>
      </c>
      <c r="E162" s="33" t="s">
        <v>326</v>
      </c>
    </row>
    <row r="163" ht="100">
      <c r="A163" s="1" t="s">
        <v>76</v>
      </c>
      <c r="E163" s="27" t="s">
        <v>327</v>
      </c>
    </row>
    <row r="164" ht="25">
      <c r="A164" s="1" t="s">
        <v>67</v>
      </c>
      <c r="B164" s="1">
        <v>36</v>
      </c>
      <c r="C164" s="26" t="s">
        <v>328</v>
      </c>
      <c r="D164" t="s">
        <v>69</v>
      </c>
      <c r="E164" s="27" t="s">
        <v>329</v>
      </c>
      <c r="F164" s="28" t="s">
        <v>97</v>
      </c>
      <c r="G164" s="29">
        <v>35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72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73</v>
      </c>
      <c r="E165" s="27" t="s">
        <v>330</v>
      </c>
    </row>
    <row r="166">
      <c r="A166" s="1" t="s">
        <v>75</v>
      </c>
    </row>
    <row r="167" ht="187.5">
      <c r="A167" s="1" t="s">
        <v>76</v>
      </c>
      <c r="E167" s="27" t="s">
        <v>331</v>
      </c>
    </row>
    <row r="168" ht="25">
      <c r="A168" s="1" t="s">
        <v>67</v>
      </c>
      <c r="B168" s="1">
        <v>38</v>
      </c>
      <c r="C168" s="26" t="s">
        <v>332</v>
      </c>
      <c r="D168" t="s">
        <v>69</v>
      </c>
      <c r="E168" s="27" t="s">
        <v>333</v>
      </c>
      <c r="F168" s="28" t="s">
        <v>324</v>
      </c>
      <c r="G168" s="29">
        <v>162.75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72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73</v>
      </c>
      <c r="E169" s="27" t="s">
        <v>334</v>
      </c>
    </row>
    <row r="170" ht="39">
      <c r="A170" s="1" t="s">
        <v>75</v>
      </c>
      <c r="E170" s="33" t="s">
        <v>335</v>
      </c>
    </row>
    <row r="171" ht="100">
      <c r="A171" s="1" t="s">
        <v>76</v>
      </c>
      <c r="E171" s="27" t="s">
        <v>327</v>
      </c>
    </row>
    <row r="172" ht="37.5">
      <c r="A172" s="1" t="s">
        <v>67</v>
      </c>
      <c r="B172" s="1">
        <v>39</v>
      </c>
      <c r="C172" s="26" t="s">
        <v>336</v>
      </c>
      <c r="D172" t="s">
        <v>69</v>
      </c>
      <c r="E172" s="27" t="s">
        <v>337</v>
      </c>
      <c r="F172" s="28" t="s">
        <v>97</v>
      </c>
      <c r="G172" s="29">
        <v>250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72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73</v>
      </c>
      <c r="E173" s="27" t="s">
        <v>69</v>
      </c>
    </row>
    <row r="174" ht="39">
      <c r="A174" s="1" t="s">
        <v>75</v>
      </c>
      <c r="E174" s="33" t="s">
        <v>338</v>
      </c>
    </row>
    <row r="175" ht="212.5">
      <c r="A175" s="1" t="s">
        <v>76</v>
      </c>
      <c r="E175" s="27" t="s">
        <v>339</v>
      </c>
    </row>
    <row r="176" ht="37.5">
      <c r="A176" s="1" t="s">
        <v>67</v>
      </c>
      <c r="B176" s="1">
        <v>40</v>
      </c>
      <c r="C176" s="26" t="s">
        <v>340</v>
      </c>
      <c r="D176" t="s">
        <v>69</v>
      </c>
      <c r="E176" s="27" t="s">
        <v>341</v>
      </c>
      <c r="F176" s="28" t="s">
        <v>324</v>
      </c>
      <c r="G176" s="29">
        <v>1710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72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73</v>
      </c>
      <c r="E177" s="27" t="s">
        <v>342</v>
      </c>
    </row>
    <row r="178" ht="39">
      <c r="A178" s="1" t="s">
        <v>75</v>
      </c>
      <c r="E178" s="33" t="s">
        <v>343</v>
      </c>
    </row>
    <row r="179" ht="100">
      <c r="A179" s="1" t="s">
        <v>76</v>
      </c>
      <c r="E179" s="27" t="s">
        <v>327</v>
      </c>
    </row>
    <row r="180">
      <c r="A180" s="1" t="s">
        <v>67</v>
      </c>
      <c r="B180" s="1">
        <v>43</v>
      </c>
      <c r="C180" s="26" t="s">
        <v>344</v>
      </c>
      <c r="D180" t="s">
        <v>69</v>
      </c>
      <c r="E180" s="27" t="s">
        <v>345</v>
      </c>
      <c r="F180" s="28" t="s">
        <v>85</v>
      </c>
      <c r="G180" s="29">
        <v>50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72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73</v>
      </c>
      <c r="E181" s="27" t="s">
        <v>346</v>
      </c>
    </row>
    <row r="182" ht="39">
      <c r="A182" s="1" t="s">
        <v>75</v>
      </c>
      <c r="E182" s="33" t="s">
        <v>347</v>
      </c>
    </row>
    <row r="183" ht="125">
      <c r="A183" s="1" t="s">
        <v>76</v>
      </c>
      <c r="E183" s="27" t="s">
        <v>348</v>
      </c>
    </row>
    <row r="184" ht="25">
      <c r="A184" s="1" t="s">
        <v>67</v>
      </c>
      <c r="B184" s="1">
        <v>44</v>
      </c>
      <c r="C184" s="26" t="s">
        <v>349</v>
      </c>
      <c r="D184" t="s">
        <v>69</v>
      </c>
      <c r="E184" s="27" t="s">
        <v>350</v>
      </c>
      <c r="F184" s="28" t="s">
        <v>324</v>
      </c>
      <c r="G184" s="29">
        <v>2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72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73</v>
      </c>
      <c r="E185" s="27" t="s">
        <v>351</v>
      </c>
    </row>
    <row r="186" ht="39">
      <c r="A186" s="1" t="s">
        <v>75</v>
      </c>
      <c r="E186" s="33" t="s">
        <v>352</v>
      </c>
    </row>
    <row r="187" ht="125">
      <c r="A187" s="1" t="s">
        <v>76</v>
      </c>
      <c r="E187" s="27" t="s">
        <v>353</v>
      </c>
    </row>
    <row r="188">
      <c r="A188" s="1" t="s">
        <v>67</v>
      </c>
      <c r="B188" s="1">
        <v>45</v>
      </c>
      <c r="C188" s="26" t="s">
        <v>354</v>
      </c>
      <c r="D188" t="s">
        <v>69</v>
      </c>
      <c r="E188" s="27" t="s">
        <v>355</v>
      </c>
      <c r="F188" s="28" t="s">
        <v>85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72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73</v>
      </c>
      <c r="E189" s="27" t="s">
        <v>298</v>
      </c>
    </row>
    <row r="190">
      <c r="A190" s="1" t="s">
        <v>75</v>
      </c>
    </row>
    <row r="191" ht="125">
      <c r="A191" s="1" t="s">
        <v>76</v>
      </c>
      <c r="E191" s="27" t="s">
        <v>348</v>
      </c>
    </row>
    <row r="192" ht="25">
      <c r="A192" s="1" t="s">
        <v>67</v>
      </c>
      <c r="B192" s="1">
        <v>46</v>
      </c>
      <c r="C192" s="26" t="s">
        <v>356</v>
      </c>
      <c r="D192" t="s">
        <v>69</v>
      </c>
      <c r="E192" s="27" t="s">
        <v>357</v>
      </c>
      <c r="F192" s="28" t="s">
        <v>85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72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73</v>
      </c>
      <c r="E193" s="27" t="s">
        <v>298</v>
      </c>
    </row>
    <row r="194">
      <c r="A194" s="1" t="s">
        <v>75</v>
      </c>
    </row>
    <row r="195" ht="125">
      <c r="A195" s="1" t="s">
        <v>76</v>
      </c>
      <c r="E195" s="27" t="s">
        <v>353</v>
      </c>
    </row>
    <row r="196">
      <c r="A196" s="1" t="s">
        <v>67</v>
      </c>
      <c r="B196" s="1">
        <v>47</v>
      </c>
      <c r="C196" s="26" t="s">
        <v>358</v>
      </c>
      <c r="D196" t="s">
        <v>69</v>
      </c>
      <c r="E196" s="27" t="s">
        <v>359</v>
      </c>
      <c r="F196" s="28" t="s">
        <v>85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72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73</v>
      </c>
      <c r="E197" s="27" t="s">
        <v>360</v>
      </c>
    </row>
    <row r="198" ht="39">
      <c r="A198" s="1" t="s">
        <v>75</v>
      </c>
      <c r="E198" s="33" t="s">
        <v>361</v>
      </c>
    </row>
    <row r="199" ht="125">
      <c r="A199" s="1" t="s">
        <v>76</v>
      </c>
      <c r="E199" s="27" t="s">
        <v>348</v>
      </c>
    </row>
    <row r="200" ht="25">
      <c r="A200" s="1" t="s">
        <v>67</v>
      </c>
      <c r="B200" s="1">
        <v>48</v>
      </c>
      <c r="C200" s="26" t="s">
        <v>362</v>
      </c>
      <c r="D200" t="s">
        <v>69</v>
      </c>
      <c r="E200" s="27" t="s">
        <v>363</v>
      </c>
      <c r="F200" s="28" t="s">
        <v>324</v>
      </c>
      <c r="G200" s="29">
        <v>46.799999999999997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72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73</v>
      </c>
      <c r="E201" s="27" t="s">
        <v>69</v>
      </c>
    </row>
    <row r="202" ht="39">
      <c r="A202" s="1" t="s">
        <v>75</v>
      </c>
      <c r="E202" s="33" t="s">
        <v>364</v>
      </c>
    </row>
    <row r="203" ht="125">
      <c r="A203" s="1" t="s">
        <v>76</v>
      </c>
      <c r="E203" s="27" t="s">
        <v>353</v>
      </c>
    </row>
    <row r="204">
      <c r="A204" s="1" t="s">
        <v>67</v>
      </c>
      <c r="B204" s="1">
        <v>49</v>
      </c>
      <c r="C204" s="26" t="s">
        <v>259</v>
      </c>
      <c r="D204" t="s">
        <v>69</v>
      </c>
      <c r="E204" s="27" t="s">
        <v>365</v>
      </c>
      <c r="F204" s="28" t="s">
        <v>85</v>
      </c>
      <c r="G204" s="29">
        <v>1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69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73</v>
      </c>
      <c r="E205" s="27" t="s">
        <v>366</v>
      </c>
    </row>
    <row r="206" ht="52">
      <c r="A206" s="1" t="s">
        <v>75</v>
      </c>
      <c r="E206" s="33" t="s">
        <v>367</v>
      </c>
    </row>
    <row r="207">
      <c r="A207" s="1" t="s">
        <v>76</v>
      </c>
      <c r="E207" s="27" t="s">
        <v>368</v>
      </c>
    </row>
  </sheetData>
  <sheetProtection sheet="1" objects="1" scenarios="1" spinCount="100000" saltValue="8J+qyTSXFBohMzYqJO275Q/pwYzV4z1oKCsBBQ5wyJyb0T7yv98QlqogOmPu6QyAq2G5QDJbtzWpEA18FYGtLw==" hashValue="QRvCpYrOaw0hbVDcFo+gZkmYJmqaQWfYZkwqh/D9HzRZivGnI2tfB3n2sYgUX902NmwxAZuqAdzDQv3Q7Qz0OA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20</v>
      </c>
      <c r="D4" s="1"/>
      <c r="E4" s="17" t="s">
        <v>21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COUNTIFS(L8:L115,"=0",A8:A115,"P")+COUNTIFS(L8:L115,"",A8:A115,"P")+SUM(Q8:Q115)</f>
        <v>0</v>
      </c>
    </row>
    <row r="8" ht="13">
      <c r="A8" s="1" t="s">
        <v>62</v>
      </c>
      <c r="C8" s="22" t="s">
        <v>369</v>
      </c>
      <c r="E8" s="23" t="s">
        <v>23</v>
      </c>
      <c r="L8" s="24">
        <f>L9+L14+L23+L48+L53+L62+L75+L84+L101+L110</f>
        <v>0</v>
      </c>
      <c r="M8" s="24">
        <f>M9+M14+M23+M48+M53+M62+M75+M84+M101+M110</f>
        <v>0</v>
      </c>
      <c r="N8" s="25"/>
    </row>
    <row r="9" ht="13">
      <c r="A9" s="1" t="s">
        <v>64</v>
      </c>
      <c r="C9" s="22" t="s">
        <v>171</v>
      </c>
      <c r="E9" s="23" t="s">
        <v>172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67</v>
      </c>
      <c r="B10" s="1">
        <v>1</v>
      </c>
      <c r="C10" s="26" t="s">
        <v>370</v>
      </c>
      <c r="D10" t="s">
        <v>69</v>
      </c>
      <c r="E10" s="27" t="s">
        <v>371</v>
      </c>
      <c r="F10" s="28" t="s">
        <v>175</v>
      </c>
      <c r="G10" s="29">
        <v>5878.8590000000004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39">
      <c r="A12" s="1" t="s">
        <v>75</v>
      </c>
      <c r="E12" s="33" t="s">
        <v>372</v>
      </c>
    </row>
    <row r="13" ht="137.5">
      <c r="A13" s="1" t="s">
        <v>76</v>
      </c>
      <c r="E13" s="27" t="s">
        <v>178</v>
      </c>
    </row>
    <row r="14" ht="13">
      <c r="A14" s="1" t="s">
        <v>64</v>
      </c>
      <c r="C14" s="22" t="s">
        <v>373</v>
      </c>
      <c r="E14" s="23" t="s">
        <v>374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67</v>
      </c>
      <c r="B15" s="1">
        <v>2</v>
      </c>
      <c r="C15" s="26" t="s">
        <v>375</v>
      </c>
      <c r="D15" t="s">
        <v>69</v>
      </c>
      <c r="E15" s="27" t="s">
        <v>376</v>
      </c>
      <c r="F15" s="28" t="s">
        <v>71</v>
      </c>
      <c r="G15" s="29">
        <v>2775.2370000000001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73</v>
      </c>
      <c r="E16" s="27" t="s">
        <v>265</v>
      </c>
    </row>
    <row r="17" ht="39">
      <c r="A17" s="1" t="s">
        <v>75</v>
      </c>
      <c r="E17" s="33" t="s">
        <v>377</v>
      </c>
    </row>
    <row r="18" ht="362.5">
      <c r="A18" s="1" t="s">
        <v>76</v>
      </c>
      <c r="E18" s="27" t="s">
        <v>378</v>
      </c>
    </row>
    <row r="19">
      <c r="A19" s="1" t="s">
        <v>67</v>
      </c>
      <c r="B19" s="1">
        <v>3</v>
      </c>
      <c r="C19" s="26" t="s">
        <v>379</v>
      </c>
      <c r="D19" t="s">
        <v>69</v>
      </c>
      <c r="E19" s="27" t="s">
        <v>380</v>
      </c>
      <c r="F19" s="28" t="s">
        <v>71</v>
      </c>
      <c r="G19" s="29">
        <v>27752.375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73</v>
      </c>
      <c r="E20" s="27" t="s">
        <v>381</v>
      </c>
    </row>
    <row r="21" ht="39">
      <c r="A21" s="1" t="s">
        <v>75</v>
      </c>
      <c r="E21" s="33" t="s">
        <v>382</v>
      </c>
    </row>
    <row r="22" ht="25">
      <c r="A22" s="1" t="s">
        <v>76</v>
      </c>
      <c r="E22" s="27" t="s">
        <v>383</v>
      </c>
    </row>
    <row r="23" ht="13">
      <c r="A23" s="1" t="s">
        <v>64</v>
      </c>
      <c r="C23" s="22" t="s">
        <v>384</v>
      </c>
      <c r="E23" s="23" t="s">
        <v>385</v>
      </c>
      <c r="L23" s="24">
        <f>SUMIFS(L24:L47,A24:A47,"P")</f>
        <v>0</v>
      </c>
      <c r="M23" s="24">
        <f>SUMIFS(M24:M47,A24:A47,"P")</f>
        <v>0</v>
      </c>
      <c r="N23" s="25"/>
    </row>
    <row r="24">
      <c r="A24" s="1" t="s">
        <v>67</v>
      </c>
      <c r="B24" s="1">
        <v>4</v>
      </c>
      <c r="C24" s="26" t="s">
        <v>386</v>
      </c>
      <c r="D24" t="s">
        <v>69</v>
      </c>
      <c r="E24" s="27" t="s">
        <v>387</v>
      </c>
      <c r="F24" s="28" t="s">
        <v>71</v>
      </c>
      <c r="G24" s="29">
        <v>386.79599999999999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72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73</v>
      </c>
      <c r="E25" s="27" t="s">
        <v>388</v>
      </c>
    </row>
    <row r="26" ht="39">
      <c r="A26" s="1" t="s">
        <v>75</v>
      </c>
      <c r="E26" s="33" t="s">
        <v>389</v>
      </c>
    </row>
    <row r="27" ht="312.5">
      <c r="A27" s="1" t="s">
        <v>76</v>
      </c>
      <c r="E27" s="27" t="s">
        <v>390</v>
      </c>
    </row>
    <row r="28">
      <c r="A28" s="1" t="s">
        <v>67</v>
      </c>
      <c r="B28" s="1">
        <v>5</v>
      </c>
      <c r="C28" s="26" t="s">
        <v>391</v>
      </c>
      <c r="D28" t="s">
        <v>69</v>
      </c>
      <c r="E28" s="27" t="s">
        <v>380</v>
      </c>
      <c r="F28" s="28" t="s">
        <v>310</v>
      </c>
      <c r="G28" s="29">
        <v>3363.4499999999998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72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73</v>
      </c>
      <c r="E29" s="27" t="s">
        <v>381</v>
      </c>
    </row>
    <row r="30">
      <c r="A30" s="1" t="s">
        <v>75</v>
      </c>
    </row>
    <row r="31" ht="25">
      <c r="A31" s="1" t="s">
        <v>76</v>
      </c>
      <c r="E31" s="27" t="s">
        <v>383</v>
      </c>
    </row>
    <row r="32">
      <c r="A32" s="1" t="s">
        <v>67</v>
      </c>
      <c r="B32" s="1">
        <v>6</v>
      </c>
      <c r="C32" s="26" t="s">
        <v>392</v>
      </c>
      <c r="D32" t="s">
        <v>69</v>
      </c>
      <c r="E32" s="27" t="s">
        <v>393</v>
      </c>
      <c r="F32" s="28" t="s">
        <v>71</v>
      </c>
      <c r="G32" s="29">
        <v>20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72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73</v>
      </c>
      <c r="E33" s="27" t="s">
        <v>394</v>
      </c>
    </row>
    <row r="34">
      <c r="A34" s="1" t="s">
        <v>75</v>
      </c>
    </row>
    <row r="35" ht="312.5">
      <c r="A35" s="1" t="s">
        <v>76</v>
      </c>
      <c r="E35" s="27" t="s">
        <v>395</v>
      </c>
    </row>
    <row r="36">
      <c r="A36" s="1" t="s">
        <v>67</v>
      </c>
      <c r="B36" s="1">
        <v>7</v>
      </c>
      <c r="C36" s="26" t="s">
        <v>396</v>
      </c>
      <c r="D36" t="s">
        <v>69</v>
      </c>
      <c r="E36" s="27" t="s">
        <v>397</v>
      </c>
      <c r="F36" s="28" t="s">
        <v>310</v>
      </c>
      <c r="G36" s="29">
        <v>600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72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73</v>
      </c>
      <c r="E37" s="27" t="s">
        <v>398</v>
      </c>
    </row>
    <row r="38" ht="39">
      <c r="A38" s="1" t="s">
        <v>75</v>
      </c>
      <c r="E38" s="33" t="s">
        <v>399</v>
      </c>
    </row>
    <row r="39" ht="25">
      <c r="A39" s="1" t="s">
        <v>76</v>
      </c>
      <c r="E39" s="27" t="s">
        <v>400</v>
      </c>
    </row>
    <row r="40">
      <c r="A40" s="1" t="s">
        <v>67</v>
      </c>
      <c r="B40" s="1">
        <v>8</v>
      </c>
      <c r="C40" s="26" t="s">
        <v>401</v>
      </c>
      <c r="D40" t="s">
        <v>69</v>
      </c>
      <c r="E40" s="27" t="s">
        <v>402</v>
      </c>
      <c r="F40" s="28" t="s">
        <v>71</v>
      </c>
      <c r="G40" s="29">
        <v>105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73</v>
      </c>
      <c r="E41" s="27" t="s">
        <v>403</v>
      </c>
    </row>
    <row r="42" ht="39">
      <c r="A42" s="1" t="s">
        <v>75</v>
      </c>
      <c r="E42" s="33" t="s">
        <v>404</v>
      </c>
    </row>
    <row r="43" ht="312.5">
      <c r="A43" s="1" t="s">
        <v>76</v>
      </c>
      <c r="E43" s="27" t="s">
        <v>390</v>
      </c>
    </row>
    <row r="44">
      <c r="A44" s="1" t="s">
        <v>67</v>
      </c>
      <c r="B44" s="1">
        <v>9</v>
      </c>
      <c r="C44" s="26" t="s">
        <v>405</v>
      </c>
      <c r="D44" t="s">
        <v>69</v>
      </c>
      <c r="E44" s="27" t="s">
        <v>380</v>
      </c>
      <c r="F44" s="28" t="s">
        <v>71</v>
      </c>
      <c r="G44" s="29">
        <v>840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73</v>
      </c>
      <c r="E45" s="27" t="s">
        <v>406</v>
      </c>
    </row>
    <row r="46" ht="39">
      <c r="A46" s="1" t="s">
        <v>75</v>
      </c>
      <c r="E46" s="33" t="s">
        <v>407</v>
      </c>
    </row>
    <row r="47" ht="25">
      <c r="A47" s="1" t="s">
        <v>76</v>
      </c>
      <c r="E47" s="27" t="s">
        <v>383</v>
      </c>
    </row>
    <row r="48" ht="13">
      <c r="A48" s="1" t="s">
        <v>64</v>
      </c>
      <c r="C48" s="22" t="s">
        <v>408</v>
      </c>
      <c r="E48" s="23" t="s">
        <v>409</v>
      </c>
      <c r="L48" s="24">
        <f>SUMIFS(L49:L52,A49:A52,"P")</f>
        <v>0</v>
      </c>
      <c r="M48" s="24">
        <f>SUMIFS(M49:M52,A49:A52,"P")</f>
        <v>0</v>
      </c>
      <c r="N48" s="25"/>
    </row>
    <row r="49">
      <c r="A49" s="1" t="s">
        <v>67</v>
      </c>
      <c r="B49" s="1">
        <v>10</v>
      </c>
      <c r="C49" s="26" t="s">
        <v>410</v>
      </c>
      <c r="D49" t="s">
        <v>69</v>
      </c>
      <c r="E49" s="27" t="s">
        <v>411</v>
      </c>
      <c r="F49" s="28" t="s">
        <v>71</v>
      </c>
      <c r="G49" s="29">
        <v>970.98699999999997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72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73</v>
      </c>
      <c r="E50" s="27" t="s">
        <v>412</v>
      </c>
    </row>
    <row r="51" ht="39">
      <c r="A51" s="1" t="s">
        <v>75</v>
      </c>
      <c r="E51" s="33" t="s">
        <v>413</v>
      </c>
    </row>
    <row r="52" ht="275">
      <c r="A52" s="1" t="s">
        <v>76</v>
      </c>
      <c r="E52" s="27" t="s">
        <v>414</v>
      </c>
    </row>
    <row r="53" ht="13">
      <c r="A53" s="1" t="s">
        <v>64</v>
      </c>
      <c r="C53" s="22" t="s">
        <v>415</v>
      </c>
      <c r="E53" s="23" t="s">
        <v>416</v>
      </c>
      <c r="L53" s="24">
        <f>SUMIFS(L54:L61,A54:A61,"P")</f>
        <v>0</v>
      </c>
      <c r="M53" s="24">
        <f>SUMIFS(M54:M61,A54:A61,"P")</f>
        <v>0</v>
      </c>
      <c r="N53" s="25"/>
    </row>
    <row r="54">
      <c r="A54" s="1" t="s">
        <v>67</v>
      </c>
      <c r="B54" s="1">
        <v>12</v>
      </c>
      <c r="C54" s="26" t="s">
        <v>417</v>
      </c>
      <c r="D54" t="s">
        <v>69</v>
      </c>
      <c r="E54" s="27" t="s">
        <v>418</v>
      </c>
      <c r="F54" s="28" t="s">
        <v>132</v>
      </c>
      <c r="G54" s="29">
        <v>8000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419</v>
      </c>
    </row>
    <row r="56">
      <c r="A56" s="1" t="s">
        <v>75</v>
      </c>
    </row>
    <row r="57" ht="37.5">
      <c r="A57" s="1" t="s">
        <v>76</v>
      </c>
      <c r="E57" s="27" t="s">
        <v>420</v>
      </c>
    </row>
    <row r="58">
      <c r="A58" s="1" t="s">
        <v>67</v>
      </c>
      <c r="B58" s="1">
        <v>11</v>
      </c>
      <c r="C58" s="26" t="s">
        <v>421</v>
      </c>
      <c r="D58" t="s">
        <v>69</v>
      </c>
      <c r="E58" s="27" t="s">
        <v>422</v>
      </c>
      <c r="F58" s="28" t="s">
        <v>132</v>
      </c>
      <c r="G58" s="29">
        <v>8070.0119999999997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73</v>
      </c>
      <c r="E59" s="27" t="s">
        <v>423</v>
      </c>
    </row>
    <row r="60" ht="39">
      <c r="A60" s="1" t="s">
        <v>75</v>
      </c>
      <c r="E60" s="33" t="s">
        <v>424</v>
      </c>
    </row>
    <row r="61" ht="25">
      <c r="A61" s="1" t="s">
        <v>76</v>
      </c>
      <c r="E61" s="27" t="s">
        <v>425</v>
      </c>
    </row>
    <row r="62" ht="13">
      <c r="A62" s="1" t="s">
        <v>64</v>
      </c>
      <c r="C62" s="22" t="s">
        <v>426</v>
      </c>
      <c r="E62" s="23" t="s">
        <v>427</v>
      </c>
      <c r="L62" s="24">
        <f>SUMIFS(L63:L74,A63:A74,"P")</f>
        <v>0</v>
      </c>
      <c r="M62" s="24">
        <f>SUMIFS(M63:M74,A63:A74,"P")</f>
        <v>0</v>
      </c>
      <c r="N62" s="25"/>
    </row>
    <row r="63">
      <c r="A63" s="1" t="s">
        <v>67</v>
      </c>
      <c r="B63" s="1">
        <v>13</v>
      </c>
      <c r="C63" s="26" t="s">
        <v>428</v>
      </c>
      <c r="D63" t="s">
        <v>69</v>
      </c>
      <c r="E63" s="27" t="s">
        <v>429</v>
      </c>
      <c r="F63" s="28" t="s">
        <v>97</v>
      </c>
      <c r="G63" s="29">
        <v>450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430</v>
      </c>
    </row>
    <row r="65" ht="26">
      <c r="A65" s="1" t="s">
        <v>75</v>
      </c>
      <c r="E65" s="33" t="s">
        <v>431</v>
      </c>
    </row>
    <row r="66" ht="162.5">
      <c r="A66" s="1" t="s">
        <v>76</v>
      </c>
      <c r="E66" s="27" t="s">
        <v>432</v>
      </c>
    </row>
    <row r="67">
      <c r="A67" s="1" t="s">
        <v>67</v>
      </c>
      <c r="B67" s="1">
        <v>14</v>
      </c>
      <c r="C67" s="26" t="s">
        <v>433</v>
      </c>
      <c r="D67" t="s">
        <v>69</v>
      </c>
      <c r="E67" s="27" t="s">
        <v>434</v>
      </c>
      <c r="F67" s="28" t="s">
        <v>132</v>
      </c>
      <c r="G67" s="29">
        <v>654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435</v>
      </c>
    </row>
    <row r="69" ht="39">
      <c r="A69" s="1" t="s">
        <v>75</v>
      </c>
      <c r="E69" s="33" t="s">
        <v>436</v>
      </c>
    </row>
    <row r="70" ht="100">
      <c r="A70" s="1" t="s">
        <v>76</v>
      </c>
      <c r="E70" s="27" t="s">
        <v>437</v>
      </c>
    </row>
    <row r="71">
      <c r="A71" s="1" t="s">
        <v>67</v>
      </c>
      <c r="B71" s="1">
        <v>15</v>
      </c>
      <c r="C71" s="26" t="s">
        <v>438</v>
      </c>
      <c r="D71" t="s">
        <v>69</v>
      </c>
      <c r="E71" s="27" t="s">
        <v>439</v>
      </c>
      <c r="F71" s="28" t="s">
        <v>97</v>
      </c>
      <c r="G71" s="29">
        <v>48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440</v>
      </c>
    </row>
    <row r="73" ht="39">
      <c r="A73" s="1" t="s">
        <v>75</v>
      </c>
      <c r="E73" s="33" t="s">
        <v>441</v>
      </c>
    </row>
    <row r="74" ht="187.5">
      <c r="A74" s="1" t="s">
        <v>76</v>
      </c>
      <c r="E74" s="27" t="s">
        <v>442</v>
      </c>
    </row>
    <row r="75" ht="13">
      <c r="A75" s="1" t="s">
        <v>64</v>
      </c>
      <c r="C75" s="22" t="s">
        <v>443</v>
      </c>
      <c r="E75" s="23" t="s">
        <v>444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67</v>
      </c>
      <c r="B76" s="1">
        <v>16</v>
      </c>
      <c r="C76" s="26" t="s">
        <v>445</v>
      </c>
      <c r="D76" t="s">
        <v>69</v>
      </c>
      <c r="E76" s="27" t="s">
        <v>446</v>
      </c>
      <c r="F76" s="28" t="s">
        <v>71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73</v>
      </c>
      <c r="E77" s="27" t="s">
        <v>447</v>
      </c>
    </row>
    <row r="78" ht="39">
      <c r="A78" s="1" t="s">
        <v>75</v>
      </c>
      <c r="E78" s="33" t="s">
        <v>448</v>
      </c>
    </row>
    <row r="79" ht="350">
      <c r="A79" s="1" t="s">
        <v>76</v>
      </c>
      <c r="E79" s="27" t="s">
        <v>449</v>
      </c>
    </row>
    <row r="80">
      <c r="A80" s="1" t="s">
        <v>67</v>
      </c>
      <c r="B80" s="1">
        <v>17</v>
      </c>
      <c r="C80" s="26" t="s">
        <v>450</v>
      </c>
      <c r="D80" t="s">
        <v>69</v>
      </c>
      <c r="E80" s="27" t="s">
        <v>451</v>
      </c>
      <c r="F80" s="28" t="s">
        <v>71</v>
      </c>
      <c r="G80" s="29">
        <v>9.5999999999999996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73</v>
      </c>
      <c r="E81" s="27" t="s">
        <v>452</v>
      </c>
    </row>
    <row r="82" ht="39">
      <c r="A82" s="1" t="s">
        <v>75</v>
      </c>
      <c r="E82" s="33" t="s">
        <v>453</v>
      </c>
    </row>
    <row r="83" ht="37.5">
      <c r="A83" s="1" t="s">
        <v>76</v>
      </c>
      <c r="E83" s="27" t="s">
        <v>454</v>
      </c>
    </row>
    <row r="84" ht="13">
      <c r="A84" s="1" t="s">
        <v>64</v>
      </c>
      <c r="C84" s="22" t="s">
        <v>455</v>
      </c>
      <c r="E84" s="23" t="s">
        <v>456</v>
      </c>
      <c r="L84" s="24">
        <f>SUMIFS(L85:L100,A85:A100,"P")</f>
        <v>0</v>
      </c>
      <c r="M84" s="24">
        <f>SUMIFS(M85:M100,A85:A100,"P")</f>
        <v>0</v>
      </c>
      <c r="N84" s="25"/>
    </row>
    <row r="85" ht="25">
      <c r="A85" s="1" t="s">
        <v>67</v>
      </c>
      <c r="B85" s="1">
        <v>18</v>
      </c>
      <c r="C85" s="26" t="s">
        <v>457</v>
      </c>
      <c r="D85" t="s">
        <v>69</v>
      </c>
      <c r="E85" s="27" t="s">
        <v>458</v>
      </c>
      <c r="F85" s="28" t="s">
        <v>71</v>
      </c>
      <c r="G85" s="29">
        <v>402.233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459</v>
      </c>
    </row>
    <row r="87" ht="39">
      <c r="A87" s="1" t="s">
        <v>75</v>
      </c>
      <c r="E87" s="33" t="s">
        <v>460</v>
      </c>
    </row>
    <row r="88" ht="237.5">
      <c r="A88" s="1" t="s">
        <v>76</v>
      </c>
      <c r="E88" s="27" t="s">
        <v>461</v>
      </c>
    </row>
    <row r="89" ht="25">
      <c r="A89" s="1" t="s">
        <v>67</v>
      </c>
      <c r="B89" s="1">
        <v>19</v>
      </c>
      <c r="C89" s="26" t="s">
        <v>462</v>
      </c>
      <c r="D89" t="s">
        <v>69</v>
      </c>
      <c r="E89" s="27" t="s">
        <v>463</v>
      </c>
      <c r="F89" s="28" t="s">
        <v>71</v>
      </c>
      <c r="G89" s="29">
        <v>793.98500000000001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72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459</v>
      </c>
    </row>
    <row r="91" ht="39">
      <c r="A91" s="1" t="s">
        <v>75</v>
      </c>
      <c r="E91" s="33" t="s">
        <v>464</v>
      </c>
    </row>
    <row r="92" ht="300">
      <c r="A92" s="1" t="s">
        <v>76</v>
      </c>
      <c r="E92" s="27" t="s">
        <v>465</v>
      </c>
    </row>
    <row r="93" ht="25">
      <c r="A93" s="1" t="s">
        <v>67</v>
      </c>
      <c r="B93" s="1">
        <v>20</v>
      </c>
      <c r="C93" s="26" t="s">
        <v>466</v>
      </c>
      <c r="D93" t="s">
        <v>69</v>
      </c>
      <c r="E93" s="27" t="s">
        <v>467</v>
      </c>
      <c r="F93" s="28" t="s">
        <v>71</v>
      </c>
      <c r="G93" s="29">
        <v>1327.288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72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468</v>
      </c>
    </row>
    <row r="95" ht="39">
      <c r="A95" s="1" t="s">
        <v>75</v>
      </c>
      <c r="E95" s="33" t="s">
        <v>469</v>
      </c>
    </row>
    <row r="96" ht="250">
      <c r="A96" s="1" t="s">
        <v>76</v>
      </c>
      <c r="E96" s="27" t="s">
        <v>470</v>
      </c>
    </row>
    <row r="97" ht="25">
      <c r="A97" s="1" t="s">
        <v>67</v>
      </c>
      <c r="B97" s="1">
        <v>21</v>
      </c>
      <c r="C97" s="26" t="s">
        <v>471</v>
      </c>
      <c r="D97" t="s">
        <v>69</v>
      </c>
      <c r="E97" s="27" t="s">
        <v>472</v>
      </c>
      <c r="F97" s="28" t="s">
        <v>71</v>
      </c>
      <c r="G97" s="29">
        <v>1447.95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72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473</v>
      </c>
    </row>
    <row r="99" ht="39">
      <c r="A99" s="1" t="s">
        <v>75</v>
      </c>
      <c r="E99" s="33" t="s">
        <v>474</v>
      </c>
    </row>
    <row r="100" ht="262.5">
      <c r="A100" s="1" t="s">
        <v>76</v>
      </c>
      <c r="E100" s="27" t="s">
        <v>475</v>
      </c>
    </row>
    <row r="101" ht="13">
      <c r="A101" s="1" t="s">
        <v>64</v>
      </c>
      <c r="C101" s="22" t="s">
        <v>476</v>
      </c>
      <c r="E101" s="23" t="s">
        <v>477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67</v>
      </c>
      <c r="B102" s="1">
        <v>22</v>
      </c>
      <c r="C102" s="26" t="s">
        <v>478</v>
      </c>
      <c r="D102" t="s">
        <v>69</v>
      </c>
      <c r="E102" s="27" t="s">
        <v>479</v>
      </c>
      <c r="F102" s="28" t="s">
        <v>85</v>
      </c>
      <c r="G102" s="29">
        <v>15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73</v>
      </c>
      <c r="E103" s="27" t="s">
        <v>480</v>
      </c>
    </row>
    <row r="104">
      <c r="A104" s="1" t="s">
        <v>75</v>
      </c>
    </row>
    <row r="105" ht="87.5">
      <c r="A105" s="1" t="s">
        <v>76</v>
      </c>
      <c r="E105" s="27" t="s">
        <v>481</v>
      </c>
    </row>
    <row r="106">
      <c r="A106" s="1" t="s">
        <v>67</v>
      </c>
      <c r="B106" s="1">
        <v>23</v>
      </c>
      <c r="C106" s="26" t="s">
        <v>482</v>
      </c>
      <c r="D106" t="s">
        <v>69</v>
      </c>
      <c r="E106" s="27" t="s">
        <v>483</v>
      </c>
      <c r="F106" s="28" t="s">
        <v>71</v>
      </c>
      <c r="G106" s="29">
        <v>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73</v>
      </c>
      <c r="E107" s="27" t="s">
        <v>484</v>
      </c>
    </row>
    <row r="108" ht="39">
      <c r="A108" s="1" t="s">
        <v>75</v>
      </c>
      <c r="E108" s="33" t="s">
        <v>485</v>
      </c>
    </row>
    <row r="109" ht="350">
      <c r="A109" s="1" t="s">
        <v>76</v>
      </c>
      <c r="E109" s="27" t="s">
        <v>449</v>
      </c>
    </row>
    <row r="110" ht="13">
      <c r="A110" s="1" t="s">
        <v>64</v>
      </c>
      <c r="C110" s="22" t="s">
        <v>294</v>
      </c>
      <c r="E110" s="23" t="s">
        <v>486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67</v>
      </c>
      <c r="B111" s="1">
        <v>24</v>
      </c>
      <c r="C111" s="26" t="s">
        <v>487</v>
      </c>
      <c r="D111" t="s">
        <v>69</v>
      </c>
      <c r="E111" s="27" t="s">
        <v>488</v>
      </c>
      <c r="F111" s="28" t="s">
        <v>97</v>
      </c>
      <c r="G111" s="29">
        <v>48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73</v>
      </c>
      <c r="E112" s="27" t="s">
        <v>489</v>
      </c>
    </row>
    <row r="113" ht="39">
      <c r="A113" s="1" t="s">
        <v>75</v>
      </c>
      <c r="E113" s="33" t="s">
        <v>490</v>
      </c>
    </row>
    <row r="114" ht="62.5">
      <c r="A114" s="1" t="s">
        <v>76</v>
      </c>
      <c r="E114" s="27" t="s">
        <v>491</v>
      </c>
    </row>
  </sheetData>
  <sheetProtection sheet="1" objects="1" scenarios="1" spinCount="100000" saltValue="9SKNwlNVQlDoiUk8dHHarbXxWEEkKD8ufuRcpl9MLbBOz9o94MEWwgifuJwn7mSfM88KTEGkhtTynXv367rqww==" hashValue="lvFgiNojB+M3lg4DRNlx5RUFatNIWujU5S5rw/oX8KZ04P3qj6XJ7oBw7LJMTIHauQgaZInzVV7wyFT2JnsbNA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COUNTIFS(L8:L178,"=0",A8:A178,"P")+COUNTIFS(L8:L178,"",A8:A178,"P")+SUM(Q8:Q178)</f>
        <v>0</v>
      </c>
    </row>
    <row r="8" ht="13">
      <c r="A8" s="1" t="s">
        <v>62</v>
      </c>
      <c r="C8" s="22" t="s">
        <v>492</v>
      </c>
      <c r="E8" s="23" t="s">
        <v>27</v>
      </c>
      <c r="L8" s="24">
        <f>L9+L30+L39+L148+L165</f>
        <v>0</v>
      </c>
      <c r="M8" s="24">
        <f>M9+M30+M39+M148+M165</f>
        <v>0</v>
      </c>
      <c r="N8" s="25"/>
    </row>
    <row r="9" ht="13">
      <c r="A9" s="1" t="s">
        <v>64</v>
      </c>
      <c r="C9" s="22" t="s">
        <v>144</v>
      </c>
      <c r="E9" s="23" t="s">
        <v>493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67</v>
      </c>
      <c r="B10" s="1">
        <v>1</v>
      </c>
      <c r="C10" s="26" t="s">
        <v>494</v>
      </c>
      <c r="D10" t="s">
        <v>69</v>
      </c>
      <c r="E10" s="27" t="s">
        <v>495</v>
      </c>
      <c r="F10" s="28" t="s">
        <v>71</v>
      </c>
      <c r="G10" s="29">
        <v>3.1000000000000001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>
      <c r="A12" s="1" t="s">
        <v>75</v>
      </c>
    </row>
    <row r="13" ht="212.5">
      <c r="A13" s="1" t="s">
        <v>76</v>
      </c>
      <c r="E13" s="27" t="s">
        <v>496</v>
      </c>
    </row>
    <row r="14">
      <c r="A14" s="1" t="s">
        <v>67</v>
      </c>
      <c r="B14" s="1">
        <v>2</v>
      </c>
      <c r="C14" s="26" t="s">
        <v>497</v>
      </c>
      <c r="D14" t="s">
        <v>69</v>
      </c>
      <c r="E14" s="27" t="s">
        <v>498</v>
      </c>
      <c r="F14" s="28" t="s">
        <v>85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125">
      <c r="A17" s="1" t="s">
        <v>76</v>
      </c>
      <c r="E17" s="27" t="s">
        <v>499</v>
      </c>
    </row>
    <row r="18">
      <c r="A18" s="1" t="s">
        <v>67</v>
      </c>
      <c r="B18" s="1">
        <v>4</v>
      </c>
      <c r="C18" s="26" t="s">
        <v>500</v>
      </c>
      <c r="D18" t="s">
        <v>69</v>
      </c>
      <c r="E18" s="27" t="s">
        <v>501</v>
      </c>
      <c r="F18" s="28" t="s">
        <v>310</v>
      </c>
      <c r="G18" s="29">
        <v>3.1000000000000001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>
      <c r="A20" s="1" t="s">
        <v>75</v>
      </c>
    </row>
    <row r="21" ht="125">
      <c r="A21" s="1" t="s">
        <v>76</v>
      </c>
      <c r="E21" s="27" t="s">
        <v>502</v>
      </c>
    </row>
    <row r="22">
      <c r="A22" s="1" t="s">
        <v>67</v>
      </c>
      <c r="B22" s="1">
        <v>3</v>
      </c>
      <c r="C22" s="26" t="s">
        <v>503</v>
      </c>
      <c r="D22" t="s">
        <v>69</v>
      </c>
      <c r="E22" s="27" t="s">
        <v>504</v>
      </c>
      <c r="F22" s="28" t="s">
        <v>85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>
      <c r="A24" s="1" t="s">
        <v>75</v>
      </c>
    </row>
    <row r="25" ht="75">
      <c r="A25" s="1" t="s">
        <v>76</v>
      </c>
      <c r="E25" s="27" t="s">
        <v>505</v>
      </c>
    </row>
    <row r="26">
      <c r="A26" s="1" t="s">
        <v>67</v>
      </c>
      <c r="B26" s="1">
        <v>5</v>
      </c>
      <c r="C26" s="26" t="s">
        <v>506</v>
      </c>
      <c r="D26" t="s">
        <v>69</v>
      </c>
      <c r="E26" s="27" t="s">
        <v>507</v>
      </c>
      <c r="F26" s="28" t="s">
        <v>139</v>
      </c>
      <c r="G26" s="29">
        <v>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>
      <c r="A28" s="1" t="s">
        <v>75</v>
      </c>
    </row>
    <row r="29" ht="87.5">
      <c r="A29" s="1" t="s">
        <v>76</v>
      </c>
      <c r="E29" s="27" t="s">
        <v>508</v>
      </c>
    </row>
    <row r="30" ht="13">
      <c r="A30" s="1" t="s">
        <v>64</v>
      </c>
      <c r="C30" s="22" t="s">
        <v>426</v>
      </c>
      <c r="E30" s="23" t="s">
        <v>493</v>
      </c>
      <c r="L30" s="24">
        <f>SUMIFS(L31:L38,A31:A38,"P")</f>
        <v>0</v>
      </c>
      <c r="M30" s="24">
        <f>SUMIFS(M31:M38,A31:A38,"P")</f>
        <v>0</v>
      </c>
      <c r="N30" s="25"/>
    </row>
    <row r="31" ht="25">
      <c r="A31" s="1" t="s">
        <v>67</v>
      </c>
      <c r="B31" s="1">
        <v>6</v>
      </c>
      <c r="C31" s="26" t="s">
        <v>509</v>
      </c>
      <c r="D31" t="s">
        <v>69</v>
      </c>
      <c r="E31" s="27" t="s">
        <v>510</v>
      </c>
      <c r="F31" s="28" t="s">
        <v>85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73</v>
      </c>
      <c r="E32" s="27" t="s">
        <v>69</v>
      </c>
    </row>
    <row r="33">
      <c r="A33" s="1" t="s">
        <v>75</v>
      </c>
    </row>
    <row r="34" ht="100">
      <c r="A34" s="1" t="s">
        <v>76</v>
      </c>
      <c r="E34" s="27" t="s">
        <v>511</v>
      </c>
    </row>
    <row r="35" ht="25">
      <c r="A35" s="1" t="s">
        <v>67</v>
      </c>
      <c r="B35" s="1">
        <v>7</v>
      </c>
      <c r="C35" s="26" t="s">
        <v>512</v>
      </c>
      <c r="D35" t="s">
        <v>69</v>
      </c>
      <c r="E35" s="27" t="s">
        <v>513</v>
      </c>
      <c r="F35" s="28" t="s">
        <v>139</v>
      </c>
      <c r="G35" s="29">
        <v>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>
      <c r="A37" s="1" t="s">
        <v>75</v>
      </c>
    </row>
    <row r="38" ht="100">
      <c r="A38" s="1" t="s">
        <v>76</v>
      </c>
      <c r="E38" s="27" t="s">
        <v>514</v>
      </c>
    </row>
    <row r="39" ht="13">
      <c r="A39" s="1" t="s">
        <v>64</v>
      </c>
      <c r="C39" s="22" t="s">
        <v>515</v>
      </c>
      <c r="E39" s="23" t="s">
        <v>493</v>
      </c>
      <c r="L39" s="24">
        <f>SUMIFS(L40:L147,A40:A147,"P")</f>
        <v>0</v>
      </c>
      <c r="M39" s="24">
        <f>SUMIFS(M40:M147,A40:A147,"P")</f>
        <v>0</v>
      </c>
      <c r="N39" s="25"/>
    </row>
    <row r="40">
      <c r="A40" s="1" t="s">
        <v>67</v>
      </c>
      <c r="B40" s="1">
        <v>8</v>
      </c>
      <c r="C40" s="26" t="s">
        <v>516</v>
      </c>
      <c r="D40" t="s">
        <v>69</v>
      </c>
      <c r="E40" s="27" t="s">
        <v>517</v>
      </c>
      <c r="F40" s="28" t="s">
        <v>85</v>
      </c>
      <c r="G40" s="29">
        <v>10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73</v>
      </c>
      <c r="E41" s="27" t="s">
        <v>69</v>
      </c>
    </row>
    <row r="42">
      <c r="A42" s="1" t="s">
        <v>75</v>
      </c>
    </row>
    <row r="43" ht="87.5">
      <c r="A43" s="1" t="s">
        <v>76</v>
      </c>
      <c r="E43" s="27" t="s">
        <v>518</v>
      </c>
    </row>
    <row r="44" ht="25">
      <c r="A44" s="1" t="s">
        <v>67</v>
      </c>
      <c r="B44" s="1">
        <v>9</v>
      </c>
      <c r="C44" s="26" t="s">
        <v>519</v>
      </c>
      <c r="D44" t="s">
        <v>69</v>
      </c>
      <c r="E44" s="27" t="s">
        <v>520</v>
      </c>
      <c r="F44" s="28" t="s">
        <v>85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73</v>
      </c>
      <c r="E45" s="27" t="s">
        <v>69</v>
      </c>
    </row>
    <row r="46">
      <c r="A46" s="1" t="s">
        <v>75</v>
      </c>
    </row>
    <row r="47" ht="100">
      <c r="A47" s="1" t="s">
        <v>76</v>
      </c>
      <c r="E47" s="27" t="s">
        <v>521</v>
      </c>
    </row>
    <row r="48">
      <c r="A48" s="1" t="s">
        <v>67</v>
      </c>
      <c r="B48" s="1">
        <v>10</v>
      </c>
      <c r="C48" s="26" t="s">
        <v>522</v>
      </c>
      <c r="D48" t="s">
        <v>69</v>
      </c>
      <c r="E48" s="27" t="s">
        <v>523</v>
      </c>
      <c r="F48" s="28" t="s">
        <v>85</v>
      </c>
      <c r="G48" s="29">
        <v>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73</v>
      </c>
      <c r="E49" s="27" t="s">
        <v>69</v>
      </c>
    </row>
    <row r="50">
      <c r="A50" s="1" t="s">
        <v>75</v>
      </c>
    </row>
    <row r="51" ht="87.5">
      <c r="A51" s="1" t="s">
        <v>76</v>
      </c>
      <c r="E51" s="27" t="s">
        <v>524</v>
      </c>
    </row>
    <row r="52">
      <c r="A52" s="1" t="s">
        <v>67</v>
      </c>
      <c r="B52" s="1">
        <v>11</v>
      </c>
      <c r="C52" s="26" t="s">
        <v>525</v>
      </c>
      <c r="D52" t="s">
        <v>69</v>
      </c>
      <c r="E52" s="27" t="s">
        <v>526</v>
      </c>
      <c r="F52" s="28" t="s">
        <v>85</v>
      </c>
      <c r="G52" s="29">
        <v>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73</v>
      </c>
      <c r="E53" s="27" t="s">
        <v>69</v>
      </c>
    </row>
    <row r="54">
      <c r="A54" s="1" t="s">
        <v>75</v>
      </c>
    </row>
    <row r="55" ht="87.5">
      <c r="A55" s="1" t="s">
        <v>76</v>
      </c>
      <c r="E55" s="27" t="s">
        <v>527</v>
      </c>
    </row>
    <row r="56">
      <c r="A56" s="1" t="s">
        <v>67</v>
      </c>
      <c r="B56" s="1">
        <v>12</v>
      </c>
      <c r="C56" s="26" t="s">
        <v>528</v>
      </c>
      <c r="D56" t="s">
        <v>69</v>
      </c>
      <c r="E56" s="27" t="s">
        <v>529</v>
      </c>
      <c r="F56" s="28" t="s">
        <v>85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73</v>
      </c>
      <c r="E57" s="27" t="s">
        <v>69</v>
      </c>
    </row>
    <row r="58">
      <c r="A58" s="1" t="s">
        <v>75</v>
      </c>
    </row>
    <row r="59" ht="100">
      <c r="A59" s="1" t="s">
        <v>76</v>
      </c>
      <c r="E59" s="27" t="s">
        <v>530</v>
      </c>
    </row>
    <row r="60">
      <c r="A60" s="1" t="s">
        <v>67</v>
      </c>
      <c r="B60" s="1">
        <v>13</v>
      </c>
      <c r="C60" s="26" t="s">
        <v>531</v>
      </c>
      <c r="D60" t="s">
        <v>69</v>
      </c>
      <c r="E60" s="27" t="s">
        <v>532</v>
      </c>
      <c r="F60" s="28" t="s">
        <v>85</v>
      </c>
      <c r="G60" s="29">
        <v>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73</v>
      </c>
      <c r="E61" s="27" t="s">
        <v>69</v>
      </c>
    </row>
    <row r="62">
      <c r="A62" s="1" t="s">
        <v>75</v>
      </c>
    </row>
    <row r="63" ht="100">
      <c r="A63" s="1" t="s">
        <v>76</v>
      </c>
      <c r="E63" s="27" t="s">
        <v>530</v>
      </c>
    </row>
    <row r="64">
      <c r="A64" s="1" t="s">
        <v>67</v>
      </c>
      <c r="B64" s="1">
        <v>14</v>
      </c>
      <c r="C64" s="26" t="s">
        <v>533</v>
      </c>
      <c r="D64" t="s">
        <v>69</v>
      </c>
      <c r="E64" s="27" t="s">
        <v>534</v>
      </c>
      <c r="F64" s="28" t="s">
        <v>85</v>
      </c>
      <c r="G64" s="29">
        <v>48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>
      <c r="A66" s="1" t="s">
        <v>75</v>
      </c>
    </row>
    <row r="67" ht="100">
      <c r="A67" s="1" t="s">
        <v>76</v>
      </c>
      <c r="E67" s="27" t="s">
        <v>530</v>
      </c>
    </row>
    <row r="68">
      <c r="A68" s="1" t="s">
        <v>67</v>
      </c>
      <c r="B68" s="1">
        <v>15</v>
      </c>
      <c r="C68" s="26" t="s">
        <v>535</v>
      </c>
      <c r="D68" t="s">
        <v>69</v>
      </c>
      <c r="E68" s="27" t="s">
        <v>536</v>
      </c>
      <c r="F68" s="28" t="s">
        <v>85</v>
      </c>
      <c r="G68" s="29">
        <v>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>
      <c r="A70" s="1" t="s">
        <v>75</v>
      </c>
    </row>
    <row r="71" ht="100">
      <c r="A71" s="1" t="s">
        <v>76</v>
      </c>
      <c r="E71" s="27" t="s">
        <v>530</v>
      </c>
    </row>
    <row r="72">
      <c r="A72" s="1" t="s">
        <v>67</v>
      </c>
      <c r="B72" s="1">
        <v>16</v>
      </c>
      <c r="C72" s="26" t="s">
        <v>537</v>
      </c>
      <c r="D72" t="s">
        <v>69</v>
      </c>
      <c r="E72" s="27" t="s">
        <v>538</v>
      </c>
      <c r="F72" s="28" t="s">
        <v>85</v>
      </c>
      <c r="G72" s="29">
        <v>4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73</v>
      </c>
      <c r="E73" s="27" t="s">
        <v>69</v>
      </c>
    </row>
    <row r="74">
      <c r="A74" s="1" t="s">
        <v>75</v>
      </c>
    </row>
    <row r="75" ht="100">
      <c r="A75" s="1" t="s">
        <v>76</v>
      </c>
      <c r="E75" s="27" t="s">
        <v>530</v>
      </c>
    </row>
    <row r="76">
      <c r="A76" s="1" t="s">
        <v>67</v>
      </c>
      <c r="B76" s="1">
        <v>17</v>
      </c>
      <c r="C76" s="26" t="s">
        <v>539</v>
      </c>
      <c r="D76" t="s">
        <v>69</v>
      </c>
      <c r="E76" s="27" t="s">
        <v>540</v>
      </c>
      <c r="F76" s="28" t="s">
        <v>85</v>
      </c>
      <c r="G76" s="29">
        <v>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73</v>
      </c>
      <c r="E77" s="27" t="s">
        <v>69</v>
      </c>
    </row>
    <row r="78">
      <c r="A78" s="1" t="s">
        <v>75</v>
      </c>
    </row>
    <row r="79" ht="100">
      <c r="A79" s="1" t="s">
        <v>76</v>
      </c>
      <c r="E79" s="27" t="s">
        <v>530</v>
      </c>
    </row>
    <row r="80">
      <c r="A80" s="1" t="s">
        <v>67</v>
      </c>
      <c r="B80" s="1">
        <v>18</v>
      </c>
      <c r="C80" s="26" t="s">
        <v>541</v>
      </c>
      <c r="D80" t="s">
        <v>69</v>
      </c>
      <c r="E80" s="27" t="s">
        <v>542</v>
      </c>
      <c r="F80" s="28" t="s">
        <v>85</v>
      </c>
      <c r="G80" s="29">
        <v>6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73</v>
      </c>
      <c r="E81" s="27" t="s">
        <v>69</v>
      </c>
    </row>
    <row r="82">
      <c r="A82" s="1" t="s">
        <v>75</v>
      </c>
    </row>
    <row r="83" ht="100">
      <c r="A83" s="1" t="s">
        <v>76</v>
      </c>
      <c r="E83" s="27" t="s">
        <v>530</v>
      </c>
    </row>
    <row r="84">
      <c r="A84" s="1" t="s">
        <v>67</v>
      </c>
      <c r="B84" s="1">
        <v>19</v>
      </c>
      <c r="C84" s="26" t="s">
        <v>543</v>
      </c>
      <c r="D84" t="s">
        <v>69</v>
      </c>
      <c r="E84" s="27" t="s">
        <v>544</v>
      </c>
      <c r="F84" s="28" t="s">
        <v>97</v>
      </c>
      <c r="G84" s="29">
        <v>66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>
      <c r="A86" s="1" t="s">
        <v>75</v>
      </c>
    </row>
    <row r="87" ht="87.5">
      <c r="A87" s="1" t="s">
        <v>76</v>
      </c>
      <c r="E87" s="27" t="s">
        <v>545</v>
      </c>
    </row>
    <row r="88">
      <c r="A88" s="1" t="s">
        <v>67</v>
      </c>
      <c r="B88" s="1">
        <v>20</v>
      </c>
      <c r="C88" s="26" t="s">
        <v>546</v>
      </c>
      <c r="D88" t="s">
        <v>69</v>
      </c>
      <c r="E88" s="27" t="s">
        <v>547</v>
      </c>
      <c r="F88" s="28" t="s">
        <v>85</v>
      </c>
      <c r="G88" s="29">
        <v>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>
      <c r="A90" s="1" t="s">
        <v>75</v>
      </c>
    </row>
    <row r="91" ht="112.5">
      <c r="A91" s="1" t="s">
        <v>76</v>
      </c>
      <c r="E91" s="27" t="s">
        <v>548</v>
      </c>
    </row>
    <row r="92">
      <c r="A92" s="1" t="s">
        <v>67</v>
      </c>
      <c r="B92" s="1">
        <v>21</v>
      </c>
      <c r="C92" s="26" t="s">
        <v>549</v>
      </c>
      <c r="D92" t="s">
        <v>69</v>
      </c>
      <c r="E92" s="27" t="s">
        <v>550</v>
      </c>
      <c r="F92" s="28" t="s">
        <v>85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>
      <c r="A94" s="1" t="s">
        <v>75</v>
      </c>
    </row>
    <row r="95" ht="112.5">
      <c r="A95" s="1" t="s">
        <v>76</v>
      </c>
      <c r="E95" s="27" t="s">
        <v>548</v>
      </c>
    </row>
    <row r="96">
      <c r="A96" s="1" t="s">
        <v>67</v>
      </c>
      <c r="B96" s="1">
        <v>22</v>
      </c>
      <c r="C96" s="26" t="s">
        <v>551</v>
      </c>
      <c r="D96" t="s">
        <v>69</v>
      </c>
      <c r="E96" s="27" t="s">
        <v>552</v>
      </c>
      <c r="F96" s="28" t="s">
        <v>85</v>
      </c>
      <c r="G96" s="29">
        <v>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>
      <c r="A98" s="1" t="s">
        <v>75</v>
      </c>
    </row>
    <row r="99" ht="112.5">
      <c r="A99" s="1" t="s">
        <v>76</v>
      </c>
      <c r="E99" s="27" t="s">
        <v>548</v>
      </c>
    </row>
    <row r="100">
      <c r="A100" s="1" t="s">
        <v>67</v>
      </c>
      <c r="B100" s="1">
        <v>23</v>
      </c>
      <c r="C100" s="26" t="s">
        <v>553</v>
      </c>
      <c r="D100" t="s">
        <v>69</v>
      </c>
      <c r="E100" s="27" t="s">
        <v>554</v>
      </c>
      <c r="F100" s="28" t="s">
        <v>97</v>
      </c>
      <c r="G100" s="29">
        <v>66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>
      <c r="A102" s="1" t="s">
        <v>75</v>
      </c>
    </row>
    <row r="103" ht="87.5">
      <c r="A103" s="1" t="s">
        <v>76</v>
      </c>
      <c r="E103" s="27" t="s">
        <v>555</v>
      </c>
    </row>
    <row r="104">
      <c r="A104" s="1" t="s">
        <v>67</v>
      </c>
      <c r="B104" s="1">
        <v>24</v>
      </c>
      <c r="C104" s="26" t="s">
        <v>556</v>
      </c>
      <c r="D104" t="s">
        <v>69</v>
      </c>
      <c r="E104" s="27" t="s">
        <v>557</v>
      </c>
      <c r="F104" s="28" t="s">
        <v>97</v>
      </c>
      <c r="G104" s="29">
        <v>50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73</v>
      </c>
      <c r="E105" s="27" t="s">
        <v>69</v>
      </c>
    </row>
    <row r="106">
      <c r="A106" s="1" t="s">
        <v>75</v>
      </c>
    </row>
    <row r="107" ht="100">
      <c r="A107" s="1" t="s">
        <v>76</v>
      </c>
      <c r="E107" s="27" t="s">
        <v>558</v>
      </c>
    </row>
    <row r="108">
      <c r="A108" s="1" t="s">
        <v>67</v>
      </c>
      <c r="B108" s="1">
        <v>25</v>
      </c>
      <c r="C108" s="26" t="s">
        <v>559</v>
      </c>
      <c r="D108" t="s">
        <v>69</v>
      </c>
      <c r="E108" s="27" t="s">
        <v>560</v>
      </c>
      <c r="F108" s="28" t="s">
        <v>97</v>
      </c>
      <c r="G108" s="29">
        <v>10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73</v>
      </c>
      <c r="E109" s="27" t="s">
        <v>69</v>
      </c>
    </row>
    <row r="110">
      <c r="A110" s="1" t="s">
        <v>75</v>
      </c>
    </row>
    <row r="111" ht="100">
      <c r="A111" s="1" t="s">
        <v>76</v>
      </c>
      <c r="E111" s="27" t="s">
        <v>558</v>
      </c>
    </row>
    <row r="112">
      <c r="A112" s="1" t="s">
        <v>67</v>
      </c>
      <c r="B112" s="1">
        <v>26</v>
      </c>
      <c r="C112" s="26" t="s">
        <v>561</v>
      </c>
      <c r="D112" t="s">
        <v>69</v>
      </c>
      <c r="E112" s="27" t="s">
        <v>562</v>
      </c>
      <c r="F112" s="28" t="s">
        <v>97</v>
      </c>
      <c r="G112" s="29">
        <v>60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73</v>
      </c>
      <c r="E113" s="27" t="s">
        <v>69</v>
      </c>
    </row>
    <row r="114">
      <c r="A114" s="1" t="s">
        <v>75</v>
      </c>
    </row>
    <row r="115" ht="87.5">
      <c r="A115" s="1" t="s">
        <v>76</v>
      </c>
      <c r="E115" s="27" t="s">
        <v>563</v>
      </c>
    </row>
    <row r="116">
      <c r="A116" s="1" t="s">
        <v>67</v>
      </c>
      <c r="B116" s="1">
        <v>27</v>
      </c>
      <c r="C116" s="26" t="s">
        <v>564</v>
      </c>
      <c r="D116" t="s">
        <v>69</v>
      </c>
      <c r="E116" s="27" t="s">
        <v>565</v>
      </c>
      <c r="F116" s="28" t="s">
        <v>85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72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73</v>
      </c>
      <c r="E117" s="27" t="s">
        <v>69</v>
      </c>
    </row>
    <row r="118">
      <c r="A118" s="1" t="s">
        <v>75</v>
      </c>
    </row>
    <row r="119" ht="87.5">
      <c r="A119" s="1" t="s">
        <v>76</v>
      </c>
      <c r="E119" s="27" t="s">
        <v>566</v>
      </c>
    </row>
    <row r="120">
      <c r="A120" s="1" t="s">
        <v>67</v>
      </c>
      <c r="B120" s="1">
        <v>28</v>
      </c>
      <c r="C120" s="26" t="s">
        <v>567</v>
      </c>
      <c r="D120" t="s">
        <v>69</v>
      </c>
      <c r="E120" s="27" t="s">
        <v>568</v>
      </c>
      <c r="F120" s="28" t="s">
        <v>85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73</v>
      </c>
      <c r="E121" s="27" t="s">
        <v>69</v>
      </c>
    </row>
    <row r="122">
      <c r="A122" s="1" t="s">
        <v>75</v>
      </c>
    </row>
    <row r="123" ht="87.5">
      <c r="A123" s="1" t="s">
        <v>76</v>
      </c>
      <c r="E123" s="27" t="s">
        <v>566</v>
      </c>
    </row>
    <row r="124">
      <c r="A124" s="1" t="s">
        <v>67</v>
      </c>
      <c r="B124" s="1">
        <v>29</v>
      </c>
      <c r="C124" s="26" t="s">
        <v>569</v>
      </c>
      <c r="D124" t="s">
        <v>69</v>
      </c>
      <c r="E124" s="27" t="s">
        <v>570</v>
      </c>
      <c r="F124" s="28" t="s">
        <v>85</v>
      </c>
      <c r="G124" s="29">
        <v>8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72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73</v>
      </c>
      <c r="E125" s="27" t="s">
        <v>69</v>
      </c>
    </row>
    <row r="126">
      <c r="A126" s="1" t="s">
        <v>75</v>
      </c>
    </row>
    <row r="127" ht="87.5">
      <c r="A127" s="1" t="s">
        <v>76</v>
      </c>
      <c r="E127" s="27" t="s">
        <v>566</v>
      </c>
    </row>
    <row r="128">
      <c r="A128" s="1" t="s">
        <v>67</v>
      </c>
      <c r="B128" s="1">
        <v>30</v>
      </c>
      <c r="C128" s="26" t="s">
        <v>571</v>
      </c>
      <c r="D128" t="s">
        <v>69</v>
      </c>
      <c r="E128" s="27" t="s">
        <v>572</v>
      </c>
      <c r="F128" s="28" t="s">
        <v>85</v>
      </c>
      <c r="G128" s="29">
        <v>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72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73</v>
      </c>
      <c r="E129" s="27" t="s">
        <v>69</v>
      </c>
    </row>
    <row r="130">
      <c r="A130" s="1" t="s">
        <v>75</v>
      </c>
    </row>
    <row r="131" ht="112.5">
      <c r="A131" s="1" t="s">
        <v>76</v>
      </c>
      <c r="E131" s="27" t="s">
        <v>548</v>
      </c>
    </row>
    <row r="132" ht="25">
      <c r="A132" s="1" t="s">
        <v>67</v>
      </c>
      <c r="B132" s="1">
        <v>31</v>
      </c>
      <c r="C132" s="26" t="s">
        <v>573</v>
      </c>
      <c r="D132" t="s">
        <v>69</v>
      </c>
      <c r="E132" s="27" t="s">
        <v>574</v>
      </c>
      <c r="F132" s="28" t="s">
        <v>85</v>
      </c>
      <c r="G132" s="29">
        <v>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72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73</v>
      </c>
      <c r="E133" s="27" t="s">
        <v>69</v>
      </c>
    </row>
    <row r="134">
      <c r="A134" s="1" t="s">
        <v>75</v>
      </c>
    </row>
    <row r="135" ht="87.5">
      <c r="A135" s="1" t="s">
        <v>76</v>
      </c>
      <c r="E135" s="27" t="s">
        <v>575</v>
      </c>
    </row>
    <row r="136" ht="25">
      <c r="A136" s="1" t="s">
        <v>67</v>
      </c>
      <c r="B136" s="1">
        <v>32</v>
      </c>
      <c r="C136" s="26" t="s">
        <v>576</v>
      </c>
      <c r="D136" t="s">
        <v>69</v>
      </c>
      <c r="E136" s="27" t="s">
        <v>577</v>
      </c>
      <c r="F136" s="28" t="s">
        <v>85</v>
      </c>
      <c r="G136" s="29">
        <v>5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72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73</v>
      </c>
      <c r="E137" s="27" t="s">
        <v>69</v>
      </c>
    </row>
    <row r="138">
      <c r="A138" s="1" t="s">
        <v>75</v>
      </c>
    </row>
    <row r="139" ht="75">
      <c r="A139" s="1" t="s">
        <v>76</v>
      </c>
      <c r="E139" s="27" t="s">
        <v>578</v>
      </c>
    </row>
    <row r="140" ht="25">
      <c r="A140" s="1" t="s">
        <v>67</v>
      </c>
      <c r="B140" s="1">
        <v>33</v>
      </c>
      <c r="C140" s="26" t="s">
        <v>579</v>
      </c>
      <c r="D140" t="s">
        <v>69</v>
      </c>
      <c r="E140" s="27" t="s">
        <v>580</v>
      </c>
      <c r="F140" s="28" t="s">
        <v>85</v>
      </c>
      <c r="G140" s="29">
        <v>10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72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73</v>
      </c>
      <c r="E141" s="27" t="s">
        <v>69</v>
      </c>
    </row>
    <row r="142">
      <c r="A142" s="1" t="s">
        <v>75</v>
      </c>
    </row>
    <row r="143" ht="87.5">
      <c r="A143" s="1" t="s">
        <v>76</v>
      </c>
      <c r="E143" s="27" t="s">
        <v>581</v>
      </c>
    </row>
    <row r="144">
      <c r="A144" s="1" t="s">
        <v>67</v>
      </c>
      <c r="B144" s="1">
        <v>34</v>
      </c>
      <c r="C144" s="26" t="s">
        <v>582</v>
      </c>
      <c r="D144" t="s">
        <v>69</v>
      </c>
      <c r="E144" s="27" t="s">
        <v>583</v>
      </c>
      <c r="F144" s="28" t="s">
        <v>139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72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73</v>
      </c>
      <c r="E145" s="27" t="s">
        <v>69</v>
      </c>
    </row>
    <row r="146">
      <c r="A146" s="1" t="s">
        <v>75</v>
      </c>
    </row>
    <row r="147" ht="87.5">
      <c r="A147" s="1" t="s">
        <v>76</v>
      </c>
      <c r="E147" s="27" t="s">
        <v>584</v>
      </c>
    </row>
    <row r="148" ht="13">
      <c r="A148" s="1" t="s">
        <v>64</v>
      </c>
      <c r="C148" s="22" t="s">
        <v>443</v>
      </c>
      <c r="E148" s="23" t="s">
        <v>493</v>
      </c>
      <c r="L148" s="24">
        <f>SUMIFS(L149:L164,A149:A164,"P")</f>
        <v>0</v>
      </c>
      <c r="M148" s="24">
        <f>SUMIFS(M149:M164,A149:A164,"P")</f>
        <v>0</v>
      </c>
      <c r="N148" s="25"/>
    </row>
    <row r="149">
      <c r="A149" s="1" t="s">
        <v>67</v>
      </c>
      <c r="B149" s="1">
        <v>35</v>
      </c>
      <c r="C149" s="26" t="s">
        <v>585</v>
      </c>
      <c r="D149" t="s">
        <v>69</v>
      </c>
      <c r="E149" s="27" t="s">
        <v>586</v>
      </c>
      <c r="F149" s="28" t="s">
        <v>85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72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73</v>
      </c>
      <c r="E150" s="27" t="s">
        <v>69</v>
      </c>
    </row>
    <row r="151">
      <c r="A151" s="1" t="s">
        <v>75</v>
      </c>
    </row>
    <row r="152" ht="75">
      <c r="A152" s="1" t="s">
        <v>76</v>
      </c>
      <c r="E152" s="27" t="s">
        <v>587</v>
      </c>
    </row>
    <row r="153">
      <c r="A153" s="1" t="s">
        <v>67</v>
      </c>
      <c r="B153" s="1">
        <v>36</v>
      </c>
      <c r="C153" s="26" t="s">
        <v>149</v>
      </c>
      <c r="D153" t="s">
        <v>69</v>
      </c>
      <c r="E153" s="27" t="s">
        <v>150</v>
      </c>
      <c r="F153" s="28" t="s">
        <v>85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73</v>
      </c>
      <c r="E154" s="27" t="s">
        <v>69</v>
      </c>
    </row>
    <row r="155">
      <c r="A155" s="1" t="s">
        <v>75</v>
      </c>
    </row>
    <row r="156" ht="100">
      <c r="A156" s="1" t="s">
        <v>76</v>
      </c>
      <c r="E156" s="27" t="s">
        <v>588</v>
      </c>
    </row>
    <row r="157">
      <c r="A157" s="1" t="s">
        <v>67</v>
      </c>
      <c r="B157" s="1">
        <v>37</v>
      </c>
      <c r="C157" s="26" t="s">
        <v>152</v>
      </c>
      <c r="D157" t="s">
        <v>69</v>
      </c>
      <c r="E157" s="27" t="s">
        <v>153</v>
      </c>
      <c r="F157" s="28" t="s">
        <v>85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73</v>
      </c>
      <c r="E158" s="27" t="s">
        <v>69</v>
      </c>
    </row>
    <row r="159">
      <c r="A159" s="1" t="s">
        <v>75</v>
      </c>
    </row>
    <row r="160" ht="87.5">
      <c r="A160" s="1" t="s">
        <v>76</v>
      </c>
      <c r="E160" s="27" t="s">
        <v>589</v>
      </c>
    </row>
    <row r="161">
      <c r="A161" s="1" t="s">
        <v>67</v>
      </c>
      <c r="B161" s="1">
        <v>38</v>
      </c>
      <c r="C161" s="26" t="s">
        <v>590</v>
      </c>
      <c r="D161" t="s">
        <v>69</v>
      </c>
      <c r="E161" s="27" t="s">
        <v>591</v>
      </c>
      <c r="F161" s="28" t="s">
        <v>85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73</v>
      </c>
      <c r="E162" s="27" t="s">
        <v>69</v>
      </c>
    </row>
    <row r="163">
      <c r="A163" s="1" t="s">
        <v>75</v>
      </c>
    </row>
    <row r="164" ht="75">
      <c r="A164" s="1" t="s">
        <v>76</v>
      </c>
      <c r="E164" s="27" t="s">
        <v>592</v>
      </c>
    </row>
    <row r="165" ht="13">
      <c r="A165" s="1" t="s">
        <v>64</v>
      </c>
      <c r="C165" s="22" t="s">
        <v>65</v>
      </c>
      <c r="E165" s="23" t="s">
        <v>593</v>
      </c>
      <c r="L165" s="24">
        <f>SUMIFS(L166:L177,A166:A177,"P")</f>
        <v>0</v>
      </c>
      <c r="M165" s="24">
        <f>SUMIFS(M166:M177,A166:A177,"P")</f>
        <v>0</v>
      </c>
      <c r="N165" s="25"/>
    </row>
    <row r="166">
      <c r="A166" s="1" t="s">
        <v>67</v>
      </c>
      <c r="B166" s="1">
        <v>39</v>
      </c>
      <c r="C166" s="26" t="s">
        <v>594</v>
      </c>
      <c r="D166" t="s">
        <v>69</v>
      </c>
      <c r="E166" s="27" t="s">
        <v>595</v>
      </c>
      <c r="F166" s="28" t="s">
        <v>85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73</v>
      </c>
      <c r="E167" s="27" t="s">
        <v>69</v>
      </c>
    </row>
    <row r="168">
      <c r="A168" s="1" t="s">
        <v>75</v>
      </c>
    </row>
    <row r="169" ht="100">
      <c r="A169" s="1" t="s">
        <v>76</v>
      </c>
      <c r="E169" s="27" t="s">
        <v>596</v>
      </c>
    </row>
    <row r="170">
      <c r="A170" s="1" t="s">
        <v>67</v>
      </c>
      <c r="B170" s="1">
        <v>40</v>
      </c>
      <c r="C170" s="26" t="s">
        <v>597</v>
      </c>
      <c r="D170" t="s">
        <v>69</v>
      </c>
      <c r="E170" s="27" t="s">
        <v>598</v>
      </c>
      <c r="F170" s="28" t="s">
        <v>85</v>
      </c>
      <c r="G170" s="29">
        <v>48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73</v>
      </c>
      <c r="E171" s="27" t="s">
        <v>69</v>
      </c>
    </row>
    <row r="172">
      <c r="A172" s="1" t="s">
        <v>75</v>
      </c>
    </row>
    <row r="173" ht="100">
      <c r="A173" s="1" t="s">
        <v>76</v>
      </c>
      <c r="E173" s="27" t="s">
        <v>596</v>
      </c>
    </row>
    <row r="174">
      <c r="A174" s="1" t="s">
        <v>67</v>
      </c>
      <c r="B174" s="1">
        <v>41</v>
      </c>
      <c r="C174" s="26" t="s">
        <v>599</v>
      </c>
      <c r="D174" t="s">
        <v>69</v>
      </c>
      <c r="E174" s="27" t="s">
        <v>600</v>
      </c>
      <c r="F174" s="28" t="s">
        <v>85</v>
      </c>
      <c r="G174" s="29">
        <v>6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72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73</v>
      </c>
      <c r="E175" s="27" t="s">
        <v>69</v>
      </c>
    </row>
    <row r="176">
      <c r="A176" s="1" t="s">
        <v>75</v>
      </c>
    </row>
    <row r="177" ht="100">
      <c r="A177" s="1" t="s">
        <v>76</v>
      </c>
      <c r="E177" s="27" t="s">
        <v>596</v>
      </c>
    </row>
  </sheetData>
  <sheetProtection sheet="1" objects="1" scenarios="1" spinCount="100000" saltValue="vpIhEJ+Np41PSn8qgf95OpVzM9nB00q1YjTCCqp55+V4VP2FhTZayk8QkbGC6eIdNDHRV8lZl8cMLwU/ZpzC7w==" hashValue="/n39WgXwkGncyMZ16IYX648scTijmMVI9mcsUeFurmwqQbFixcpuiTpMx0+WCTTfuVBSd55FMRtzKvV42DXM0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28</v>
      </c>
      <c r="D4" s="1"/>
      <c r="E4" s="17" t="s">
        <v>29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COUNTIFS(L8:L131,"=0",A8:A131,"P")+COUNTIFS(L8:L131,"",A8:A131,"P")+SUM(Q8:Q131)</f>
        <v>0</v>
      </c>
    </row>
    <row r="8" ht="13">
      <c r="A8" s="1" t="s">
        <v>62</v>
      </c>
      <c r="C8" s="22" t="s">
        <v>601</v>
      </c>
      <c r="E8" s="23" t="s">
        <v>31</v>
      </c>
      <c r="L8" s="24">
        <f>L9+L42+L83+L104+L113+L122</f>
        <v>0</v>
      </c>
      <c r="M8" s="24">
        <f>M9+M42+M83+M104+M113+M122</f>
        <v>0</v>
      </c>
      <c r="N8" s="25"/>
    </row>
    <row r="9" ht="13">
      <c r="A9" s="1" t="s">
        <v>64</v>
      </c>
      <c r="C9" s="22" t="s">
        <v>144</v>
      </c>
      <c r="E9" s="23" t="s">
        <v>602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67</v>
      </c>
      <c r="B10" s="1">
        <v>1</v>
      </c>
      <c r="C10" s="26" t="s">
        <v>68</v>
      </c>
      <c r="D10" t="s">
        <v>69</v>
      </c>
      <c r="E10" s="27" t="s">
        <v>70</v>
      </c>
      <c r="F10" s="28" t="s">
        <v>71</v>
      </c>
      <c r="G10" s="29">
        <v>103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603</v>
      </c>
    </row>
    <row r="12" ht="39">
      <c r="A12" s="1" t="s">
        <v>75</v>
      </c>
      <c r="E12" s="33" t="s">
        <v>604</v>
      </c>
    </row>
    <row r="13" ht="362.5">
      <c r="A13" s="1" t="s">
        <v>76</v>
      </c>
      <c r="E13" s="27" t="s">
        <v>605</v>
      </c>
    </row>
    <row r="14">
      <c r="A14" s="1" t="s">
        <v>67</v>
      </c>
      <c r="B14" s="1">
        <v>2</v>
      </c>
      <c r="C14" s="26" t="s">
        <v>78</v>
      </c>
      <c r="D14" t="s">
        <v>69</v>
      </c>
      <c r="E14" s="27" t="s">
        <v>79</v>
      </c>
      <c r="F14" s="28" t="s">
        <v>71</v>
      </c>
      <c r="G14" s="29">
        <v>92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225">
      <c r="A17" s="1" t="s">
        <v>76</v>
      </c>
      <c r="E17" s="27" t="s">
        <v>80</v>
      </c>
    </row>
    <row r="18">
      <c r="A18" s="1" t="s">
        <v>67</v>
      </c>
      <c r="B18" s="1">
        <v>3</v>
      </c>
      <c r="C18" s="26" t="s">
        <v>606</v>
      </c>
      <c r="D18" t="s">
        <v>69</v>
      </c>
      <c r="E18" s="27" t="s">
        <v>607</v>
      </c>
      <c r="F18" s="28" t="s">
        <v>97</v>
      </c>
      <c r="G18" s="29">
        <v>740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>
      <c r="A20" s="1" t="s">
        <v>75</v>
      </c>
    </row>
    <row r="21" ht="75">
      <c r="A21" s="1" t="s">
        <v>76</v>
      </c>
      <c r="E21" s="27" t="s">
        <v>90</v>
      </c>
    </row>
    <row r="22">
      <c r="A22" s="1" t="s">
        <v>67</v>
      </c>
      <c r="B22" s="1">
        <v>4</v>
      </c>
      <c r="C22" s="26" t="s">
        <v>93</v>
      </c>
      <c r="D22" t="s">
        <v>69</v>
      </c>
      <c r="E22" s="27" t="s">
        <v>94</v>
      </c>
      <c r="F22" s="28" t="s">
        <v>97</v>
      </c>
      <c r="G22" s="29">
        <v>610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>
      <c r="A24" s="1" t="s">
        <v>75</v>
      </c>
    </row>
    <row r="25" ht="75">
      <c r="A25" s="1" t="s">
        <v>76</v>
      </c>
      <c r="E25" s="27" t="s">
        <v>90</v>
      </c>
    </row>
    <row r="26">
      <c r="A26" s="1" t="s">
        <v>67</v>
      </c>
      <c r="B26" s="1">
        <v>5</v>
      </c>
      <c r="C26" s="26" t="s">
        <v>95</v>
      </c>
      <c r="D26" t="s">
        <v>69</v>
      </c>
      <c r="E26" s="27" t="s">
        <v>96</v>
      </c>
      <c r="F26" s="28" t="s">
        <v>97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>
      <c r="A28" s="1" t="s">
        <v>75</v>
      </c>
    </row>
    <row r="29" ht="87.5">
      <c r="A29" s="1" t="s">
        <v>76</v>
      </c>
      <c r="E29" s="27" t="s">
        <v>98</v>
      </c>
    </row>
    <row r="30">
      <c r="A30" s="1" t="s">
        <v>67</v>
      </c>
      <c r="B30" s="1">
        <v>6</v>
      </c>
      <c r="C30" s="26" t="s">
        <v>608</v>
      </c>
      <c r="D30" t="s">
        <v>69</v>
      </c>
      <c r="E30" s="27" t="s">
        <v>609</v>
      </c>
      <c r="F30" s="28" t="s">
        <v>97</v>
      </c>
      <c r="G30" s="29">
        <v>230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>
      <c r="A32" s="1" t="s">
        <v>75</v>
      </c>
    </row>
    <row r="33" ht="75">
      <c r="A33" s="1" t="s">
        <v>76</v>
      </c>
      <c r="E33" s="27" t="s">
        <v>610</v>
      </c>
    </row>
    <row r="34">
      <c r="A34" s="1" t="s">
        <v>67</v>
      </c>
      <c r="B34" s="1">
        <v>7</v>
      </c>
      <c r="C34" s="26" t="s">
        <v>101</v>
      </c>
      <c r="D34" t="s">
        <v>69</v>
      </c>
      <c r="E34" s="27" t="s">
        <v>102</v>
      </c>
      <c r="F34" s="28" t="s">
        <v>97</v>
      </c>
      <c r="G34" s="29">
        <v>120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>
      <c r="A36" s="1" t="s">
        <v>75</v>
      </c>
    </row>
    <row r="37" ht="87.5">
      <c r="A37" s="1" t="s">
        <v>76</v>
      </c>
      <c r="E37" s="27" t="s">
        <v>103</v>
      </c>
    </row>
    <row r="38">
      <c r="A38" s="1" t="s">
        <v>67</v>
      </c>
      <c r="B38" s="1">
        <v>8</v>
      </c>
      <c r="C38" s="26" t="s">
        <v>611</v>
      </c>
      <c r="D38" t="s">
        <v>69</v>
      </c>
      <c r="E38" s="27" t="s">
        <v>612</v>
      </c>
      <c r="F38" s="28" t="s">
        <v>97</v>
      </c>
      <c r="G38" s="29">
        <v>40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>
      <c r="A40" s="1" t="s">
        <v>75</v>
      </c>
    </row>
    <row r="41" ht="112.5">
      <c r="A41" s="1" t="s">
        <v>76</v>
      </c>
      <c r="E41" s="27" t="s">
        <v>613</v>
      </c>
    </row>
    <row r="42" ht="13">
      <c r="A42" s="1" t="s">
        <v>64</v>
      </c>
      <c r="C42" s="22" t="s">
        <v>426</v>
      </c>
      <c r="E42" s="23" t="s">
        <v>614</v>
      </c>
      <c r="L42" s="24">
        <f>SUMIFS(L43:L82,A43:A82,"P")</f>
        <v>0</v>
      </c>
      <c r="M42" s="24">
        <f>SUMIFS(M43:M82,A43:A82,"P")</f>
        <v>0</v>
      </c>
      <c r="N42" s="25"/>
    </row>
    <row r="43">
      <c r="A43" s="1" t="s">
        <v>67</v>
      </c>
      <c r="B43" s="1">
        <v>9</v>
      </c>
      <c r="C43" s="26" t="s">
        <v>116</v>
      </c>
      <c r="D43" t="s">
        <v>69</v>
      </c>
      <c r="E43" s="27" t="s">
        <v>117</v>
      </c>
      <c r="F43" s="28" t="s">
        <v>97</v>
      </c>
      <c r="G43" s="29">
        <v>410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>
      <c r="A45" s="1" t="s">
        <v>75</v>
      </c>
    </row>
    <row r="46" ht="75">
      <c r="A46" s="1" t="s">
        <v>76</v>
      </c>
      <c r="E46" s="27" t="s">
        <v>118</v>
      </c>
    </row>
    <row r="47">
      <c r="A47" s="1" t="s">
        <v>67</v>
      </c>
      <c r="B47" s="1">
        <v>10</v>
      </c>
      <c r="C47" s="26" t="s">
        <v>119</v>
      </c>
      <c r="D47" t="s">
        <v>69</v>
      </c>
      <c r="E47" s="27" t="s">
        <v>120</v>
      </c>
      <c r="F47" s="28" t="s">
        <v>97</v>
      </c>
      <c r="G47" s="29">
        <v>1640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>
      <c r="A49" s="1" t="s">
        <v>75</v>
      </c>
    </row>
    <row r="50" ht="75">
      <c r="A50" s="1" t="s">
        <v>76</v>
      </c>
      <c r="E50" s="27" t="s">
        <v>118</v>
      </c>
    </row>
    <row r="51">
      <c r="A51" s="1" t="s">
        <v>67</v>
      </c>
      <c r="B51" s="1">
        <v>11</v>
      </c>
      <c r="C51" s="26" t="s">
        <v>615</v>
      </c>
      <c r="D51" t="s">
        <v>69</v>
      </c>
      <c r="E51" s="27" t="s">
        <v>616</v>
      </c>
      <c r="F51" s="28" t="s">
        <v>97</v>
      </c>
      <c r="G51" s="29">
        <v>410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>
      <c r="A53" s="1" t="s">
        <v>75</v>
      </c>
    </row>
    <row r="54" ht="75">
      <c r="A54" s="1" t="s">
        <v>76</v>
      </c>
      <c r="E54" s="27" t="s">
        <v>118</v>
      </c>
    </row>
    <row r="55" ht="25">
      <c r="A55" s="1" t="s">
        <v>67</v>
      </c>
      <c r="B55" s="1">
        <v>12</v>
      </c>
      <c r="C55" s="26" t="s">
        <v>617</v>
      </c>
      <c r="D55" t="s">
        <v>69</v>
      </c>
      <c r="E55" s="27" t="s">
        <v>618</v>
      </c>
      <c r="F55" s="28" t="s">
        <v>85</v>
      </c>
      <c r="G55" s="29">
        <v>10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>
      <c r="A57" s="1" t="s">
        <v>75</v>
      </c>
    </row>
    <row r="58" ht="87.5">
      <c r="A58" s="1" t="s">
        <v>76</v>
      </c>
      <c r="E58" s="27" t="s">
        <v>619</v>
      </c>
    </row>
    <row r="59" ht="25">
      <c r="A59" s="1" t="s">
        <v>67</v>
      </c>
      <c r="B59" s="1">
        <v>13</v>
      </c>
      <c r="C59" s="26" t="s">
        <v>620</v>
      </c>
      <c r="D59" t="s">
        <v>69</v>
      </c>
      <c r="E59" s="27" t="s">
        <v>621</v>
      </c>
      <c r="F59" s="28" t="s">
        <v>85</v>
      </c>
      <c r="G59" s="29">
        <v>20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>
      <c r="A61" s="1" t="s">
        <v>75</v>
      </c>
    </row>
    <row r="62" ht="87.5">
      <c r="A62" s="1" t="s">
        <v>76</v>
      </c>
      <c r="E62" s="27" t="s">
        <v>619</v>
      </c>
    </row>
    <row r="63" ht="25">
      <c r="A63" s="1" t="s">
        <v>67</v>
      </c>
      <c r="B63" s="1">
        <v>14</v>
      </c>
      <c r="C63" s="26" t="s">
        <v>622</v>
      </c>
      <c r="D63" t="s">
        <v>69</v>
      </c>
      <c r="E63" s="27" t="s">
        <v>623</v>
      </c>
      <c r="F63" s="28" t="s">
        <v>85</v>
      </c>
      <c r="G63" s="29">
        <v>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>
      <c r="A65" s="1" t="s">
        <v>75</v>
      </c>
    </row>
    <row r="66" ht="87.5">
      <c r="A66" s="1" t="s">
        <v>76</v>
      </c>
      <c r="E66" s="27" t="s">
        <v>619</v>
      </c>
    </row>
    <row r="67">
      <c r="A67" s="1" t="s">
        <v>67</v>
      </c>
      <c r="B67" s="1">
        <v>15</v>
      </c>
      <c r="C67" s="26" t="s">
        <v>123</v>
      </c>
      <c r="D67" t="s">
        <v>69</v>
      </c>
      <c r="E67" s="27" t="s">
        <v>124</v>
      </c>
      <c r="F67" s="28" t="s">
        <v>97</v>
      </c>
      <c r="G67" s="29">
        <v>2460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69</v>
      </c>
    </row>
    <row r="69">
      <c r="A69" s="1" t="s">
        <v>75</v>
      </c>
    </row>
    <row r="70" ht="75">
      <c r="A70" s="1" t="s">
        <v>76</v>
      </c>
      <c r="E70" s="27" t="s">
        <v>125</v>
      </c>
    </row>
    <row r="71">
      <c r="A71" s="1" t="s">
        <v>67</v>
      </c>
      <c r="B71" s="1">
        <v>16</v>
      </c>
      <c r="C71" s="26" t="s">
        <v>126</v>
      </c>
      <c r="D71" t="s">
        <v>69</v>
      </c>
      <c r="E71" s="27" t="s">
        <v>127</v>
      </c>
      <c r="F71" s="28" t="s">
        <v>85</v>
      </c>
      <c r="G71" s="29">
        <v>54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69</v>
      </c>
    </row>
    <row r="73">
      <c r="A73" s="1" t="s">
        <v>75</v>
      </c>
    </row>
    <row r="74" ht="87.5">
      <c r="A74" s="1" t="s">
        <v>76</v>
      </c>
      <c r="E74" s="27" t="s">
        <v>129</v>
      </c>
    </row>
    <row r="75">
      <c r="A75" s="1" t="s">
        <v>67</v>
      </c>
      <c r="B75" s="1">
        <v>17</v>
      </c>
      <c r="C75" s="26" t="s">
        <v>624</v>
      </c>
      <c r="D75" t="s">
        <v>69</v>
      </c>
      <c r="E75" s="27" t="s">
        <v>625</v>
      </c>
      <c r="F75" s="28" t="s">
        <v>85</v>
      </c>
      <c r="G75" s="29">
        <v>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69</v>
      </c>
    </row>
    <row r="77">
      <c r="A77" s="1" t="s">
        <v>75</v>
      </c>
    </row>
    <row r="78" ht="100">
      <c r="A78" s="1" t="s">
        <v>76</v>
      </c>
      <c r="E78" s="27" t="s">
        <v>626</v>
      </c>
    </row>
    <row r="79">
      <c r="A79" s="1" t="s">
        <v>67</v>
      </c>
      <c r="B79" s="1">
        <v>18</v>
      </c>
      <c r="C79" s="26" t="s">
        <v>130</v>
      </c>
      <c r="D79" t="s">
        <v>69</v>
      </c>
      <c r="E79" s="27" t="s">
        <v>131</v>
      </c>
      <c r="F79" s="28" t="s">
        <v>132</v>
      </c>
      <c r="G79" s="29">
        <v>60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69</v>
      </c>
    </row>
    <row r="81">
      <c r="A81" s="1" t="s">
        <v>75</v>
      </c>
    </row>
    <row r="82" ht="37.5">
      <c r="A82" s="1" t="s">
        <v>76</v>
      </c>
      <c r="E82" s="27" t="s">
        <v>627</v>
      </c>
    </row>
    <row r="83" ht="13">
      <c r="A83" s="1" t="s">
        <v>64</v>
      </c>
      <c r="C83" s="22" t="s">
        <v>515</v>
      </c>
      <c r="E83" s="23" t="s">
        <v>628</v>
      </c>
      <c r="L83" s="24">
        <f>SUMIFS(L84:L103,A84:A103,"P")</f>
        <v>0</v>
      </c>
      <c r="M83" s="24">
        <f>SUMIFS(M84:M103,A84:A103,"P")</f>
        <v>0</v>
      </c>
      <c r="N83" s="25"/>
    </row>
    <row r="84" ht="25">
      <c r="A84" s="1" t="s">
        <v>67</v>
      </c>
      <c r="B84" s="1">
        <v>19</v>
      </c>
      <c r="C84" s="26" t="s">
        <v>629</v>
      </c>
      <c r="D84" t="s">
        <v>69</v>
      </c>
      <c r="E84" s="27" t="s">
        <v>630</v>
      </c>
      <c r="F84" s="28" t="s">
        <v>85</v>
      </c>
      <c r="G84" s="29">
        <v>4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>
      <c r="A86" s="1" t="s">
        <v>75</v>
      </c>
    </row>
    <row r="87" ht="137.5">
      <c r="A87" s="1" t="s">
        <v>76</v>
      </c>
      <c r="E87" s="27" t="s">
        <v>631</v>
      </c>
    </row>
    <row r="88">
      <c r="A88" s="1" t="s">
        <v>67</v>
      </c>
      <c r="B88" s="1">
        <v>20</v>
      </c>
      <c r="C88" s="26" t="s">
        <v>632</v>
      </c>
      <c r="D88" t="s">
        <v>69</v>
      </c>
      <c r="E88" s="27" t="s">
        <v>633</v>
      </c>
      <c r="F88" s="28" t="s">
        <v>85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>
      <c r="A90" s="1" t="s">
        <v>75</v>
      </c>
    </row>
    <row r="91" ht="137.5">
      <c r="A91" s="1" t="s">
        <v>76</v>
      </c>
      <c r="E91" s="27" t="s">
        <v>631</v>
      </c>
    </row>
    <row r="92">
      <c r="A92" s="1" t="s">
        <v>67</v>
      </c>
      <c r="B92" s="1">
        <v>21</v>
      </c>
      <c r="C92" s="26" t="s">
        <v>634</v>
      </c>
      <c r="D92" t="s">
        <v>69</v>
      </c>
      <c r="E92" s="27" t="s">
        <v>635</v>
      </c>
      <c r="F92" s="28" t="s">
        <v>85</v>
      </c>
      <c r="G92" s="29">
        <v>5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>
      <c r="A94" s="1" t="s">
        <v>75</v>
      </c>
    </row>
    <row r="95" ht="125">
      <c r="A95" s="1" t="s">
        <v>76</v>
      </c>
      <c r="E95" s="27" t="s">
        <v>636</v>
      </c>
    </row>
    <row r="96" ht="25">
      <c r="A96" s="1" t="s">
        <v>67</v>
      </c>
      <c r="B96" s="1">
        <v>22</v>
      </c>
      <c r="C96" s="26" t="s">
        <v>637</v>
      </c>
      <c r="D96" t="s">
        <v>69</v>
      </c>
      <c r="E96" s="27" t="s">
        <v>638</v>
      </c>
      <c r="F96" s="28" t="s">
        <v>85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>
      <c r="A98" s="1" t="s">
        <v>75</v>
      </c>
    </row>
    <row r="99" ht="87.5">
      <c r="A99" s="1" t="s">
        <v>76</v>
      </c>
      <c r="E99" s="27" t="s">
        <v>639</v>
      </c>
    </row>
    <row r="100">
      <c r="A100" s="1" t="s">
        <v>67</v>
      </c>
      <c r="B100" s="1">
        <v>23</v>
      </c>
      <c r="C100" s="26" t="s">
        <v>640</v>
      </c>
      <c r="D100" t="s">
        <v>69</v>
      </c>
      <c r="E100" s="27" t="s">
        <v>641</v>
      </c>
      <c r="F100" s="28" t="s">
        <v>85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>
      <c r="A102" s="1" t="s">
        <v>75</v>
      </c>
    </row>
    <row r="103" ht="87.5">
      <c r="A103" s="1" t="s">
        <v>76</v>
      </c>
      <c r="E103" s="27" t="s">
        <v>639</v>
      </c>
    </row>
    <row r="104" ht="13">
      <c r="A104" s="1" t="s">
        <v>64</v>
      </c>
      <c r="C104" s="22" t="s">
        <v>443</v>
      </c>
      <c r="E104" s="23" t="s">
        <v>642</v>
      </c>
      <c r="L104" s="24">
        <f>SUMIFS(L105:L112,A105:A112,"P")</f>
        <v>0</v>
      </c>
      <c r="M104" s="24">
        <f>SUMIFS(M105:M112,A105:A112,"P")</f>
        <v>0</v>
      </c>
      <c r="N104" s="25"/>
    </row>
    <row r="105" ht="37.5">
      <c r="A105" s="1" t="s">
        <v>67</v>
      </c>
      <c r="B105" s="1">
        <v>24</v>
      </c>
      <c r="C105" s="26" t="s">
        <v>643</v>
      </c>
      <c r="D105" t="s">
        <v>69</v>
      </c>
      <c r="E105" s="27" t="s">
        <v>644</v>
      </c>
      <c r="F105" s="28" t="s">
        <v>139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72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73</v>
      </c>
      <c r="E106" s="27" t="s">
        <v>69</v>
      </c>
    </row>
    <row r="107">
      <c r="A107" s="1" t="s">
        <v>75</v>
      </c>
    </row>
    <row r="108" ht="137.5">
      <c r="A108" s="1" t="s">
        <v>76</v>
      </c>
      <c r="E108" s="27" t="s">
        <v>645</v>
      </c>
    </row>
    <row r="109" ht="25">
      <c r="A109" s="1" t="s">
        <v>67</v>
      </c>
      <c r="B109" s="1">
        <v>25</v>
      </c>
      <c r="C109" s="26" t="s">
        <v>646</v>
      </c>
      <c r="D109" t="s">
        <v>69</v>
      </c>
      <c r="E109" s="27" t="s">
        <v>647</v>
      </c>
      <c r="F109" s="28" t="s">
        <v>85</v>
      </c>
      <c r="G109" s="29">
        <v>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72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73</v>
      </c>
      <c r="E110" s="27" t="s">
        <v>69</v>
      </c>
    </row>
    <row r="111">
      <c r="A111" s="1" t="s">
        <v>75</v>
      </c>
    </row>
    <row r="112" ht="87.5">
      <c r="A112" s="1" t="s">
        <v>76</v>
      </c>
      <c r="E112" s="27" t="s">
        <v>648</v>
      </c>
    </row>
    <row r="113" ht="13">
      <c r="A113" s="1" t="s">
        <v>64</v>
      </c>
      <c r="C113" s="22" t="s">
        <v>65</v>
      </c>
      <c r="E113" s="23" t="s">
        <v>649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67</v>
      </c>
      <c r="B114" s="1">
        <v>26</v>
      </c>
      <c r="C114" s="26" t="s">
        <v>650</v>
      </c>
      <c r="D114" t="s">
        <v>69</v>
      </c>
      <c r="E114" s="27" t="s">
        <v>651</v>
      </c>
      <c r="F114" s="28" t="s">
        <v>85</v>
      </c>
      <c r="G114" s="29">
        <v>5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73</v>
      </c>
      <c r="E115" s="27" t="s">
        <v>69</v>
      </c>
    </row>
    <row r="116">
      <c r="A116" s="1" t="s">
        <v>75</v>
      </c>
    </row>
    <row r="117" ht="112.5">
      <c r="A117" s="1" t="s">
        <v>76</v>
      </c>
      <c r="E117" s="27" t="s">
        <v>652</v>
      </c>
    </row>
    <row r="118">
      <c r="A118" s="1" t="s">
        <v>67</v>
      </c>
      <c r="B118" s="1">
        <v>27</v>
      </c>
      <c r="C118" s="26" t="s">
        <v>653</v>
      </c>
      <c r="D118" t="s">
        <v>69</v>
      </c>
      <c r="E118" s="27" t="s">
        <v>654</v>
      </c>
      <c r="F118" s="28" t="s">
        <v>655</v>
      </c>
      <c r="G118" s="29">
        <v>240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72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73</v>
      </c>
      <c r="E119" s="27" t="s">
        <v>69</v>
      </c>
    </row>
    <row r="120">
      <c r="A120" s="1" t="s">
        <v>75</v>
      </c>
    </row>
    <row r="121" ht="125">
      <c r="A121" s="1" t="s">
        <v>76</v>
      </c>
      <c r="E121" s="27" t="s">
        <v>353</v>
      </c>
    </row>
    <row r="122" ht="13">
      <c r="A122" s="1" t="s">
        <v>64</v>
      </c>
      <c r="C122" s="22" t="s">
        <v>656</v>
      </c>
      <c r="E122" s="23" t="s">
        <v>657</v>
      </c>
      <c r="L122" s="24">
        <f>SUMIFS(L123:L130,A123:A130,"P")</f>
        <v>0</v>
      </c>
      <c r="M122" s="24">
        <f>SUMIFS(M123:M130,A123:A130,"P")</f>
        <v>0</v>
      </c>
      <c r="N122" s="25"/>
    </row>
    <row r="123">
      <c r="A123" s="1" t="s">
        <v>67</v>
      </c>
      <c r="B123" s="1">
        <v>28</v>
      </c>
      <c r="C123" s="26" t="s">
        <v>149</v>
      </c>
      <c r="D123" t="s">
        <v>69</v>
      </c>
      <c r="E123" s="27" t="s">
        <v>150</v>
      </c>
      <c r="F123" s="28" t="s">
        <v>85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73</v>
      </c>
      <c r="E124" s="27" t="s">
        <v>69</v>
      </c>
    </row>
    <row r="125">
      <c r="A125" s="1" t="s">
        <v>75</v>
      </c>
    </row>
    <row r="126" ht="100">
      <c r="A126" s="1" t="s">
        <v>76</v>
      </c>
      <c r="E126" s="27" t="s">
        <v>588</v>
      </c>
    </row>
    <row r="127">
      <c r="A127" s="1" t="s">
        <v>67</v>
      </c>
      <c r="B127" s="1">
        <v>29</v>
      </c>
      <c r="C127" s="26" t="s">
        <v>152</v>
      </c>
      <c r="D127" t="s">
        <v>69</v>
      </c>
      <c r="E127" s="27" t="s">
        <v>153</v>
      </c>
      <c r="F127" s="28" t="s">
        <v>85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69</v>
      </c>
    </row>
    <row r="129">
      <c r="A129" s="1" t="s">
        <v>75</v>
      </c>
    </row>
    <row r="130" ht="87.5">
      <c r="A130" s="1" t="s">
        <v>76</v>
      </c>
      <c r="E130" s="27" t="s">
        <v>589</v>
      </c>
    </row>
  </sheetData>
  <sheetProtection sheet="1" objects="1" scenarios="1" spinCount="100000" saltValue="R1p+yP5n1m43X91dbjMOGQ0GtTw4gJwFGbifz2hNd6SYBWeanv/+DjaKCrruB+f2uHs47IO3rMEzAdm9YIr4kQ==" hashValue="tdWW+rPGHxyCY+whZfLtW3HrXMDhm7X2TjY2Yhx2dOMrXhoLBgc2dqqS62zpabc4m3ZSF+xVmzalVBP6yKJa3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COUNTIFS(L8:L18,"=0",A8:A18,"P")+COUNTIFS(L8:L18,"",A8:A18,"P")+SUM(Q8:Q18)</f>
        <v>0</v>
      </c>
    </row>
    <row r="8" ht="13">
      <c r="A8" s="1" t="s">
        <v>62</v>
      </c>
      <c r="C8" s="22" t="s">
        <v>658</v>
      </c>
      <c r="E8" s="23" t="s">
        <v>35</v>
      </c>
      <c r="L8" s="24">
        <f>L9</f>
        <v>0</v>
      </c>
      <c r="M8" s="24">
        <f>M9</f>
        <v>0</v>
      </c>
      <c r="N8" s="25"/>
    </row>
    <row r="9" ht="13">
      <c r="A9" s="1" t="s">
        <v>64</v>
      </c>
      <c r="C9" s="22" t="s">
        <v>144</v>
      </c>
      <c r="E9" s="23" t="s">
        <v>659</v>
      </c>
      <c r="L9" s="24">
        <f>SUMIFS(L10:L17,A10:A17,"P")</f>
        <v>0</v>
      </c>
      <c r="M9" s="24">
        <f>SUMIFS(M10:M17,A10:A17,"P")</f>
        <v>0</v>
      </c>
      <c r="N9" s="25"/>
    </row>
    <row r="10" ht="25">
      <c r="A10" s="1" t="s">
        <v>67</v>
      </c>
      <c r="B10" s="1">
        <v>1</v>
      </c>
      <c r="C10" s="26" t="s">
        <v>660</v>
      </c>
      <c r="D10" t="s">
        <v>69</v>
      </c>
      <c r="E10" s="27" t="s">
        <v>661</v>
      </c>
      <c r="F10" s="28" t="s">
        <v>85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>
      <c r="A12" s="1" t="s">
        <v>75</v>
      </c>
    </row>
    <row r="13" ht="112.5">
      <c r="A13" s="1" t="s">
        <v>76</v>
      </c>
      <c r="E13" s="27" t="s">
        <v>548</v>
      </c>
    </row>
    <row r="14" ht="25">
      <c r="A14" s="1" t="s">
        <v>67</v>
      </c>
      <c r="B14" s="1">
        <v>2</v>
      </c>
      <c r="C14" s="26" t="s">
        <v>662</v>
      </c>
      <c r="D14" t="s">
        <v>69</v>
      </c>
      <c r="E14" s="27" t="s">
        <v>663</v>
      </c>
      <c r="F14" s="28" t="s">
        <v>85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>
      <c r="A16" s="1" t="s">
        <v>75</v>
      </c>
    </row>
    <row r="17" ht="100">
      <c r="A17" s="1" t="s">
        <v>76</v>
      </c>
      <c r="E17" s="27" t="s">
        <v>596</v>
      </c>
    </row>
  </sheetData>
  <sheetProtection sheet="1" objects="1" scenarios="1" spinCount="100000" saltValue="FEzcSZBn5ewoZt+kGie50+8YJEpgQ/sgogMuGAGnekbcIh5zEx0hw8ozGGtHqvHqknip7IH1+uubpxSLPXPm6A==" hashValue="b4/l0gXQwF3leK4L2G/++4QrO1wDlYblmJMZMh/Zswt8IEVRIOwNdMziDWuY6az7BXf27sUWBDNp1bfMuZRL2g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COUNTIFS(L8:L18,"=0",A8:A18,"P")+COUNTIFS(L8:L18,"",A8:A18,"P")+SUM(Q8:Q18)</f>
        <v>0</v>
      </c>
    </row>
    <row r="8" ht="13">
      <c r="A8" s="1" t="s">
        <v>62</v>
      </c>
      <c r="C8" s="22" t="s">
        <v>664</v>
      </c>
      <c r="E8" s="23" t="s">
        <v>39</v>
      </c>
      <c r="L8" s="24">
        <f>L9</f>
        <v>0</v>
      </c>
      <c r="M8" s="24">
        <f>M9</f>
        <v>0</v>
      </c>
      <c r="N8" s="25"/>
    </row>
    <row r="9" ht="13">
      <c r="A9" s="1" t="s">
        <v>64</v>
      </c>
      <c r="C9" s="22" t="s">
        <v>171</v>
      </c>
      <c r="E9" s="23" t="s">
        <v>39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67</v>
      </c>
      <c r="B10" s="1">
        <v>1</v>
      </c>
      <c r="C10" s="26" t="s">
        <v>665</v>
      </c>
      <c r="D10" t="s">
        <v>69</v>
      </c>
      <c r="E10" s="27" t="s">
        <v>666</v>
      </c>
      <c r="F10" s="28" t="s">
        <v>132</v>
      </c>
      <c r="G10" s="29">
        <v>100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73</v>
      </c>
      <c r="E11" s="27" t="s">
        <v>667</v>
      </c>
    </row>
    <row r="12" ht="39">
      <c r="A12" s="1" t="s">
        <v>75</v>
      </c>
      <c r="E12" s="33" t="s">
        <v>668</v>
      </c>
    </row>
    <row r="13">
      <c r="A13" s="1" t="s">
        <v>76</v>
      </c>
      <c r="E13" s="27" t="s">
        <v>669</v>
      </c>
    </row>
    <row r="14">
      <c r="A14" s="1" t="s">
        <v>67</v>
      </c>
      <c r="B14" s="1">
        <v>2</v>
      </c>
      <c r="C14" s="26" t="s">
        <v>670</v>
      </c>
      <c r="D14" t="s">
        <v>69</v>
      </c>
      <c r="E14" s="27" t="s">
        <v>671</v>
      </c>
      <c r="F14" s="28" t="s">
        <v>132</v>
      </c>
      <c r="G14" s="29">
        <v>100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73</v>
      </c>
      <c r="E15" s="27" t="s">
        <v>667</v>
      </c>
    </row>
    <row r="16" ht="39">
      <c r="A16" s="1" t="s">
        <v>75</v>
      </c>
      <c r="E16" s="33" t="s">
        <v>668</v>
      </c>
    </row>
    <row r="17">
      <c r="A17" s="1" t="s">
        <v>76</v>
      </c>
      <c r="E17" s="27" t="s">
        <v>669</v>
      </c>
    </row>
  </sheetData>
  <sheetProtection sheet="1" objects="1" scenarios="1" spinCount="100000" saltValue="hsLcSVWpKb41D5Qn/N2pb2aM/NtUKRk4OhTOVk+fMNIeQrfaWksGRxuMBU1FtwkbB9m+xw0TLw5RA6vfhkCmAw==" hashValue="qY7MUAugjFRC/48mSb2FKMaj+AUD1SHM8In0kU4kK/mbN14KxKuHgJL2ADJTXIHVpBu93Lv3LbuUb3KERFeEC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42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43</v>
      </c>
      <c r="B3" s="17" t="s">
        <v>44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45</v>
      </c>
      <c r="B4" s="17" t="s">
        <v>46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47</v>
      </c>
      <c r="B5" s="9" t="s">
        <v>48</v>
      </c>
      <c r="C5" s="9" t="s">
        <v>49</v>
      </c>
      <c r="D5" s="9" t="s">
        <v>50</v>
      </c>
      <c r="E5" s="9" t="s">
        <v>51</v>
      </c>
      <c r="F5" s="9" t="s">
        <v>52</v>
      </c>
      <c r="G5" s="9" t="s">
        <v>53</v>
      </c>
      <c r="H5" s="9" t="s">
        <v>54</v>
      </c>
      <c r="I5" s="9" t="s">
        <v>55</v>
      </c>
      <c r="J5" s="21"/>
      <c r="K5" s="21"/>
      <c r="L5" s="9" t="s">
        <v>56</v>
      </c>
      <c r="M5" s="21"/>
      <c r="N5" s="9" t="s">
        <v>57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58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59</v>
      </c>
      <c r="K7" s="9" t="s">
        <v>60</v>
      </c>
      <c r="L7" s="9" t="s">
        <v>59</v>
      </c>
      <c r="M7" s="9" t="s">
        <v>60</v>
      </c>
      <c r="N7" s="9"/>
      <c r="S7" s="1" t="s">
        <v>61</v>
      </c>
      <c r="T7">
        <f>COUNTIFS(L8:L51,"=0",A8:A51,"P")+COUNTIFS(L8:L51,"",A8:A51,"P")+SUM(Q8:Q51)</f>
        <v>0</v>
      </c>
    </row>
    <row r="8" ht="13">
      <c r="A8" s="1" t="s">
        <v>62</v>
      </c>
      <c r="C8" s="22" t="s">
        <v>672</v>
      </c>
      <c r="E8" s="23" t="s">
        <v>41</v>
      </c>
      <c r="L8" s="24">
        <f>L9+L22</f>
        <v>0</v>
      </c>
      <c r="M8" s="24">
        <f>M9+M22</f>
        <v>0</v>
      </c>
      <c r="N8" s="25"/>
    </row>
    <row r="9" ht="13">
      <c r="A9" s="1" t="s">
        <v>64</v>
      </c>
      <c r="C9" s="22" t="s">
        <v>144</v>
      </c>
      <c r="E9" s="23" t="s">
        <v>673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67</v>
      </c>
      <c r="B10" s="1">
        <v>1</v>
      </c>
      <c r="C10" s="26" t="s">
        <v>674</v>
      </c>
      <c r="D10" t="s">
        <v>69</v>
      </c>
      <c r="E10" s="27" t="s">
        <v>675</v>
      </c>
      <c r="F10" s="28" t="s">
        <v>167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676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677</v>
      </c>
    </row>
    <row r="12" ht="39">
      <c r="A12" s="1" t="s">
        <v>75</v>
      </c>
      <c r="E12" s="33" t="s">
        <v>678</v>
      </c>
    </row>
    <row r="13" ht="137.5">
      <c r="A13" s="1" t="s">
        <v>76</v>
      </c>
      <c r="E13" s="27" t="s">
        <v>679</v>
      </c>
    </row>
    <row r="14">
      <c r="A14" s="1" t="s">
        <v>67</v>
      </c>
      <c r="B14" s="1">
        <v>2</v>
      </c>
      <c r="C14" s="26" t="s">
        <v>680</v>
      </c>
      <c r="D14" t="s">
        <v>69</v>
      </c>
      <c r="E14" s="27" t="s">
        <v>681</v>
      </c>
      <c r="F14" s="28" t="s">
        <v>167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676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677</v>
      </c>
    </row>
    <row r="16" ht="39">
      <c r="A16" s="1" t="s">
        <v>75</v>
      </c>
      <c r="E16" s="33" t="s">
        <v>678</v>
      </c>
    </row>
    <row r="17" ht="87.5">
      <c r="A17" s="1" t="s">
        <v>76</v>
      </c>
      <c r="E17" s="27" t="s">
        <v>682</v>
      </c>
    </row>
    <row r="18">
      <c r="A18" s="1" t="s">
        <v>67</v>
      </c>
      <c r="B18" s="1">
        <v>3</v>
      </c>
      <c r="C18" s="26" t="s">
        <v>683</v>
      </c>
      <c r="D18" t="s">
        <v>69</v>
      </c>
      <c r="E18" s="27" t="s">
        <v>684</v>
      </c>
      <c r="F18" s="28" t="s">
        <v>167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676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677</v>
      </c>
    </row>
    <row r="20" ht="39">
      <c r="A20" s="1" t="s">
        <v>75</v>
      </c>
      <c r="E20" s="33" t="s">
        <v>678</v>
      </c>
    </row>
    <row r="21" ht="87.5">
      <c r="A21" s="1" t="s">
        <v>76</v>
      </c>
      <c r="E21" s="27" t="s">
        <v>685</v>
      </c>
    </row>
    <row r="22" ht="13">
      <c r="A22" s="1" t="s">
        <v>64</v>
      </c>
      <c r="C22" s="22" t="s">
        <v>426</v>
      </c>
      <c r="E22" s="23" t="s">
        <v>686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67</v>
      </c>
      <c r="B23" s="1">
        <v>4</v>
      </c>
      <c r="C23" s="26" t="s">
        <v>687</v>
      </c>
      <c r="D23" t="s">
        <v>69</v>
      </c>
      <c r="E23" s="27" t="s">
        <v>688</v>
      </c>
      <c r="F23" s="28" t="s">
        <v>167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676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73</v>
      </c>
      <c r="E24" s="27" t="s">
        <v>689</v>
      </c>
    </row>
    <row r="25" ht="39">
      <c r="A25" s="1" t="s">
        <v>75</v>
      </c>
      <c r="E25" s="33" t="s">
        <v>678</v>
      </c>
    </row>
    <row r="26" ht="87.5">
      <c r="A26" s="1" t="s">
        <v>76</v>
      </c>
      <c r="E26" s="27" t="s">
        <v>690</v>
      </c>
    </row>
    <row r="27">
      <c r="A27" s="1" t="s">
        <v>67</v>
      </c>
      <c r="B27" s="1">
        <v>5</v>
      </c>
      <c r="C27" s="26" t="s">
        <v>691</v>
      </c>
      <c r="D27" t="s">
        <v>69</v>
      </c>
      <c r="E27" s="27" t="s">
        <v>692</v>
      </c>
      <c r="F27" s="28" t="s">
        <v>167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676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73</v>
      </c>
      <c r="E28" s="27" t="s">
        <v>693</v>
      </c>
    </row>
    <row r="29" ht="39">
      <c r="A29" s="1" t="s">
        <v>75</v>
      </c>
      <c r="E29" s="33" t="s">
        <v>678</v>
      </c>
    </row>
    <row r="30" ht="75">
      <c r="A30" s="1" t="s">
        <v>76</v>
      </c>
      <c r="E30" s="27" t="s">
        <v>694</v>
      </c>
    </row>
    <row r="31">
      <c r="A31" s="1" t="s">
        <v>67</v>
      </c>
      <c r="B31" s="1">
        <v>6</v>
      </c>
      <c r="C31" s="26" t="s">
        <v>695</v>
      </c>
      <c r="D31" t="s">
        <v>69</v>
      </c>
      <c r="E31" s="27" t="s">
        <v>696</v>
      </c>
      <c r="F31" s="28" t="s">
        <v>167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676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73</v>
      </c>
      <c r="E32" s="27" t="s">
        <v>697</v>
      </c>
    </row>
    <row r="33" ht="39">
      <c r="A33" s="1" t="s">
        <v>75</v>
      </c>
      <c r="E33" s="33" t="s">
        <v>678</v>
      </c>
    </row>
    <row r="34" ht="87.5">
      <c r="A34" s="1" t="s">
        <v>76</v>
      </c>
      <c r="E34" s="27" t="s">
        <v>698</v>
      </c>
    </row>
    <row r="35">
      <c r="A35" s="1" t="s">
        <v>67</v>
      </c>
      <c r="B35" s="1">
        <v>7</v>
      </c>
      <c r="C35" s="26" t="s">
        <v>699</v>
      </c>
      <c r="D35" t="s">
        <v>69</v>
      </c>
      <c r="E35" s="27" t="s">
        <v>700</v>
      </c>
      <c r="F35" s="28" t="s">
        <v>167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676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39">
      <c r="A37" s="1" t="s">
        <v>75</v>
      </c>
      <c r="E37" s="33" t="s">
        <v>678</v>
      </c>
    </row>
    <row r="38">
      <c r="A38" s="1" t="s">
        <v>76</v>
      </c>
      <c r="E38" s="27" t="s">
        <v>69</v>
      </c>
    </row>
    <row r="39">
      <c r="A39" s="1" t="s">
        <v>67</v>
      </c>
      <c r="B39" s="1">
        <v>8</v>
      </c>
      <c r="C39" s="26" t="s">
        <v>701</v>
      </c>
      <c r="D39" t="s">
        <v>69</v>
      </c>
      <c r="E39" s="27" t="s">
        <v>702</v>
      </c>
      <c r="F39" s="28" t="s">
        <v>167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676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703</v>
      </c>
    </row>
    <row r="41" ht="52">
      <c r="A41" s="1" t="s">
        <v>75</v>
      </c>
      <c r="E41" s="33" t="s">
        <v>704</v>
      </c>
    </row>
    <row r="42">
      <c r="A42" s="1" t="s">
        <v>76</v>
      </c>
      <c r="E42" s="27" t="s">
        <v>69</v>
      </c>
    </row>
    <row r="43">
      <c r="A43" s="1" t="s">
        <v>67</v>
      </c>
      <c r="B43" s="1">
        <v>9</v>
      </c>
      <c r="C43" s="26" t="s">
        <v>705</v>
      </c>
      <c r="D43" t="s">
        <v>69</v>
      </c>
      <c r="E43" s="27" t="s">
        <v>706</v>
      </c>
      <c r="F43" s="28" t="s">
        <v>167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676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>
      <c r="A45" s="1" t="s">
        <v>75</v>
      </c>
    </row>
    <row r="46">
      <c r="A46" s="1" t="s">
        <v>76</v>
      </c>
      <c r="E46" s="27" t="s">
        <v>69</v>
      </c>
    </row>
    <row r="47">
      <c r="A47" s="1" t="s">
        <v>67</v>
      </c>
      <c r="B47" s="1">
        <v>10</v>
      </c>
      <c r="C47" s="26" t="s">
        <v>707</v>
      </c>
      <c r="D47" t="s">
        <v>69</v>
      </c>
      <c r="E47" s="27" t="s">
        <v>708</v>
      </c>
      <c r="F47" s="28" t="s">
        <v>167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676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39">
      <c r="A49" s="1" t="s">
        <v>75</v>
      </c>
      <c r="E49" s="33" t="s">
        <v>678</v>
      </c>
    </row>
    <row r="50">
      <c r="A50" s="1" t="s">
        <v>76</v>
      </c>
      <c r="E50" s="27" t="s">
        <v>69</v>
      </c>
    </row>
  </sheetData>
  <sheetProtection sheet="1" objects="1" scenarios="1" spinCount="100000" saltValue="3KFp6laA4t/XzYVE18PDhxe9UkOPXopaiTRuMi5SHTFXMFcn8Bqhyb36nQkDv9fhlOWUGfxCwh0T6/bce00IcA==" hashValue="xr57MbAfBNj9NX6kj7L4Z1uYl8pZPMAoQmM8Unr/Y+ZABIyZ3fIM8kllEWWkCpmYsnuCaEH/y6xJVyMIcZm6jw==" algorithmName="SHA-512" password="9D6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2025-02-19T13:08:37Z</dcterms:created>
  <dcterms:modified xsi:type="dcterms:W3CDTF">2025-02-19T13:08:39Z</dcterms:modified>
</cp:coreProperties>
</file>