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auermuller\Documents\Soutěže\2025\Oprava DŘT v žst. Vyšší Brod kláštěr, Loučovice, Lipno nad Vltavou\"/>
    </mc:Choice>
  </mc:AlternateContent>
  <xr:revisionPtr revIDLastSave="0" documentId="13_ncr:1_{9BA5E116-B1CB-4A97-9A3B-FF4122B80E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1 - žst. Vyšší Brod" sheetId="2" r:id="rId2"/>
    <sheet name="001 - VRN - žst. Vyšší Brod" sheetId="3" r:id="rId3"/>
    <sheet name="002 - žst. Loučovice" sheetId="4" r:id="rId4"/>
    <sheet name="002 - VRN - žst. Loučovice" sheetId="5" r:id="rId5"/>
    <sheet name="003 - žst. Lipno nad Vltavou" sheetId="6" r:id="rId6"/>
    <sheet name="003 - VRN - žst. Lipno na..." sheetId="7" r:id="rId7"/>
    <sheet name="Pokyny pro vyplnění" sheetId="8" r:id="rId8"/>
  </sheets>
  <definedNames>
    <definedName name="_xlnm._FilterDatabase" localSheetId="2" hidden="1">'001 - VRN - žst. Vyšší Brod'!$C$81:$L$88</definedName>
    <definedName name="_xlnm._FilterDatabase" localSheetId="1" hidden="1">'001 - žst. Vyšší Brod'!$C$81:$L$125</definedName>
    <definedName name="_xlnm._FilterDatabase" localSheetId="4" hidden="1">'002 - VRN - žst. Loučovice'!$C$81:$L$88</definedName>
    <definedName name="_xlnm._FilterDatabase" localSheetId="3" hidden="1">'002 - žst. Loučovice'!$C$81:$L$124</definedName>
    <definedName name="_xlnm._FilterDatabase" localSheetId="6" hidden="1">'003 - VRN - žst. Lipno na...'!$C$80:$L$86</definedName>
    <definedName name="_xlnm._FilterDatabase" localSheetId="5" hidden="1">'003 - žst. Lipno nad Vltavou'!$C$81:$L$125</definedName>
    <definedName name="_xlnm.Print_Titles" localSheetId="2">'001 - VRN - žst. Vyšší Brod'!$81:$81</definedName>
    <definedName name="_xlnm.Print_Titles" localSheetId="1">'001 - žst. Vyšší Brod'!$81:$81</definedName>
    <definedName name="_xlnm.Print_Titles" localSheetId="4">'002 - VRN - žst. Loučovice'!$81:$81</definedName>
    <definedName name="_xlnm.Print_Titles" localSheetId="3">'002 - žst. Loučovice'!$81:$81</definedName>
    <definedName name="_xlnm.Print_Titles" localSheetId="6">'003 - VRN - žst. Lipno na...'!$80:$80</definedName>
    <definedName name="_xlnm.Print_Titles" localSheetId="5">'003 - žst. Lipno nad Vltavou'!$81:$81</definedName>
    <definedName name="_xlnm.Print_Titles" localSheetId="0">'Rekapitulace stavby'!$52:$52</definedName>
    <definedName name="_xlnm.Print_Area" localSheetId="2">'001 - VRN - žst. Vyšší Brod'!$C$4:$K$41,'001 - VRN - žst. Vyšší Brod'!$C$47:$K$63,'001 - VRN - žst. Vyšší Brod'!$C$69:$L$88</definedName>
    <definedName name="_xlnm.Print_Area" localSheetId="1">'001 - žst. Vyšší Brod'!$C$4:$K$41,'001 - žst. Vyšší Brod'!$C$47:$K$63,'001 - žst. Vyšší Brod'!$C$69:$L$125</definedName>
    <definedName name="_xlnm.Print_Area" localSheetId="4">'002 - VRN - žst. Loučovice'!$C$4:$K$41,'002 - VRN - žst. Loučovice'!$C$47:$K$63,'002 - VRN - žst. Loučovice'!$C$69:$L$88</definedName>
    <definedName name="_xlnm.Print_Area" localSheetId="3">'002 - žst. Loučovice'!$C$4:$K$41,'002 - žst. Loučovice'!$C$47:$K$63,'002 - žst. Loučovice'!$C$69:$L$124</definedName>
    <definedName name="_xlnm.Print_Area" localSheetId="6">'003 - VRN - žst. Lipno na...'!$C$4:$K$41,'003 - VRN - žst. Lipno na...'!$C$47:$K$62,'003 - VRN - žst. Lipno na...'!$C$68:$L$86</definedName>
    <definedName name="_xlnm.Print_Area" localSheetId="5">'003 - žst. Lipno nad Vltavou'!$C$4:$K$41,'003 - žst. Lipno nad Vltavou'!$C$47:$K$63,'003 - žst. Lipno nad Vltavou'!$C$69:$L$125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7" l="1"/>
  <c r="K38" i="7"/>
  <c r="BA60" i="1" s="1"/>
  <c r="K37" i="7"/>
  <c r="AZ60" i="1"/>
  <c r="BI86" i="7"/>
  <c r="BH86" i="7"/>
  <c r="BG86" i="7"/>
  <c r="BF86" i="7"/>
  <c r="X86" i="7"/>
  <c r="V86" i="7"/>
  <c r="T86" i="7"/>
  <c r="P86" i="7"/>
  <c r="BI85" i="7"/>
  <c r="BH85" i="7"/>
  <c r="BG85" i="7"/>
  <c r="BF85" i="7"/>
  <c r="X85" i="7"/>
  <c r="V85" i="7"/>
  <c r="T85" i="7"/>
  <c r="P85" i="7"/>
  <c r="BI84" i="7"/>
  <c r="BH84" i="7"/>
  <c r="BG84" i="7"/>
  <c r="BF84" i="7"/>
  <c r="X84" i="7"/>
  <c r="V84" i="7"/>
  <c r="T84" i="7"/>
  <c r="P84" i="7"/>
  <c r="BI83" i="7"/>
  <c r="BH83" i="7"/>
  <c r="BG83" i="7"/>
  <c r="BF83" i="7"/>
  <c r="X83" i="7"/>
  <c r="V83" i="7"/>
  <c r="T83" i="7"/>
  <c r="P83" i="7"/>
  <c r="BI82" i="7"/>
  <c r="BH82" i="7"/>
  <c r="BG82" i="7"/>
  <c r="BF82" i="7"/>
  <c r="X82" i="7"/>
  <c r="V82" i="7"/>
  <c r="T82" i="7"/>
  <c r="P82" i="7"/>
  <c r="BK82" i="7" s="1"/>
  <c r="F75" i="7"/>
  <c r="E73" i="7"/>
  <c r="F54" i="7"/>
  <c r="E52" i="7"/>
  <c r="J24" i="7"/>
  <c r="J57" i="7"/>
  <c r="J23" i="7"/>
  <c r="J21" i="7"/>
  <c r="J77" i="7"/>
  <c r="J20" i="7"/>
  <c r="J18" i="7"/>
  <c r="E18" i="7"/>
  <c r="F78" i="7"/>
  <c r="J17" i="7"/>
  <c r="J15" i="7"/>
  <c r="E15" i="7"/>
  <c r="F77" i="7" s="1"/>
  <c r="J14" i="7"/>
  <c r="J12" i="7"/>
  <c r="J75" i="7" s="1"/>
  <c r="E7" i="7"/>
  <c r="E71" i="7" s="1"/>
  <c r="K39" i="6"/>
  <c r="K38" i="6"/>
  <c r="BA59" i="1"/>
  <c r="K37" i="6"/>
  <c r="AZ59" i="1"/>
  <c r="BI125" i="6"/>
  <c r="BH125" i="6"/>
  <c r="BG125" i="6"/>
  <c r="BF125" i="6"/>
  <c r="X125" i="6"/>
  <c r="V125" i="6"/>
  <c r="T125" i="6"/>
  <c r="P125" i="6"/>
  <c r="BI124" i="6"/>
  <c r="BH124" i="6"/>
  <c r="BG124" i="6"/>
  <c r="BF124" i="6"/>
  <c r="X124" i="6"/>
  <c r="V124" i="6"/>
  <c r="T124" i="6"/>
  <c r="P124" i="6"/>
  <c r="BI123" i="6"/>
  <c r="BH123" i="6"/>
  <c r="BG123" i="6"/>
  <c r="BF123" i="6"/>
  <c r="X123" i="6"/>
  <c r="V123" i="6"/>
  <c r="T123" i="6"/>
  <c r="P123" i="6"/>
  <c r="BI122" i="6"/>
  <c r="BH122" i="6"/>
  <c r="BG122" i="6"/>
  <c r="BF122" i="6"/>
  <c r="X122" i="6"/>
  <c r="V122" i="6"/>
  <c r="T122" i="6"/>
  <c r="P122" i="6"/>
  <c r="BI121" i="6"/>
  <c r="BH121" i="6"/>
  <c r="BG121" i="6"/>
  <c r="BF121" i="6"/>
  <c r="X121" i="6"/>
  <c r="V121" i="6"/>
  <c r="T121" i="6"/>
  <c r="P121" i="6"/>
  <c r="BI120" i="6"/>
  <c r="BH120" i="6"/>
  <c r="BG120" i="6"/>
  <c r="BF120" i="6"/>
  <c r="X120" i="6"/>
  <c r="V120" i="6"/>
  <c r="T120" i="6"/>
  <c r="P120" i="6"/>
  <c r="BI119" i="6"/>
  <c r="BH119" i="6"/>
  <c r="BG119" i="6"/>
  <c r="BF119" i="6"/>
  <c r="X119" i="6"/>
  <c r="V119" i="6"/>
  <c r="T119" i="6"/>
  <c r="P119" i="6"/>
  <c r="BI118" i="6"/>
  <c r="BH118" i="6"/>
  <c r="BG118" i="6"/>
  <c r="BF118" i="6"/>
  <c r="X118" i="6"/>
  <c r="V118" i="6"/>
  <c r="T118" i="6"/>
  <c r="P118" i="6"/>
  <c r="BI117" i="6"/>
  <c r="BH117" i="6"/>
  <c r="BG117" i="6"/>
  <c r="BF117" i="6"/>
  <c r="X117" i="6"/>
  <c r="V117" i="6"/>
  <c r="T117" i="6"/>
  <c r="P117" i="6"/>
  <c r="BK117" i="6" s="1"/>
  <c r="BI116" i="6"/>
  <c r="BH116" i="6"/>
  <c r="BG116" i="6"/>
  <c r="BF116" i="6"/>
  <c r="X116" i="6"/>
  <c r="V116" i="6"/>
  <c r="T116" i="6"/>
  <c r="P116" i="6"/>
  <c r="BI115" i="6"/>
  <c r="BH115" i="6"/>
  <c r="BG115" i="6"/>
  <c r="BF115" i="6"/>
  <c r="X115" i="6"/>
  <c r="V115" i="6"/>
  <c r="T115" i="6"/>
  <c r="P115" i="6"/>
  <c r="BI114" i="6"/>
  <c r="BH114" i="6"/>
  <c r="BG114" i="6"/>
  <c r="BF114" i="6"/>
  <c r="X114" i="6"/>
  <c r="V114" i="6"/>
  <c r="T114" i="6"/>
  <c r="P114" i="6"/>
  <c r="BK114" i="6" s="1"/>
  <c r="BI113" i="6"/>
  <c r="BH113" i="6"/>
  <c r="BG113" i="6"/>
  <c r="BF113" i="6"/>
  <c r="X113" i="6"/>
  <c r="V113" i="6"/>
  <c r="T113" i="6"/>
  <c r="P113" i="6"/>
  <c r="BI112" i="6"/>
  <c r="BH112" i="6"/>
  <c r="BG112" i="6"/>
  <c r="BF112" i="6"/>
  <c r="X112" i="6"/>
  <c r="V112" i="6"/>
  <c r="T112" i="6"/>
  <c r="P112" i="6"/>
  <c r="BI111" i="6"/>
  <c r="BH111" i="6"/>
  <c r="BG111" i="6"/>
  <c r="BF111" i="6"/>
  <c r="X111" i="6"/>
  <c r="V111" i="6"/>
  <c r="T111" i="6"/>
  <c r="P111" i="6"/>
  <c r="K111" i="6" s="1"/>
  <c r="BE111" i="6" s="1"/>
  <c r="BI110" i="6"/>
  <c r="BH110" i="6"/>
  <c r="BG110" i="6"/>
  <c r="BF110" i="6"/>
  <c r="X110" i="6"/>
  <c r="V110" i="6"/>
  <c r="T110" i="6"/>
  <c r="P110" i="6"/>
  <c r="BI109" i="6"/>
  <c r="BH109" i="6"/>
  <c r="BG109" i="6"/>
  <c r="BF109" i="6"/>
  <c r="X109" i="6"/>
  <c r="V109" i="6"/>
  <c r="T109" i="6"/>
  <c r="P109" i="6"/>
  <c r="BI108" i="6"/>
  <c r="BH108" i="6"/>
  <c r="BG108" i="6"/>
  <c r="BF108" i="6"/>
  <c r="X108" i="6"/>
  <c r="V108" i="6"/>
  <c r="T108" i="6"/>
  <c r="P108" i="6"/>
  <c r="BI107" i="6"/>
  <c r="BH107" i="6"/>
  <c r="BG107" i="6"/>
  <c r="BF107" i="6"/>
  <c r="X107" i="6"/>
  <c r="V107" i="6"/>
  <c r="T107" i="6"/>
  <c r="P107" i="6"/>
  <c r="BI106" i="6"/>
  <c r="BH106" i="6"/>
  <c r="BG106" i="6"/>
  <c r="BF106" i="6"/>
  <c r="X106" i="6"/>
  <c r="V106" i="6"/>
  <c r="T106" i="6"/>
  <c r="P106" i="6"/>
  <c r="BI105" i="6"/>
  <c r="BH105" i="6"/>
  <c r="BG105" i="6"/>
  <c r="BF105" i="6"/>
  <c r="X105" i="6"/>
  <c r="V105" i="6"/>
  <c r="T105" i="6"/>
  <c r="P105" i="6"/>
  <c r="K105" i="6" s="1"/>
  <c r="BE105" i="6" s="1"/>
  <c r="BI104" i="6"/>
  <c r="BH104" i="6"/>
  <c r="BG104" i="6"/>
  <c r="BF104" i="6"/>
  <c r="X104" i="6"/>
  <c r="V104" i="6"/>
  <c r="T104" i="6"/>
  <c r="P104" i="6"/>
  <c r="BI103" i="6"/>
  <c r="BH103" i="6"/>
  <c r="BG103" i="6"/>
  <c r="BF103" i="6"/>
  <c r="X103" i="6"/>
  <c r="V103" i="6"/>
  <c r="T103" i="6"/>
  <c r="P103" i="6"/>
  <c r="BI102" i="6"/>
  <c r="BH102" i="6"/>
  <c r="BG102" i="6"/>
  <c r="BF102" i="6"/>
  <c r="X102" i="6"/>
  <c r="V102" i="6"/>
  <c r="T102" i="6"/>
  <c r="P102" i="6"/>
  <c r="BI101" i="6"/>
  <c r="BH101" i="6"/>
  <c r="BG101" i="6"/>
  <c r="BF101" i="6"/>
  <c r="X101" i="6"/>
  <c r="V101" i="6"/>
  <c r="T101" i="6"/>
  <c r="P101" i="6"/>
  <c r="BI100" i="6"/>
  <c r="BH100" i="6"/>
  <c r="BG100" i="6"/>
  <c r="BF100" i="6"/>
  <c r="X100" i="6"/>
  <c r="V100" i="6"/>
  <c r="T100" i="6"/>
  <c r="P100" i="6"/>
  <c r="BI99" i="6"/>
  <c r="BH99" i="6"/>
  <c r="BG99" i="6"/>
  <c r="BF99" i="6"/>
  <c r="X99" i="6"/>
  <c r="V99" i="6"/>
  <c r="T99" i="6"/>
  <c r="P99" i="6"/>
  <c r="BI98" i="6"/>
  <c r="BH98" i="6"/>
  <c r="BG98" i="6"/>
  <c r="BF98" i="6"/>
  <c r="X98" i="6"/>
  <c r="V98" i="6"/>
  <c r="T98" i="6"/>
  <c r="P98" i="6"/>
  <c r="BI97" i="6"/>
  <c r="BH97" i="6"/>
  <c r="BG97" i="6"/>
  <c r="BF97" i="6"/>
  <c r="X97" i="6"/>
  <c r="V97" i="6"/>
  <c r="T97" i="6"/>
  <c r="P97" i="6"/>
  <c r="BI96" i="6"/>
  <c r="BH96" i="6"/>
  <c r="BG96" i="6"/>
  <c r="BF96" i="6"/>
  <c r="X96" i="6"/>
  <c r="V96" i="6"/>
  <c r="T96" i="6"/>
  <c r="P96" i="6"/>
  <c r="K96" i="6" s="1"/>
  <c r="BE96" i="6" s="1"/>
  <c r="BI95" i="6"/>
  <c r="BH95" i="6"/>
  <c r="BG95" i="6"/>
  <c r="BF95" i="6"/>
  <c r="X95" i="6"/>
  <c r="V95" i="6"/>
  <c r="T95" i="6"/>
  <c r="P95" i="6"/>
  <c r="BI94" i="6"/>
  <c r="BH94" i="6"/>
  <c r="BG94" i="6"/>
  <c r="BF94" i="6"/>
  <c r="X94" i="6"/>
  <c r="V94" i="6"/>
  <c r="T94" i="6"/>
  <c r="P94" i="6"/>
  <c r="BI93" i="6"/>
  <c r="BH93" i="6"/>
  <c r="BG93" i="6"/>
  <c r="BF93" i="6"/>
  <c r="X93" i="6"/>
  <c r="V93" i="6"/>
  <c r="T93" i="6"/>
  <c r="P93" i="6"/>
  <c r="BI92" i="6"/>
  <c r="BH92" i="6"/>
  <c r="BG92" i="6"/>
  <c r="BF92" i="6"/>
  <c r="X92" i="6"/>
  <c r="V92" i="6"/>
  <c r="T92" i="6"/>
  <c r="P92" i="6"/>
  <c r="BI91" i="6"/>
  <c r="BH91" i="6"/>
  <c r="BG91" i="6"/>
  <c r="BF91" i="6"/>
  <c r="X91" i="6"/>
  <c r="V91" i="6"/>
  <c r="T91" i="6"/>
  <c r="P91" i="6"/>
  <c r="BI90" i="6"/>
  <c r="BH90" i="6"/>
  <c r="BG90" i="6"/>
  <c r="BF90" i="6"/>
  <c r="X90" i="6"/>
  <c r="V90" i="6"/>
  <c r="T90" i="6"/>
  <c r="P90" i="6"/>
  <c r="BK90" i="6" s="1"/>
  <c r="BI89" i="6"/>
  <c r="BH89" i="6"/>
  <c r="BG89" i="6"/>
  <c r="BF89" i="6"/>
  <c r="X89" i="6"/>
  <c r="V89" i="6"/>
  <c r="T89" i="6"/>
  <c r="P89" i="6"/>
  <c r="BI88" i="6"/>
  <c r="BH88" i="6"/>
  <c r="BG88" i="6"/>
  <c r="BF88" i="6"/>
  <c r="X88" i="6"/>
  <c r="V88" i="6"/>
  <c r="T88" i="6"/>
  <c r="P88" i="6"/>
  <c r="BI87" i="6"/>
  <c r="BH87" i="6"/>
  <c r="BG87" i="6"/>
  <c r="BF87" i="6"/>
  <c r="X87" i="6"/>
  <c r="V87" i="6"/>
  <c r="T87" i="6"/>
  <c r="P87" i="6"/>
  <c r="K87" i="6" s="1"/>
  <c r="BE87" i="6" s="1"/>
  <c r="BI86" i="6"/>
  <c r="BH86" i="6"/>
  <c r="BG86" i="6"/>
  <c r="BF86" i="6"/>
  <c r="X86" i="6"/>
  <c r="V86" i="6"/>
  <c r="T86" i="6"/>
  <c r="P86" i="6"/>
  <c r="BI85" i="6"/>
  <c r="BH85" i="6"/>
  <c r="BG85" i="6"/>
  <c r="BF85" i="6"/>
  <c r="X85" i="6"/>
  <c r="V85" i="6"/>
  <c r="T85" i="6"/>
  <c r="P85" i="6"/>
  <c r="BI84" i="6"/>
  <c r="BH84" i="6"/>
  <c r="BG84" i="6"/>
  <c r="BF84" i="6"/>
  <c r="X84" i="6"/>
  <c r="V84" i="6"/>
  <c r="T84" i="6"/>
  <c r="P84" i="6"/>
  <c r="F76" i="6"/>
  <c r="E74" i="6"/>
  <c r="F54" i="6"/>
  <c r="E52" i="6"/>
  <c r="J24" i="6"/>
  <c r="J79" i="6"/>
  <c r="J23" i="6"/>
  <c r="J21" i="6"/>
  <c r="J78" i="6"/>
  <c r="J20" i="6"/>
  <c r="J18" i="6"/>
  <c r="E18" i="6"/>
  <c r="F57" i="6"/>
  <c r="J17" i="6"/>
  <c r="J15" i="6"/>
  <c r="E15" i="6"/>
  <c r="F78" i="6" s="1"/>
  <c r="J14" i="6"/>
  <c r="J12" i="6"/>
  <c r="J76" i="6"/>
  <c r="E7" i="6"/>
  <c r="E50" i="6" s="1"/>
  <c r="K39" i="5"/>
  <c r="K38" i="5"/>
  <c r="BA58" i="1"/>
  <c r="K37" i="5"/>
  <c r="AZ58" i="1"/>
  <c r="BI88" i="5"/>
  <c r="BH88" i="5"/>
  <c r="BG88" i="5"/>
  <c r="BF88" i="5"/>
  <c r="X88" i="5"/>
  <c r="V88" i="5"/>
  <c r="T88" i="5"/>
  <c r="P88" i="5"/>
  <c r="BI87" i="5"/>
  <c r="BH87" i="5"/>
  <c r="BG87" i="5"/>
  <c r="BF87" i="5"/>
  <c r="X87" i="5"/>
  <c r="V87" i="5"/>
  <c r="T87" i="5"/>
  <c r="P87" i="5"/>
  <c r="BI86" i="5"/>
  <c r="BH86" i="5"/>
  <c r="BG86" i="5"/>
  <c r="BF86" i="5"/>
  <c r="X86" i="5"/>
  <c r="V86" i="5"/>
  <c r="T86" i="5"/>
  <c r="P86" i="5"/>
  <c r="BI85" i="5"/>
  <c r="BH85" i="5"/>
  <c r="BG85" i="5"/>
  <c r="BF85" i="5"/>
  <c r="X85" i="5"/>
  <c r="V85" i="5"/>
  <c r="T85" i="5"/>
  <c r="P85" i="5"/>
  <c r="BI84" i="5"/>
  <c r="BH84" i="5"/>
  <c r="BG84" i="5"/>
  <c r="BF84" i="5"/>
  <c r="X84" i="5"/>
  <c r="V84" i="5"/>
  <c r="T84" i="5"/>
  <c r="P84" i="5"/>
  <c r="F76" i="5"/>
  <c r="E74" i="5"/>
  <c r="F54" i="5"/>
  <c r="E52" i="5"/>
  <c r="J24" i="5"/>
  <c r="J79" i="5"/>
  <c r="J23" i="5"/>
  <c r="J21" i="5"/>
  <c r="J78" i="5"/>
  <c r="J20" i="5"/>
  <c r="J18" i="5"/>
  <c r="E18" i="5"/>
  <c r="F79" i="5"/>
  <c r="J17" i="5"/>
  <c r="J15" i="5"/>
  <c r="E15" i="5"/>
  <c r="F56" i="5" s="1"/>
  <c r="J14" i="5"/>
  <c r="J12" i="5"/>
  <c r="J76" i="5"/>
  <c r="E7" i="5"/>
  <c r="E50" i="5" s="1"/>
  <c r="K39" i="4"/>
  <c r="K38" i="4"/>
  <c r="BA57" i="1"/>
  <c r="K37" i="4"/>
  <c r="AZ57" i="1" s="1"/>
  <c r="BI124" i="4"/>
  <c r="BH124" i="4"/>
  <c r="BG124" i="4"/>
  <c r="BF124" i="4"/>
  <c r="X124" i="4"/>
  <c r="V124" i="4"/>
  <c r="T124" i="4"/>
  <c r="P124" i="4"/>
  <c r="K124" i="4" s="1"/>
  <c r="BI123" i="4"/>
  <c r="BH123" i="4"/>
  <c r="BG123" i="4"/>
  <c r="BF123" i="4"/>
  <c r="X123" i="4"/>
  <c r="V123" i="4"/>
  <c r="T123" i="4"/>
  <c r="P123" i="4"/>
  <c r="BK123" i="4" s="1"/>
  <c r="BI122" i="4"/>
  <c r="BH122" i="4"/>
  <c r="BG122" i="4"/>
  <c r="BF122" i="4"/>
  <c r="X122" i="4"/>
  <c r="V122" i="4"/>
  <c r="T122" i="4"/>
  <c r="P122" i="4"/>
  <c r="BI121" i="4"/>
  <c r="BH121" i="4"/>
  <c r="BG121" i="4"/>
  <c r="BF121" i="4"/>
  <c r="X121" i="4"/>
  <c r="V121" i="4"/>
  <c r="T121" i="4"/>
  <c r="P121" i="4"/>
  <c r="BI120" i="4"/>
  <c r="BH120" i="4"/>
  <c r="BG120" i="4"/>
  <c r="BF120" i="4"/>
  <c r="X120" i="4"/>
  <c r="V120" i="4"/>
  <c r="T120" i="4"/>
  <c r="P120" i="4"/>
  <c r="K120" i="4" s="1"/>
  <c r="BE120" i="4" s="1"/>
  <c r="BI119" i="4"/>
  <c r="BH119" i="4"/>
  <c r="BG119" i="4"/>
  <c r="BF119" i="4"/>
  <c r="X119" i="4"/>
  <c r="V119" i="4"/>
  <c r="T119" i="4"/>
  <c r="P119" i="4"/>
  <c r="BI118" i="4"/>
  <c r="BH118" i="4"/>
  <c r="BG118" i="4"/>
  <c r="BF118" i="4"/>
  <c r="X118" i="4"/>
  <c r="V118" i="4"/>
  <c r="T118" i="4"/>
  <c r="P118" i="4"/>
  <c r="BK118" i="4" s="1"/>
  <c r="BI117" i="4"/>
  <c r="BH117" i="4"/>
  <c r="BG117" i="4"/>
  <c r="BF117" i="4"/>
  <c r="X117" i="4"/>
  <c r="V117" i="4"/>
  <c r="T117" i="4"/>
  <c r="P117" i="4"/>
  <c r="BK117" i="4" s="1"/>
  <c r="BI116" i="4"/>
  <c r="BH116" i="4"/>
  <c r="BG116" i="4"/>
  <c r="BF116" i="4"/>
  <c r="X116" i="4"/>
  <c r="V116" i="4"/>
  <c r="T116" i="4"/>
  <c r="P116" i="4"/>
  <c r="BI115" i="4"/>
  <c r="BH115" i="4"/>
  <c r="BG115" i="4"/>
  <c r="BF115" i="4"/>
  <c r="X115" i="4"/>
  <c r="V115" i="4"/>
  <c r="T115" i="4"/>
  <c r="P115" i="4"/>
  <c r="BK115" i="4" s="1"/>
  <c r="BI114" i="4"/>
  <c r="BH114" i="4"/>
  <c r="BG114" i="4"/>
  <c r="BF114" i="4"/>
  <c r="X114" i="4"/>
  <c r="V114" i="4"/>
  <c r="T114" i="4"/>
  <c r="P114" i="4"/>
  <c r="K114" i="4" s="1"/>
  <c r="BE114" i="4" s="1"/>
  <c r="BI113" i="4"/>
  <c r="BH113" i="4"/>
  <c r="BG113" i="4"/>
  <c r="BF113" i="4"/>
  <c r="X113" i="4"/>
  <c r="V113" i="4"/>
  <c r="T113" i="4"/>
  <c r="P113" i="4"/>
  <c r="BI112" i="4"/>
  <c r="BH112" i="4"/>
  <c r="BG112" i="4"/>
  <c r="BF112" i="4"/>
  <c r="X112" i="4"/>
  <c r="V112" i="4"/>
  <c r="T112" i="4"/>
  <c r="P112" i="4"/>
  <c r="BK112" i="4" s="1"/>
  <c r="BI111" i="4"/>
  <c r="BH111" i="4"/>
  <c r="BG111" i="4"/>
  <c r="BF111" i="4"/>
  <c r="X111" i="4"/>
  <c r="V111" i="4"/>
  <c r="T111" i="4"/>
  <c r="P111" i="4"/>
  <c r="K111" i="4" s="1"/>
  <c r="BE111" i="4" s="1"/>
  <c r="BI110" i="4"/>
  <c r="BH110" i="4"/>
  <c r="BG110" i="4"/>
  <c r="BF110" i="4"/>
  <c r="X110" i="4"/>
  <c r="V110" i="4"/>
  <c r="T110" i="4"/>
  <c r="P110" i="4"/>
  <c r="BI109" i="4"/>
  <c r="BH109" i="4"/>
  <c r="BG109" i="4"/>
  <c r="BF109" i="4"/>
  <c r="X109" i="4"/>
  <c r="V109" i="4"/>
  <c r="T109" i="4"/>
  <c r="P109" i="4"/>
  <c r="K109" i="4" s="1"/>
  <c r="BE109" i="4" s="1"/>
  <c r="BI108" i="4"/>
  <c r="BH108" i="4"/>
  <c r="BG108" i="4"/>
  <c r="BF108" i="4"/>
  <c r="X108" i="4"/>
  <c r="V108" i="4"/>
  <c r="T108" i="4"/>
  <c r="P108" i="4"/>
  <c r="BI107" i="4"/>
  <c r="BH107" i="4"/>
  <c r="BG107" i="4"/>
  <c r="BF107" i="4"/>
  <c r="X107" i="4"/>
  <c r="V107" i="4"/>
  <c r="T107" i="4"/>
  <c r="P107" i="4"/>
  <c r="BI106" i="4"/>
  <c r="BH106" i="4"/>
  <c r="BG106" i="4"/>
  <c r="BF106" i="4"/>
  <c r="X106" i="4"/>
  <c r="V106" i="4"/>
  <c r="T106" i="4"/>
  <c r="P106" i="4"/>
  <c r="K106" i="4" s="1"/>
  <c r="BE106" i="4" s="1"/>
  <c r="BI105" i="4"/>
  <c r="BH105" i="4"/>
  <c r="BG105" i="4"/>
  <c r="BF105" i="4"/>
  <c r="X105" i="4"/>
  <c r="V105" i="4"/>
  <c r="T105" i="4"/>
  <c r="P105" i="4"/>
  <c r="K105" i="4" s="1"/>
  <c r="BE105" i="4" s="1"/>
  <c r="BI104" i="4"/>
  <c r="BH104" i="4"/>
  <c r="BG104" i="4"/>
  <c r="BF104" i="4"/>
  <c r="X104" i="4"/>
  <c r="V104" i="4"/>
  <c r="T104" i="4"/>
  <c r="P104" i="4"/>
  <c r="BI103" i="4"/>
  <c r="BH103" i="4"/>
  <c r="BG103" i="4"/>
  <c r="BF103" i="4"/>
  <c r="X103" i="4"/>
  <c r="V103" i="4"/>
  <c r="T103" i="4"/>
  <c r="P103" i="4"/>
  <c r="BI102" i="4"/>
  <c r="BH102" i="4"/>
  <c r="BG102" i="4"/>
  <c r="BF102" i="4"/>
  <c r="X102" i="4"/>
  <c r="V102" i="4"/>
  <c r="T102" i="4"/>
  <c r="P102" i="4"/>
  <c r="BK102" i="4" s="1"/>
  <c r="BI101" i="4"/>
  <c r="BH101" i="4"/>
  <c r="BG101" i="4"/>
  <c r="BF101" i="4"/>
  <c r="X101" i="4"/>
  <c r="V101" i="4"/>
  <c r="T101" i="4"/>
  <c r="P101" i="4"/>
  <c r="BI100" i="4"/>
  <c r="BH100" i="4"/>
  <c r="BG100" i="4"/>
  <c r="BF100" i="4"/>
  <c r="X100" i="4"/>
  <c r="V100" i="4"/>
  <c r="T100" i="4"/>
  <c r="P100" i="4"/>
  <c r="BI99" i="4"/>
  <c r="BH99" i="4"/>
  <c r="BG99" i="4"/>
  <c r="BF99" i="4"/>
  <c r="X99" i="4"/>
  <c r="V99" i="4"/>
  <c r="T99" i="4"/>
  <c r="P99" i="4"/>
  <c r="K99" i="4" s="1"/>
  <c r="BE99" i="4" s="1"/>
  <c r="BI98" i="4"/>
  <c r="BH98" i="4"/>
  <c r="BG98" i="4"/>
  <c r="BF98" i="4"/>
  <c r="X98" i="4"/>
  <c r="V98" i="4"/>
  <c r="T98" i="4"/>
  <c r="P98" i="4"/>
  <c r="BI97" i="4"/>
  <c r="BH97" i="4"/>
  <c r="BG97" i="4"/>
  <c r="BF97" i="4"/>
  <c r="X97" i="4"/>
  <c r="V97" i="4"/>
  <c r="T97" i="4"/>
  <c r="P97" i="4"/>
  <c r="BI96" i="4"/>
  <c r="BH96" i="4"/>
  <c r="BG96" i="4"/>
  <c r="BF96" i="4"/>
  <c r="X96" i="4"/>
  <c r="V96" i="4"/>
  <c r="T96" i="4"/>
  <c r="P96" i="4"/>
  <c r="BI95" i="4"/>
  <c r="BH95" i="4"/>
  <c r="BG95" i="4"/>
  <c r="BF95" i="4"/>
  <c r="X95" i="4"/>
  <c r="V95" i="4"/>
  <c r="T95" i="4"/>
  <c r="P95" i="4"/>
  <c r="BI94" i="4"/>
  <c r="BH94" i="4"/>
  <c r="BG94" i="4"/>
  <c r="BF94" i="4"/>
  <c r="X94" i="4"/>
  <c r="V94" i="4"/>
  <c r="T94" i="4"/>
  <c r="P94" i="4"/>
  <c r="BK94" i="4" s="1"/>
  <c r="BI93" i="4"/>
  <c r="BH93" i="4"/>
  <c r="BG93" i="4"/>
  <c r="BF93" i="4"/>
  <c r="X93" i="4"/>
  <c r="V93" i="4"/>
  <c r="T93" i="4"/>
  <c r="P93" i="4"/>
  <c r="BI92" i="4"/>
  <c r="BH92" i="4"/>
  <c r="BG92" i="4"/>
  <c r="BF92" i="4"/>
  <c r="X92" i="4"/>
  <c r="V92" i="4"/>
  <c r="T92" i="4"/>
  <c r="P92" i="4"/>
  <c r="BI91" i="4"/>
  <c r="BH91" i="4"/>
  <c r="BG91" i="4"/>
  <c r="BF91" i="4"/>
  <c r="X91" i="4"/>
  <c r="V91" i="4"/>
  <c r="T91" i="4"/>
  <c r="P91" i="4"/>
  <c r="BI90" i="4"/>
  <c r="BH90" i="4"/>
  <c r="BG90" i="4"/>
  <c r="BF90" i="4"/>
  <c r="X90" i="4"/>
  <c r="V90" i="4"/>
  <c r="T90" i="4"/>
  <c r="P90" i="4"/>
  <c r="BK90" i="4" s="1"/>
  <c r="BI89" i="4"/>
  <c r="BH89" i="4"/>
  <c r="BG89" i="4"/>
  <c r="BF89" i="4"/>
  <c r="X89" i="4"/>
  <c r="V89" i="4"/>
  <c r="T89" i="4"/>
  <c r="P89" i="4"/>
  <c r="BI88" i="4"/>
  <c r="BH88" i="4"/>
  <c r="BG88" i="4"/>
  <c r="BF88" i="4"/>
  <c r="X88" i="4"/>
  <c r="V88" i="4"/>
  <c r="T88" i="4"/>
  <c r="P88" i="4"/>
  <c r="K88" i="4" s="1"/>
  <c r="BE88" i="4" s="1"/>
  <c r="BI87" i="4"/>
  <c r="BH87" i="4"/>
  <c r="BG87" i="4"/>
  <c r="BF87" i="4"/>
  <c r="X87" i="4"/>
  <c r="V87" i="4"/>
  <c r="T87" i="4"/>
  <c r="P87" i="4"/>
  <c r="BI86" i="4"/>
  <c r="BH86" i="4"/>
  <c r="BG86" i="4"/>
  <c r="BF86" i="4"/>
  <c r="X86" i="4"/>
  <c r="V86" i="4"/>
  <c r="T86" i="4"/>
  <c r="P86" i="4"/>
  <c r="BI85" i="4"/>
  <c r="BH85" i="4"/>
  <c r="BG85" i="4"/>
  <c r="BF85" i="4"/>
  <c r="X85" i="4"/>
  <c r="V85" i="4"/>
  <c r="T85" i="4"/>
  <c r="P85" i="4"/>
  <c r="BI84" i="4"/>
  <c r="BH84" i="4"/>
  <c r="BG84" i="4"/>
  <c r="BF84" i="4"/>
  <c r="X84" i="4"/>
  <c r="V84" i="4"/>
  <c r="T84" i="4"/>
  <c r="P84" i="4"/>
  <c r="F76" i="4"/>
  <c r="E74" i="4"/>
  <c r="F54" i="4"/>
  <c r="E52" i="4"/>
  <c r="J24" i="4"/>
  <c r="J79" i="4"/>
  <c r="J23" i="4"/>
  <c r="J21" i="4"/>
  <c r="J78" i="4"/>
  <c r="J20" i="4"/>
  <c r="J18" i="4"/>
  <c r="E18" i="4"/>
  <c r="F57" i="4" s="1"/>
  <c r="J17" i="4"/>
  <c r="J15" i="4"/>
  <c r="E15" i="4"/>
  <c r="F78" i="4" s="1"/>
  <c r="J14" i="4"/>
  <c r="J12" i="4"/>
  <c r="J54" i="4" s="1"/>
  <c r="E7" i="4"/>
  <c r="E72" i="4" s="1"/>
  <c r="K39" i="3"/>
  <c r="K38" i="3"/>
  <c r="BA56" i="1" s="1"/>
  <c r="K37" i="3"/>
  <c r="AZ56" i="1" s="1"/>
  <c r="BI88" i="3"/>
  <c r="BH88" i="3"/>
  <c r="BG88" i="3"/>
  <c r="BF88" i="3"/>
  <c r="X88" i="3"/>
  <c r="V88" i="3"/>
  <c r="T88" i="3"/>
  <c r="P88" i="3"/>
  <c r="BK88" i="3" s="1"/>
  <c r="BI87" i="3"/>
  <c r="BH87" i="3"/>
  <c r="BG87" i="3"/>
  <c r="BF87" i="3"/>
  <c r="X87" i="3"/>
  <c r="V87" i="3"/>
  <c r="T87" i="3"/>
  <c r="P87" i="3"/>
  <c r="BK87" i="3" s="1"/>
  <c r="BI86" i="3"/>
  <c r="BH86" i="3"/>
  <c r="BG86" i="3"/>
  <c r="BF86" i="3"/>
  <c r="X86" i="3"/>
  <c r="V86" i="3"/>
  <c r="T86" i="3"/>
  <c r="P86" i="3"/>
  <c r="BI85" i="3"/>
  <c r="BH85" i="3"/>
  <c r="BG85" i="3"/>
  <c r="BF85" i="3"/>
  <c r="X85" i="3"/>
  <c r="V85" i="3"/>
  <c r="T85" i="3"/>
  <c r="P85" i="3"/>
  <c r="BK85" i="3" s="1"/>
  <c r="BI84" i="3"/>
  <c r="BH84" i="3"/>
  <c r="BG84" i="3"/>
  <c r="BF84" i="3"/>
  <c r="X84" i="3"/>
  <c r="V84" i="3"/>
  <c r="T84" i="3"/>
  <c r="P84" i="3"/>
  <c r="BK84" i="3" s="1"/>
  <c r="F76" i="3"/>
  <c r="E74" i="3"/>
  <c r="F54" i="3"/>
  <c r="E52" i="3"/>
  <c r="J24" i="3"/>
  <c r="J79" i="3"/>
  <c r="J23" i="3"/>
  <c r="J21" i="3"/>
  <c r="J56" i="3"/>
  <c r="J20" i="3"/>
  <c r="J18" i="3"/>
  <c r="E18" i="3"/>
  <c r="F57" i="3"/>
  <c r="J17" i="3"/>
  <c r="J15" i="3"/>
  <c r="E15" i="3"/>
  <c r="F78" i="3" s="1"/>
  <c r="J14" i="3"/>
  <c r="J12" i="3"/>
  <c r="J76" i="3" s="1"/>
  <c r="E7" i="3"/>
  <c r="E72" i="3" s="1"/>
  <c r="K39" i="2"/>
  <c r="K38" i="2"/>
  <c r="BA55" i="1"/>
  <c r="K37" i="2"/>
  <c r="AZ55" i="1" s="1"/>
  <c r="BI125" i="2"/>
  <c r="BH125" i="2"/>
  <c r="BG125" i="2"/>
  <c r="BF125" i="2"/>
  <c r="X125" i="2"/>
  <c r="V125" i="2"/>
  <c r="T125" i="2"/>
  <c r="P125" i="2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I121" i="2"/>
  <c r="BH121" i="2"/>
  <c r="BG121" i="2"/>
  <c r="BF121" i="2"/>
  <c r="X121" i="2"/>
  <c r="V121" i="2"/>
  <c r="T121" i="2"/>
  <c r="P121" i="2"/>
  <c r="BI120" i="2"/>
  <c r="BH120" i="2"/>
  <c r="BG120" i="2"/>
  <c r="BF120" i="2"/>
  <c r="X120" i="2"/>
  <c r="V120" i="2"/>
  <c r="T120" i="2"/>
  <c r="P120" i="2"/>
  <c r="BI119" i="2"/>
  <c r="BH119" i="2"/>
  <c r="BG119" i="2"/>
  <c r="BF119" i="2"/>
  <c r="X119" i="2"/>
  <c r="V119" i="2"/>
  <c r="T119" i="2"/>
  <c r="P119" i="2"/>
  <c r="BI118" i="2"/>
  <c r="BH118" i="2"/>
  <c r="BG118" i="2"/>
  <c r="BF118" i="2"/>
  <c r="X118" i="2"/>
  <c r="V118" i="2"/>
  <c r="T118" i="2"/>
  <c r="P118" i="2"/>
  <c r="BI117" i="2"/>
  <c r="BH117" i="2"/>
  <c r="BG117" i="2"/>
  <c r="BF117" i="2"/>
  <c r="X117" i="2"/>
  <c r="V117" i="2"/>
  <c r="T117" i="2"/>
  <c r="P117" i="2"/>
  <c r="K117" i="2" s="1"/>
  <c r="BE117" i="2" s="1"/>
  <c r="BI116" i="2"/>
  <c r="BH116" i="2"/>
  <c r="BG116" i="2"/>
  <c r="BF116" i="2"/>
  <c r="X116" i="2"/>
  <c r="V116" i="2"/>
  <c r="T116" i="2"/>
  <c r="P116" i="2"/>
  <c r="BI115" i="2"/>
  <c r="BH115" i="2"/>
  <c r="BG115" i="2"/>
  <c r="BF115" i="2"/>
  <c r="X115" i="2"/>
  <c r="V115" i="2"/>
  <c r="T115" i="2"/>
  <c r="P115" i="2"/>
  <c r="BI114" i="2"/>
  <c r="BH114" i="2"/>
  <c r="BG114" i="2"/>
  <c r="BF114" i="2"/>
  <c r="X114" i="2"/>
  <c r="V114" i="2"/>
  <c r="T114" i="2"/>
  <c r="P114" i="2"/>
  <c r="BI113" i="2"/>
  <c r="BH113" i="2"/>
  <c r="BG113" i="2"/>
  <c r="BF113" i="2"/>
  <c r="X113" i="2"/>
  <c r="V113" i="2"/>
  <c r="T113" i="2"/>
  <c r="P113" i="2"/>
  <c r="BI112" i="2"/>
  <c r="BH112" i="2"/>
  <c r="BG112" i="2"/>
  <c r="BF112" i="2"/>
  <c r="X112" i="2"/>
  <c r="V112" i="2"/>
  <c r="T112" i="2"/>
  <c r="P112" i="2"/>
  <c r="K112" i="2" s="1"/>
  <c r="BE112" i="2" s="1"/>
  <c r="BI111" i="2"/>
  <c r="BH111" i="2"/>
  <c r="BG111" i="2"/>
  <c r="BF111" i="2"/>
  <c r="X111" i="2"/>
  <c r="V111" i="2"/>
  <c r="T111" i="2"/>
  <c r="P111" i="2"/>
  <c r="K111" i="2" s="1"/>
  <c r="BE111" i="2" s="1"/>
  <c r="BI110" i="2"/>
  <c r="BH110" i="2"/>
  <c r="BG110" i="2"/>
  <c r="BF110" i="2"/>
  <c r="X110" i="2"/>
  <c r="V110" i="2"/>
  <c r="T110" i="2"/>
  <c r="P110" i="2"/>
  <c r="BI109" i="2"/>
  <c r="BH109" i="2"/>
  <c r="BG109" i="2"/>
  <c r="BF109" i="2"/>
  <c r="X109" i="2"/>
  <c r="V109" i="2"/>
  <c r="T109" i="2"/>
  <c r="P109" i="2"/>
  <c r="BK109" i="2" s="1"/>
  <c r="BI108" i="2"/>
  <c r="BH108" i="2"/>
  <c r="BG108" i="2"/>
  <c r="BF108" i="2"/>
  <c r="X108" i="2"/>
  <c r="V108" i="2"/>
  <c r="T108" i="2"/>
  <c r="P108" i="2"/>
  <c r="BI107" i="2"/>
  <c r="BH107" i="2"/>
  <c r="BG107" i="2"/>
  <c r="BF107" i="2"/>
  <c r="X107" i="2"/>
  <c r="V107" i="2"/>
  <c r="T107" i="2"/>
  <c r="P107" i="2"/>
  <c r="BI106" i="2"/>
  <c r="BH106" i="2"/>
  <c r="BG106" i="2"/>
  <c r="BF106" i="2"/>
  <c r="X106" i="2"/>
  <c r="V106" i="2"/>
  <c r="T106" i="2"/>
  <c r="P106" i="2"/>
  <c r="K106" i="2" s="1"/>
  <c r="BE106" i="2" s="1"/>
  <c r="BI105" i="2"/>
  <c r="BH105" i="2"/>
  <c r="BG105" i="2"/>
  <c r="BF105" i="2"/>
  <c r="X105" i="2"/>
  <c r="V105" i="2"/>
  <c r="T105" i="2"/>
  <c r="P105" i="2"/>
  <c r="K105" i="2" s="1"/>
  <c r="BE105" i="2" s="1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K100" i="2" s="1"/>
  <c r="BE100" i="2" s="1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I97" i="2"/>
  <c r="BH97" i="2"/>
  <c r="BG97" i="2"/>
  <c r="BF97" i="2"/>
  <c r="X97" i="2"/>
  <c r="V97" i="2"/>
  <c r="T97" i="2"/>
  <c r="P97" i="2"/>
  <c r="BI96" i="2"/>
  <c r="BH96" i="2"/>
  <c r="BG96" i="2"/>
  <c r="BF96" i="2"/>
  <c r="X96" i="2"/>
  <c r="V96" i="2"/>
  <c r="T96" i="2"/>
  <c r="P96" i="2"/>
  <c r="BK96" i="2" s="1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K94" i="2" s="1"/>
  <c r="BE94" i="2" s="1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BI91" i="2"/>
  <c r="BH91" i="2"/>
  <c r="BG91" i="2"/>
  <c r="BF91" i="2"/>
  <c r="X91" i="2"/>
  <c r="V91" i="2"/>
  <c r="T91" i="2"/>
  <c r="P91" i="2"/>
  <c r="BK91" i="2" s="1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I88" i="2"/>
  <c r="BH88" i="2"/>
  <c r="BG88" i="2"/>
  <c r="BF88" i="2"/>
  <c r="X88" i="2"/>
  <c r="V88" i="2"/>
  <c r="T88" i="2"/>
  <c r="P88" i="2"/>
  <c r="BK88" i="2" s="1"/>
  <c r="BI87" i="2"/>
  <c r="BH87" i="2"/>
  <c r="BG87" i="2"/>
  <c r="BF87" i="2"/>
  <c r="X87" i="2"/>
  <c r="V87" i="2"/>
  <c r="T87" i="2"/>
  <c r="P87" i="2"/>
  <c r="BK87" i="2" s="1"/>
  <c r="BI86" i="2"/>
  <c r="BH86" i="2"/>
  <c r="BG86" i="2"/>
  <c r="BF86" i="2"/>
  <c r="X86" i="2"/>
  <c r="V86" i="2"/>
  <c r="T86" i="2"/>
  <c r="P86" i="2"/>
  <c r="BI85" i="2"/>
  <c r="F39" i="2" s="1"/>
  <c r="BH85" i="2"/>
  <c r="F38" i="2" s="1"/>
  <c r="BG85" i="2"/>
  <c r="BF85" i="2"/>
  <c r="X85" i="2"/>
  <c r="V85" i="2"/>
  <c r="T85" i="2"/>
  <c r="P85" i="2"/>
  <c r="BI84" i="2"/>
  <c r="BH84" i="2"/>
  <c r="BG84" i="2"/>
  <c r="F37" i="2" s="1"/>
  <c r="BF84" i="2"/>
  <c r="X84" i="2"/>
  <c r="V84" i="2"/>
  <c r="T84" i="2"/>
  <c r="P84" i="2"/>
  <c r="F76" i="2"/>
  <c r="E74" i="2"/>
  <c r="F54" i="2"/>
  <c r="E52" i="2"/>
  <c r="J24" i="2"/>
  <c r="J57" i="2"/>
  <c r="J23" i="2"/>
  <c r="J21" i="2"/>
  <c r="J78" i="2"/>
  <c r="J20" i="2"/>
  <c r="J18" i="2"/>
  <c r="E18" i="2"/>
  <c r="F79" i="2" s="1"/>
  <c r="J17" i="2"/>
  <c r="J15" i="2"/>
  <c r="E15" i="2"/>
  <c r="F78" i="2"/>
  <c r="J14" i="2"/>
  <c r="J12" i="2"/>
  <c r="J76" i="2" s="1"/>
  <c r="E7" i="2"/>
  <c r="E50" i="2" s="1"/>
  <c r="L50" i="1"/>
  <c r="AM50" i="1"/>
  <c r="AM49" i="1"/>
  <c r="L49" i="1"/>
  <c r="AM47" i="1"/>
  <c r="L47" i="1"/>
  <c r="L45" i="1"/>
  <c r="L44" i="1"/>
  <c r="Q106" i="2"/>
  <c r="R85" i="3"/>
  <c r="BK103" i="4"/>
  <c r="K125" i="6"/>
  <c r="BE125" i="6" s="1"/>
  <c r="Q94" i="4"/>
  <c r="Q120" i="2"/>
  <c r="Q88" i="4"/>
  <c r="R89" i="6"/>
  <c r="K83" i="7"/>
  <c r="BE83" i="7"/>
  <c r="R87" i="2"/>
  <c r="K116" i="4"/>
  <c r="BE116" i="4"/>
  <c r="Q123" i="6"/>
  <c r="Q90" i="6"/>
  <c r="K101" i="2"/>
  <c r="BE101" i="2"/>
  <c r="Q112" i="4"/>
  <c r="Q86" i="7"/>
  <c r="BK96" i="4"/>
  <c r="Q89" i="2"/>
  <c r="K93" i="2"/>
  <c r="BE93" i="2"/>
  <c r="BK100" i="4"/>
  <c r="R119" i="6"/>
  <c r="Q103" i="2"/>
  <c r="K98" i="4"/>
  <c r="BE98" i="4" s="1"/>
  <c r="Q88" i="2"/>
  <c r="Q119" i="4"/>
  <c r="R124" i="6"/>
  <c r="R96" i="2"/>
  <c r="R118" i="2"/>
  <c r="R107" i="4"/>
  <c r="BK110" i="4"/>
  <c r="R96" i="6"/>
  <c r="Q92" i="6"/>
  <c r="BK92" i="6"/>
  <c r="Q125" i="6"/>
  <c r="Q93" i="4"/>
  <c r="Q87" i="6"/>
  <c r="Q111" i="2"/>
  <c r="Q99" i="4"/>
  <c r="Q86" i="6"/>
  <c r="R92" i="2"/>
  <c r="R116" i="4"/>
  <c r="Q95" i="6"/>
  <c r="K88" i="6"/>
  <c r="BE88" i="6" s="1"/>
  <c r="K86" i="7"/>
  <c r="BE86" i="7" s="1"/>
  <c r="R100" i="2"/>
  <c r="BK87" i="5"/>
  <c r="K104" i="6"/>
  <c r="BE104" i="6"/>
  <c r="AU54" i="1"/>
  <c r="R115" i="6"/>
  <c r="R123" i="2"/>
  <c r="BK86" i="3"/>
  <c r="BK119" i="4"/>
  <c r="Q110" i="4"/>
  <c r="R103" i="2"/>
  <c r="K118" i="2"/>
  <c r="BE118" i="2" s="1"/>
  <c r="Q85" i="3"/>
  <c r="R90" i="4"/>
  <c r="R88" i="5"/>
  <c r="Q111" i="6"/>
  <c r="Q96" i="6"/>
  <c r="BK108" i="6"/>
  <c r="R107" i="2"/>
  <c r="R88" i="3"/>
  <c r="R111" i="6"/>
  <c r="R120" i="2"/>
  <c r="K110" i="2"/>
  <c r="BE110" i="2"/>
  <c r="Q106" i="4"/>
  <c r="BK104" i="4"/>
  <c r="BK113" i="4"/>
  <c r="R117" i="6"/>
  <c r="Q122" i="4"/>
  <c r="R112" i="2"/>
  <c r="BK113" i="2"/>
  <c r="R114" i="4"/>
  <c r="Q95" i="2"/>
  <c r="Q115" i="4"/>
  <c r="K86" i="5"/>
  <c r="BE86" i="5"/>
  <c r="Q121" i="6"/>
  <c r="R116" i="6"/>
  <c r="BK106" i="6"/>
  <c r="Q83" i="7"/>
  <c r="R117" i="4"/>
  <c r="K91" i="4"/>
  <c r="BE91" i="4" s="1"/>
  <c r="R108" i="4"/>
  <c r="K108" i="4"/>
  <c r="BK107" i="4"/>
  <c r="R88" i="6"/>
  <c r="Q90" i="2"/>
  <c r="R123" i="4"/>
  <c r="Q104" i="6"/>
  <c r="Q91" i="2"/>
  <c r="Q105" i="4"/>
  <c r="R91" i="4"/>
  <c r="Q100" i="6"/>
  <c r="K115" i="6"/>
  <c r="BE115" i="6"/>
  <c r="K95" i="4"/>
  <c r="BE95" i="4"/>
  <c r="R102" i="2"/>
  <c r="Q95" i="4"/>
  <c r="R125" i="6"/>
  <c r="K119" i="6"/>
  <c r="BE119" i="6"/>
  <c r="Q104" i="2"/>
  <c r="R86" i="3"/>
  <c r="Q88" i="5"/>
  <c r="Q108" i="2"/>
  <c r="Q85" i="2"/>
  <c r="R103" i="4"/>
  <c r="Q122" i="2"/>
  <c r="Q108" i="6"/>
  <c r="R106" i="4"/>
  <c r="K101" i="4"/>
  <c r="BE101" i="4" s="1"/>
  <c r="R84" i="6"/>
  <c r="R113" i="6"/>
  <c r="Q93" i="6"/>
  <c r="K101" i="6"/>
  <c r="BE101" i="6"/>
  <c r="BK89" i="6"/>
  <c r="R121" i="2"/>
  <c r="R124" i="4"/>
  <c r="Q122" i="6"/>
  <c r="Q97" i="2"/>
  <c r="K104" i="2"/>
  <c r="BE104" i="2" s="1"/>
  <c r="R111" i="4"/>
  <c r="R90" i="6"/>
  <c r="R91" i="2"/>
  <c r="Q124" i="6"/>
  <c r="Q88" i="3"/>
  <c r="Q107" i="2"/>
  <c r="R114" i="2"/>
  <c r="Q123" i="4"/>
  <c r="R120" i="6"/>
  <c r="R95" i="6"/>
  <c r="Q82" i="7"/>
  <c r="Q99" i="6"/>
  <c r="R105" i="4"/>
  <c r="Q125" i="2"/>
  <c r="Q96" i="4"/>
  <c r="Q118" i="2"/>
  <c r="Q90" i="4"/>
  <c r="K113" i="4"/>
  <c r="R112" i="6"/>
  <c r="BK120" i="6"/>
  <c r="R83" i="7"/>
  <c r="Q116" i="4"/>
  <c r="R105" i="6"/>
  <c r="R101" i="4"/>
  <c r="Q103" i="6"/>
  <c r="BK107" i="6"/>
  <c r="Q94" i="2"/>
  <c r="K87" i="4"/>
  <c r="BE87" i="4" s="1"/>
  <c r="Q120" i="6"/>
  <c r="Q117" i="6"/>
  <c r="R101" i="2"/>
  <c r="Q97" i="4"/>
  <c r="R97" i="2"/>
  <c r="Q105" i="6"/>
  <c r="BK125" i="2"/>
  <c r="R100" i="4"/>
  <c r="Q116" i="6"/>
  <c r="R101" i="6"/>
  <c r="K106" i="6"/>
  <c r="K121" i="6"/>
  <c r="BE121" i="6"/>
  <c r="BK85" i="7"/>
  <c r="BK95" i="2"/>
  <c r="Q105" i="2"/>
  <c r="Q98" i="4"/>
  <c r="R104" i="2"/>
  <c r="R93" i="2"/>
  <c r="R118" i="4"/>
  <c r="Q115" i="6"/>
  <c r="R121" i="6"/>
  <c r="Q87" i="2"/>
  <c r="K84" i="3"/>
  <c r="R113" i="4"/>
  <c r="K94" i="6"/>
  <c r="BE94" i="6" s="1"/>
  <c r="Q86" i="4"/>
  <c r="Q87" i="5"/>
  <c r="R110" i="6"/>
  <c r="R116" i="2"/>
  <c r="Q87" i="4"/>
  <c r="R92" i="6"/>
  <c r="Q101" i="6"/>
  <c r="F36" i="2"/>
  <c r="Q89" i="6"/>
  <c r="Q109" i="6"/>
  <c r="BK116" i="6"/>
  <c r="K118" i="6"/>
  <c r="BE118" i="6"/>
  <c r="Q107" i="6"/>
  <c r="R122" i="4"/>
  <c r="BK108" i="4"/>
  <c r="R123" i="6"/>
  <c r="Q98" i="6"/>
  <c r="K112" i="6"/>
  <c r="BE112" i="6"/>
  <c r="R82" i="7"/>
  <c r="Q118" i="4"/>
  <c r="K84" i="4"/>
  <c r="BE84" i="4" s="1"/>
  <c r="R106" i="2"/>
  <c r="R85" i="4"/>
  <c r="R90" i="2"/>
  <c r="BK102" i="2"/>
  <c r="K85" i="4"/>
  <c r="BE85" i="4"/>
  <c r="Q104" i="4"/>
  <c r="BK86" i="6"/>
  <c r="K121" i="4"/>
  <c r="BE121" i="4" s="1"/>
  <c r="Q109" i="2"/>
  <c r="Q113" i="4"/>
  <c r="R84" i="7"/>
  <c r="BK116" i="2"/>
  <c r="K86" i="4"/>
  <c r="BE86" i="4"/>
  <c r="R100" i="6"/>
  <c r="Q124" i="2"/>
  <c r="R88" i="4"/>
  <c r="R84" i="3"/>
  <c r="Q112" i="2"/>
  <c r="Q86" i="2"/>
  <c r="R87" i="3"/>
  <c r="BK86" i="4"/>
  <c r="BK93" i="4"/>
  <c r="Q91" i="6"/>
  <c r="BK87" i="6"/>
  <c r="BK109" i="6"/>
  <c r="K98" i="6"/>
  <c r="BE98" i="6" s="1"/>
  <c r="Q92" i="2"/>
  <c r="Q114" i="4"/>
  <c r="Q119" i="6"/>
  <c r="R108" i="2"/>
  <c r="Q85" i="4"/>
  <c r="K92" i="4"/>
  <c r="BE92" i="4" s="1"/>
  <c r="R94" i="2"/>
  <c r="K103" i="2"/>
  <c r="BE103" i="2"/>
  <c r="Q110" i="2"/>
  <c r="K122" i="4"/>
  <c r="BE122" i="4" s="1"/>
  <c r="Q97" i="6"/>
  <c r="BK97" i="6"/>
  <c r="K95" i="6"/>
  <c r="BE95" i="6"/>
  <c r="BK99" i="2"/>
  <c r="BK84" i="5"/>
  <c r="BK92" i="2"/>
  <c r="BK85" i="6"/>
  <c r="R85" i="5"/>
  <c r="Q84" i="6"/>
  <c r="R98" i="2"/>
  <c r="R86" i="2"/>
  <c r="Q124" i="4"/>
  <c r="Q84" i="2"/>
  <c r="R106" i="6"/>
  <c r="R122" i="2"/>
  <c r="Q87" i="3"/>
  <c r="Q85" i="5"/>
  <c r="BK120" i="2"/>
  <c r="K110" i="6"/>
  <c r="BE110" i="6" s="1"/>
  <c r="Q106" i="6"/>
  <c r="K85" i="5"/>
  <c r="BE85" i="5"/>
  <c r="Q102" i="2"/>
  <c r="BK97" i="2"/>
  <c r="Q94" i="6"/>
  <c r="Q99" i="2"/>
  <c r="R96" i="4"/>
  <c r="K98" i="2"/>
  <c r="BE98" i="2"/>
  <c r="Q92" i="4"/>
  <c r="Q118" i="6"/>
  <c r="Q112" i="6"/>
  <c r="R85" i="7"/>
  <c r="R87" i="4"/>
  <c r="Q120" i="4"/>
  <c r="K96" i="2"/>
  <c r="R89" i="2"/>
  <c r="Q119" i="2"/>
  <c r="R86" i="4"/>
  <c r="Q85" i="6"/>
  <c r="BK124" i="6"/>
  <c r="R109" i="2"/>
  <c r="R99" i="4"/>
  <c r="Q88" i="6"/>
  <c r="Q84" i="4"/>
  <c r="K36" i="2"/>
  <c r="Q110" i="6"/>
  <c r="Q103" i="4"/>
  <c r="R114" i="6"/>
  <c r="R92" i="4"/>
  <c r="R84" i="5"/>
  <c r="Q114" i="6"/>
  <c r="R107" i="6"/>
  <c r="BK99" i="6"/>
  <c r="K122" i="6"/>
  <c r="BE122" i="6" s="1"/>
  <c r="K103" i="6"/>
  <c r="BE103" i="6"/>
  <c r="K123" i="2"/>
  <c r="BE123" i="2" s="1"/>
  <c r="R111" i="2"/>
  <c r="K124" i="2"/>
  <c r="BE124" i="2"/>
  <c r="Q86" i="3"/>
  <c r="Q84" i="5"/>
  <c r="BK89" i="2"/>
  <c r="K87" i="5"/>
  <c r="R84" i="2"/>
  <c r="R102" i="4"/>
  <c r="R86" i="5"/>
  <c r="Q117" i="2"/>
  <c r="R105" i="2"/>
  <c r="K108" i="2"/>
  <c r="BE108" i="2"/>
  <c r="R97" i="4"/>
  <c r="R99" i="6"/>
  <c r="R108" i="6"/>
  <c r="R104" i="6"/>
  <c r="K100" i="6"/>
  <c r="BE100" i="6" s="1"/>
  <c r="BK84" i="7"/>
  <c r="R110" i="4"/>
  <c r="R87" i="6"/>
  <c r="Q84" i="3"/>
  <c r="R104" i="4"/>
  <c r="R103" i="6"/>
  <c r="K114" i="2"/>
  <c r="BE114" i="2"/>
  <c r="BK89" i="4"/>
  <c r="BK119" i="2"/>
  <c r="R94" i="6"/>
  <c r="R109" i="4"/>
  <c r="Q109" i="4"/>
  <c r="K115" i="2"/>
  <c r="BE115" i="2"/>
  <c r="Q89" i="4"/>
  <c r="R122" i="6"/>
  <c r="R118" i="6"/>
  <c r="Q96" i="2"/>
  <c r="Q116" i="2"/>
  <c r="Q101" i="4"/>
  <c r="R110" i="2"/>
  <c r="Q84" i="7"/>
  <c r="Q93" i="2"/>
  <c r="Q117" i="4"/>
  <c r="Q98" i="2"/>
  <c r="R88" i="2"/>
  <c r="R119" i="4"/>
  <c r="R119" i="2"/>
  <c r="BK121" i="6"/>
  <c r="R86" i="6"/>
  <c r="K93" i="6"/>
  <c r="BE93" i="6"/>
  <c r="Q85" i="7"/>
  <c r="Q121" i="2"/>
  <c r="R115" i="4"/>
  <c r="R115" i="2"/>
  <c r="Q101" i="2"/>
  <c r="Q108" i="4"/>
  <c r="R93" i="6"/>
  <c r="Q123" i="2"/>
  <c r="BK97" i="4"/>
  <c r="K86" i="2"/>
  <c r="BE86" i="2" s="1"/>
  <c r="K107" i="2"/>
  <c r="BE107" i="2"/>
  <c r="R89" i="4"/>
  <c r="BK102" i="6"/>
  <c r="R121" i="4"/>
  <c r="R91" i="6"/>
  <c r="BK84" i="2"/>
  <c r="Q114" i="2"/>
  <c r="R112" i="4"/>
  <c r="R99" i="2"/>
  <c r="K90" i="2"/>
  <c r="BE90" i="2" s="1"/>
  <c r="R95" i="4"/>
  <c r="R120" i="4"/>
  <c r="Q113" i="6"/>
  <c r="R85" i="6"/>
  <c r="K123" i="6"/>
  <c r="BE123" i="6"/>
  <c r="R86" i="7"/>
  <c r="BK122" i="2"/>
  <c r="R94" i="4"/>
  <c r="Q102" i="6"/>
  <c r="R117" i="2"/>
  <c r="R124" i="2"/>
  <c r="BK121" i="2"/>
  <c r="R93" i="4"/>
  <c r="R109" i="6"/>
  <c r="Q115" i="2"/>
  <c r="Q102" i="4"/>
  <c r="R98" i="4"/>
  <c r="R85" i="2"/>
  <c r="R98" i="6"/>
  <c r="R125" i="2"/>
  <c r="Q100" i="2"/>
  <c r="BK85" i="2"/>
  <c r="R84" i="4"/>
  <c r="R87" i="5"/>
  <c r="R102" i="6"/>
  <c r="R97" i="6"/>
  <c r="BK84" i="6"/>
  <c r="K91" i="6"/>
  <c r="BE91" i="6"/>
  <c r="R113" i="2"/>
  <c r="Q107" i="4"/>
  <c r="Q111" i="4"/>
  <c r="Q113" i="2"/>
  <c r="Q91" i="4"/>
  <c r="Q121" i="4"/>
  <c r="Q86" i="5"/>
  <c r="R95" i="2"/>
  <c r="Q100" i="4"/>
  <c r="BK88" i="5"/>
  <c r="BK113" i="6"/>
  <c r="BK124" i="4" l="1"/>
  <c r="BK106" i="4"/>
  <c r="K90" i="4"/>
  <c r="BE90" i="4" s="1"/>
  <c r="T83" i="4"/>
  <c r="T82" i="4" s="1"/>
  <c r="AW57" i="1" s="1"/>
  <c r="R83" i="2"/>
  <c r="R82" i="2"/>
  <c r="J61" i="2"/>
  <c r="K31" i="2" s="1"/>
  <c r="AT55" i="1" s="1"/>
  <c r="V83" i="2"/>
  <c r="V82" i="2" s="1"/>
  <c r="X83" i="3"/>
  <c r="X82" i="3" s="1"/>
  <c r="X83" i="4"/>
  <c r="X82" i="4" s="1"/>
  <c r="Q83" i="4"/>
  <c r="Q82" i="4"/>
  <c r="I61" i="4" s="1"/>
  <c r="K30" i="4" s="1"/>
  <c r="AS57" i="1" s="1"/>
  <c r="X83" i="5"/>
  <c r="X82" i="5"/>
  <c r="Q83" i="2"/>
  <c r="Q82" i="2"/>
  <c r="I61" i="2" s="1"/>
  <c r="K30" i="2" s="1"/>
  <c r="AS55" i="1" s="1"/>
  <c r="X83" i="2"/>
  <c r="X82" i="2"/>
  <c r="Q83" i="3"/>
  <c r="I62" i="3"/>
  <c r="T83" i="3"/>
  <c r="T82" i="3"/>
  <c r="AW56" i="1"/>
  <c r="T83" i="2"/>
  <c r="T82" i="2" s="1"/>
  <c r="AW55" i="1" s="1"/>
  <c r="R83" i="3"/>
  <c r="R82" i="3" s="1"/>
  <c r="J61" i="3" s="1"/>
  <c r="K31" i="3" s="1"/>
  <c r="AT56" i="1" s="1"/>
  <c r="R83" i="5"/>
  <c r="R82" i="5" s="1"/>
  <c r="J61" i="5" s="1"/>
  <c r="K31" i="5" s="1"/>
  <c r="AT58" i="1" s="1"/>
  <c r="V83" i="4"/>
  <c r="V82" i="4" s="1"/>
  <c r="V83" i="5"/>
  <c r="V82" i="5" s="1"/>
  <c r="BK83" i="3"/>
  <c r="BK82" i="3" s="1"/>
  <c r="K82" i="3" s="1"/>
  <c r="K32" i="3" s="1"/>
  <c r="R83" i="4"/>
  <c r="R82" i="4" s="1"/>
  <c r="J61" i="4" s="1"/>
  <c r="K31" i="4" s="1"/>
  <c r="AT57" i="1" s="1"/>
  <c r="V83" i="6"/>
  <c r="V82" i="6" s="1"/>
  <c r="V83" i="3"/>
  <c r="V82" i="3" s="1"/>
  <c r="Q83" i="5"/>
  <c r="Q82" i="5" s="1"/>
  <c r="I61" i="5" s="1"/>
  <c r="K30" i="5" s="1"/>
  <c r="AS58" i="1" s="1"/>
  <c r="Q83" i="6"/>
  <c r="Q82" i="6"/>
  <c r="I61" i="6" s="1"/>
  <c r="K30" i="6" s="1"/>
  <c r="AS59" i="1" s="1"/>
  <c r="T83" i="5"/>
  <c r="T82" i="5" s="1"/>
  <c r="AW58" i="1" s="1"/>
  <c r="T83" i="6"/>
  <c r="T82" i="6" s="1"/>
  <c r="AW59" i="1" s="1"/>
  <c r="R83" i="6"/>
  <c r="R82" i="6"/>
  <c r="J61" i="6"/>
  <c r="K31" i="6" s="1"/>
  <c r="AT59" i="1" s="1"/>
  <c r="X83" i="6"/>
  <c r="X82" i="6"/>
  <c r="T81" i="7"/>
  <c r="AW60" i="1"/>
  <c r="V81" i="7"/>
  <c r="X81" i="7"/>
  <c r="Q81" i="7"/>
  <c r="I61" i="7" s="1"/>
  <c r="K30" i="7" s="1"/>
  <c r="AS60" i="1" s="1"/>
  <c r="R81" i="7"/>
  <c r="J61" i="7"/>
  <c r="K31" i="7" s="1"/>
  <c r="AT60" i="1" s="1"/>
  <c r="J78" i="7"/>
  <c r="F57" i="7"/>
  <c r="E50" i="7"/>
  <c r="F56" i="7"/>
  <c r="J56" i="7"/>
  <c r="J54" i="7"/>
  <c r="F79" i="6"/>
  <c r="J54" i="6"/>
  <c r="J56" i="6"/>
  <c r="E72" i="6"/>
  <c r="F56" i="6"/>
  <c r="J57" i="6"/>
  <c r="BE106" i="6"/>
  <c r="E72" i="5"/>
  <c r="J57" i="5"/>
  <c r="F78" i="5"/>
  <c r="J56" i="5"/>
  <c r="F57" i="5"/>
  <c r="J54" i="5"/>
  <c r="BE87" i="5"/>
  <c r="E50" i="4"/>
  <c r="F56" i="4"/>
  <c r="J57" i="4"/>
  <c r="J76" i="4"/>
  <c r="F79" i="4"/>
  <c r="BE108" i="4"/>
  <c r="J56" i="4"/>
  <c r="BE124" i="4"/>
  <c r="BE113" i="4"/>
  <c r="I62" i="2"/>
  <c r="J62" i="2"/>
  <c r="J78" i="3"/>
  <c r="F56" i="3"/>
  <c r="E50" i="3"/>
  <c r="J57" i="3"/>
  <c r="J54" i="3"/>
  <c r="F79" i="3"/>
  <c r="BE84" i="3"/>
  <c r="F57" i="2"/>
  <c r="J79" i="2"/>
  <c r="J54" i="2"/>
  <c r="E72" i="2"/>
  <c r="BE96" i="2"/>
  <c r="BC55" i="1"/>
  <c r="F56" i="2"/>
  <c r="BE55" i="1"/>
  <c r="AY55" i="1"/>
  <c r="J56" i="2"/>
  <c r="BD55" i="1"/>
  <c r="BF55" i="1"/>
  <c r="BK88" i="6"/>
  <c r="K113" i="2"/>
  <c r="BE113" i="2"/>
  <c r="BK120" i="4"/>
  <c r="K119" i="2"/>
  <c r="BE119" i="2"/>
  <c r="BK105" i="2"/>
  <c r="BK103" i="2"/>
  <c r="BK90" i="2"/>
  <c r="K120" i="6"/>
  <c r="BE120" i="6" s="1"/>
  <c r="K103" i="4"/>
  <c r="BE103" i="4"/>
  <c r="K85" i="7"/>
  <c r="BE85" i="7"/>
  <c r="K89" i="4"/>
  <c r="BE89" i="4" s="1"/>
  <c r="BK106" i="2"/>
  <c r="F38" i="7"/>
  <c r="BE60" i="1"/>
  <c r="K84" i="2"/>
  <c r="BE84" i="2"/>
  <c r="K110" i="4"/>
  <c r="BE110" i="4" s="1"/>
  <c r="F36" i="6"/>
  <c r="BC59" i="1" s="1"/>
  <c r="K87" i="3"/>
  <c r="BE87" i="3"/>
  <c r="K114" i="6"/>
  <c r="BE114" i="6"/>
  <c r="F39" i="7"/>
  <c r="BF60" i="1"/>
  <c r="BK111" i="2"/>
  <c r="BK91" i="6"/>
  <c r="BK111" i="6"/>
  <c r="K92" i="6"/>
  <c r="BE92" i="6"/>
  <c r="BK110" i="2"/>
  <c r="K36" i="3"/>
  <c r="AY56" i="1"/>
  <c r="F37" i="3"/>
  <c r="BD56" i="1"/>
  <c r="K100" i="4"/>
  <c r="BE100" i="4"/>
  <c r="F37" i="6"/>
  <c r="BD59" i="1"/>
  <c r="BK94" i="6"/>
  <c r="K84" i="6"/>
  <c r="BE84" i="6" s="1"/>
  <c r="K84" i="5"/>
  <c r="BE84" i="5"/>
  <c r="BK117" i="2"/>
  <c r="BK114" i="2"/>
  <c r="F36" i="7"/>
  <c r="BC60" i="1"/>
  <c r="BK93" i="6"/>
  <c r="K102" i="4"/>
  <c r="BE102" i="4"/>
  <c r="BK115" i="2"/>
  <c r="K36" i="6"/>
  <c r="AY59" i="1" s="1"/>
  <c r="K93" i="4"/>
  <c r="BE93" i="4"/>
  <c r="K86" i="6"/>
  <c r="BE86" i="6"/>
  <c r="K36" i="4"/>
  <c r="AY57" i="1"/>
  <c r="K102" i="6"/>
  <c r="BE102" i="6"/>
  <c r="BK104" i="2"/>
  <c r="K85" i="3"/>
  <c r="BE85" i="3"/>
  <c r="BK124" i="2"/>
  <c r="K102" i="2"/>
  <c r="BE102" i="2"/>
  <c r="K91" i="2"/>
  <c r="BE91" i="2"/>
  <c r="F38" i="6"/>
  <c r="BE59" i="1"/>
  <c r="BK88" i="4"/>
  <c r="BK98" i="2"/>
  <c r="BK100" i="2"/>
  <c r="BK95" i="6"/>
  <c r="F36" i="3"/>
  <c r="BC56" i="1" s="1"/>
  <c r="BK101" i="6"/>
  <c r="K107" i="4"/>
  <c r="BE107" i="4" s="1"/>
  <c r="BK104" i="6"/>
  <c r="K85" i="6"/>
  <c r="BE85" i="6"/>
  <c r="BK123" i="2"/>
  <c r="K88" i="5"/>
  <c r="BE88" i="5"/>
  <c r="K89" i="2"/>
  <c r="BE89" i="2"/>
  <c r="K90" i="6"/>
  <c r="BE90" i="6"/>
  <c r="BK109" i="4"/>
  <c r="BK119" i="6"/>
  <c r="K109" i="2"/>
  <c r="BE109" i="2" s="1"/>
  <c r="BK98" i="6"/>
  <c r="K97" i="4"/>
  <c r="BE97" i="4"/>
  <c r="K109" i="6"/>
  <c r="BE109" i="6" s="1"/>
  <c r="BK115" i="6"/>
  <c r="BK110" i="6"/>
  <c r="K118" i="4"/>
  <c r="BE118" i="4"/>
  <c r="F36" i="5"/>
  <c r="BC58" i="1"/>
  <c r="K122" i="2"/>
  <c r="BE122" i="2"/>
  <c r="K36" i="5"/>
  <c r="AY58" i="1"/>
  <c r="F37" i="4"/>
  <c r="BD57" i="1" s="1"/>
  <c r="BK96" i="6"/>
  <c r="K108" i="6"/>
  <c r="BE108" i="6"/>
  <c r="F39" i="5"/>
  <c r="BF58" i="1" s="1"/>
  <c r="K88" i="2"/>
  <c r="BE88" i="2" s="1"/>
  <c r="BK86" i="7"/>
  <c r="K86" i="3"/>
  <c r="BE86" i="3"/>
  <c r="K92" i="2"/>
  <c r="BE92" i="2"/>
  <c r="BK93" i="2"/>
  <c r="BK100" i="6"/>
  <c r="BK101" i="2"/>
  <c r="BK122" i="6"/>
  <c r="K87" i="2"/>
  <c r="BE87" i="2" s="1"/>
  <c r="BK123" i="6"/>
  <c r="BK105" i="6"/>
  <c r="F38" i="3"/>
  <c r="BE56" i="1"/>
  <c r="BK112" i="2"/>
  <c r="K119" i="4"/>
  <c r="BE119" i="4" s="1"/>
  <c r="BK122" i="4"/>
  <c r="K89" i="6"/>
  <c r="BE89" i="6" s="1"/>
  <c r="K99" i="2"/>
  <c r="BE99" i="2" s="1"/>
  <c r="BK98" i="4"/>
  <c r="K107" i="6"/>
  <c r="BE107" i="6"/>
  <c r="BK94" i="2"/>
  <c r="BK84" i="4"/>
  <c r="BK103" i="6"/>
  <c r="F38" i="5"/>
  <c r="BE58" i="1"/>
  <c r="K99" i="6"/>
  <c r="BE99" i="6" s="1"/>
  <c r="BK118" i="6"/>
  <c r="BK125" i="6"/>
  <c r="BK99" i="4"/>
  <c r="F38" i="4"/>
  <c r="BE57" i="1"/>
  <c r="F39" i="6"/>
  <c r="BF59" i="1" s="1"/>
  <c r="K84" i="7"/>
  <c r="BE84" i="7" s="1"/>
  <c r="K82" i="7"/>
  <c r="BE82" i="7"/>
  <c r="K117" i="6"/>
  <c r="BE117" i="6"/>
  <c r="K113" i="6"/>
  <c r="BE113" i="6"/>
  <c r="BK85" i="5"/>
  <c r="F37" i="7"/>
  <c r="BD60" i="1"/>
  <c r="K104" i="4"/>
  <c r="BE104" i="4"/>
  <c r="K85" i="2"/>
  <c r="BE85" i="2"/>
  <c r="BK111" i="4"/>
  <c r="K116" i="6"/>
  <c r="BE116" i="6"/>
  <c r="K121" i="2"/>
  <c r="BE121" i="2"/>
  <c r="K97" i="6"/>
  <c r="BE97" i="6"/>
  <c r="BK121" i="4"/>
  <c r="F39" i="3"/>
  <c r="BF56" i="1"/>
  <c r="F39" i="4"/>
  <c r="BF57" i="1"/>
  <c r="BK92" i="4"/>
  <c r="BK95" i="4"/>
  <c r="K123" i="4"/>
  <c r="BE123" i="4" s="1"/>
  <c r="K36" i="7"/>
  <c r="AY60" i="1" s="1"/>
  <c r="BK114" i="4"/>
  <c r="K96" i="4"/>
  <c r="BE96" i="4" s="1"/>
  <c r="BK91" i="4"/>
  <c r="K116" i="2"/>
  <c r="BE116" i="2"/>
  <c r="K125" i="2"/>
  <c r="BE125" i="2" s="1"/>
  <c r="BK87" i="4"/>
  <c r="BK118" i="2"/>
  <c r="K112" i="4"/>
  <c r="BE112" i="4" s="1"/>
  <c r="K94" i="4"/>
  <c r="BE94" i="4"/>
  <c r="K88" i="3"/>
  <c r="BE88" i="3"/>
  <c r="BK83" i="7"/>
  <c r="K117" i="4"/>
  <c r="BE117" i="4"/>
  <c r="F37" i="5"/>
  <c r="BD58" i="1"/>
  <c r="BK116" i="4"/>
  <c r="BK108" i="2"/>
  <c r="K97" i="2"/>
  <c r="BE97" i="2"/>
  <c r="BK105" i="4"/>
  <c r="BK101" i="4"/>
  <c r="BK85" i="4"/>
  <c r="BK86" i="2"/>
  <c r="K124" i="6"/>
  <c r="BE124" i="6"/>
  <c r="BK112" i="6"/>
  <c r="F36" i="4"/>
  <c r="BC57" i="1" s="1"/>
  <c r="K95" i="2"/>
  <c r="BE95" i="2" s="1"/>
  <c r="BK86" i="5"/>
  <c r="K115" i="4"/>
  <c r="BE115" i="4" s="1"/>
  <c r="K120" i="2"/>
  <c r="BE120" i="2"/>
  <c r="BK107" i="2"/>
  <c r="AT54" i="1" l="1"/>
  <c r="K83" i="3"/>
  <c r="K62" i="3" s="1"/>
  <c r="I62" i="5"/>
  <c r="J62" i="6"/>
  <c r="I62" i="6"/>
  <c r="Q82" i="3"/>
  <c r="I61" i="3"/>
  <c r="K30" i="3" s="1"/>
  <c r="AS56" i="1" s="1"/>
  <c r="AS54" i="1" s="1"/>
  <c r="J62" i="5"/>
  <c r="J62" i="3"/>
  <c r="I62" i="4"/>
  <c r="J62" i="4"/>
  <c r="BK83" i="4"/>
  <c r="K83" i="4" s="1"/>
  <c r="K62" i="4" s="1"/>
  <c r="BK83" i="2"/>
  <c r="K83" i="2"/>
  <c r="K62" i="2"/>
  <c r="BK83" i="5"/>
  <c r="K83" i="5"/>
  <c r="K62" i="5" s="1"/>
  <c r="BK83" i="6"/>
  <c r="K83" i="6" s="1"/>
  <c r="K62" i="6" s="1"/>
  <c r="BK81" i="7"/>
  <c r="K81" i="7" s="1"/>
  <c r="K61" i="7" s="1"/>
  <c r="AG56" i="1"/>
  <c r="AN56" i="1" s="1"/>
  <c r="K61" i="3"/>
  <c r="AW54" i="1"/>
  <c r="F35" i="6"/>
  <c r="BB59" i="1" s="1"/>
  <c r="BF54" i="1"/>
  <c r="W33" i="1"/>
  <c r="K35" i="3"/>
  <c r="AX56" i="1"/>
  <c r="AV56" i="1" s="1"/>
  <c r="F35" i="2"/>
  <c r="BB55" i="1"/>
  <c r="F35" i="7"/>
  <c r="BB60" i="1" s="1"/>
  <c r="K35" i="4"/>
  <c r="AX57" i="1" s="1"/>
  <c r="AV57" i="1" s="1"/>
  <c r="BD54" i="1"/>
  <c r="W31" i="1" s="1"/>
  <c r="BC54" i="1"/>
  <c r="W30" i="1" s="1"/>
  <c r="K35" i="7"/>
  <c r="AX60" i="1"/>
  <c r="AV60" i="1"/>
  <c r="F35" i="3"/>
  <c r="BB56" i="1" s="1"/>
  <c r="K35" i="5"/>
  <c r="AX58" i="1" s="1"/>
  <c r="AV58" i="1" s="1"/>
  <c r="F35" i="5"/>
  <c r="BB58" i="1" s="1"/>
  <c r="K35" i="6"/>
  <c r="AX59" i="1" s="1"/>
  <c r="AV59" i="1" s="1"/>
  <c r="K35" i="2"/>
  <c r="AX55" i="1" s="1"/>
  <c r="AV55" i="1" s="1"/>
  <c r="F35" i="4"/>
  <c r="BB57" i="1"/>
  <c r="BE54" i="1"/>
  <c r="W32" i="1"/>
  <c r="BK82" i="5" l="1"/>
  <c r="K82" i="5"/>
  <c r="K61" i="5" s="1"/>
  <c r="BK82" i="2"/>
  <c r="K82" i="2" s="1"/>
  <c r="K61" i="2" s="1"/>
  <c r="BK82" i="4"/>
  <c r="K82" i="4"/>
  <c r="K61" i="4" s="1"/>
  <c r="BK82" i="6"/>
  <c r="K82" i="6"/>
  <c r="K61" i="6" s="1"/>
  <c r="K41" i="3"/>
  <c r="K32" i="7"/>
  <c r="AG60" i="1"/>
  <c r="BA54" i="1"/>
  <c r="AY54" i="1"/>
  <c r="AK30" i="1" s="1"/>
  <c r="BB54" i="1"/>
  <c r="W29" i="1"/>
  <c r="AZ54" i="1"/>
  <c r="K41" i="7" l="1"/>
  <c r="AN60" i="1"/>
  <c r="K32" i="6"/>
  <c r="AG59" i="1" s="1"/>
  <c r="AN59" i="1" s="1"/>
  <c r="K32" i="2"/>
  <c r="AG55" i="1" s="1"/>
  <c r="AN55" i="1" s="1"/>
  <c r="K32" i="4"/>
  <c r="AG57" i="1"/>
  <c r="AN57" i="1" s="1"/>
  <c r="K32" i="5"/>
  <c r="AG58" i="1" s="1"/>
  <c r="AN58" i="1" s="1"/>
  <c r="AX54" i="1"/>
  <c r="AK29" i="1" s="1"/>
  <c r="K41" i="5" l="1"/>
  <c r="K41" i="2"/>
  <c r="K41" i="4"/>
  <c r="K41" i="6"/>
  <c r="AG54" i="1"/>
  <c r="AK26" i="1" s="1"/>
  <c r="AV54" i="1"/>
  <c r="AN54" i="1" l="1"/>
  <c r="AK35" i="1"/>
</calcChain>
</file>

<file path=xl/sharedStrings.xml><?xml version="1.0" encoding="utf-8"?>
<sst xmlns="http://schemas.openxmlformats.org/spreadsheetml/2006/main" count="3328" uniqueCount="515">
  <si>
    <t>Export Komplet</t>
  </si>
  <si>
    <t>VZ</t>
  </si>
  <si>
    <t>2.0</t>
  </si>
  <si>
    <t/>
  </si>
  <si>
    <t>False</t>
  </si>
  <si>
    <t>True</t>
  </si>
  <si>
    <t>{cd79d9b7-9020-4a40-b893-40867c853dc1}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</si>
  <si>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</si>
  <si>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</si>
  <si>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</si>
  <si>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</si>
  <si>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</si>
  <si>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</si>
  <si>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</si>
  <si>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</si>
  <si>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</si>
  <si>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</si>
  <si>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</si>
  <si>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</si>
  <si>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</si>
  <si>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</si>
  <si>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</si>
  <si>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</si>
  <si>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</si>
  <si>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</si>
  <si>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</si>
  <si>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Účastník: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</si>
  <si>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</si>
  <si>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</si>
  <si>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</si>
  <si>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</si>
  <si>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</si>
  <si>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</si>
  <si>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</si>
  <si>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</si>
  <si>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</si>
  <si>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</si>
  <si>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</si>
  <si>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</si>
  <si>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</si>
  <si>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</si>
  <si>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</si>
  <si>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</si>
  <si>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</si>
  <si>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</si>
  <si>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</si>
  <si>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</si>
  <si>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</si>
  <si>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</si>
  <si>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</si>
  <si>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</si>
  <si>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</si>
  <si>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</si>
  <si>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</si>
  <si>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</si>
  <si>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</si>
  <si>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</si>
  <si>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</si>
  <si>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</si>
  <si>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</si>
  <si>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</si>
  <si>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</si>
  <si>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</si>
  <si>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</si>
  <si>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</si>
  <si>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</si>
  <si>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</si>
  <si>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</si>
  <si>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</si>
  <si>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</si>
  <si>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</si>
  <si>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</si>
  <si>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</si>
  <si>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žst. Vyšší Brod</t>
  </si>
  <si>
    <t>STA</t>
  </si>
  <si>
    <t>1</t>
  </si>
  <si>
    <t>{56b9210a-81a1-4504-bcd2-ef2093dcf42f}</t>
  </si>
  <si>
    <t>2</t>
  </si>
  <si>
    <t>001 - VRN</t>
  </si>
  <si>
    <t>{5f322bf9-d17a-4599-bcb0-a604e6e48b27}</t>
  </si>
  <si>
    <t>002</t>
  </si>
  <si>
    <t>žst. Loučovice</t>
  </si>
  <si>
    <t>{c5eaaf47-e625-4707-847f-4cc3ceef324f}</t>
  </si>
  <si>
    <t>002 - VRN</t>
  </si>
  <si>
    <t>{3203a9e6-959a-4d87-ad1e-838b0158940c}</t>
  </si>
  <si>
    <t>003</t>
  </si>
  <si>
    <t>žst. Lipno nad Vltavou</t>
  </si>
  <si>
    <t>{6044df9b-4e80-4dec-a60c-7542ae027747}</t>
  </si>
  <si>
    <t>003 - VRN</t>
  </si>
  <si>
    <t>{e7ab247b-5680-4a61-a746-968da983e040}</t>
  </si>
  <si>
    <t>KRYCÍ LIST SOUPISU PRACÍ</t>
  </si>
  <si>
    <t>Objekt:</t>
  </si>
  <si>
    <t>001 - žst. Vyšší Brod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</si>
  <si>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</si>
  <si>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</si>
  <si>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</si>
  <si>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</si>
  <si>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</si>
  <si>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</si>
  <si>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</si>
  <si>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</si>
  <si>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</si>
  <si>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</si>
  <si>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</si>
  <si>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</si>
  <si>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</si>
  <si>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</si>
  <si>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</si>
  <si>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</si>
  <si>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</si>
  <si>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</si>
  <si>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</si>
  <si>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</si>
  <si>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</si>
  <si>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</si>
  <si>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</si>
  <si>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</si>
  <si>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</si>
  <si>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</si>
  <si>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</si>
  <si>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</si>
  <si>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</si>
  <si>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</si>
  <si>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</si>
  <si>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7498171010</t>
  </si>
  <si>
    <t>Demontáž skříně SKŘ/automatizace 1 pole</t>
  </si>
  <si>
    <t>kus</t>
  </si>
  <si>
    <t>Sborník UOŽI 01 2025</t>
  </si>
  <si>
    <t>512</t>
  </si>
  <si>
    <t>-322649061</t>
  </si>
  <si>
    <t>7498172010</t>
  </si>
  <si>
    <t>Demontáž SKŘ, IPC, PLC sestavení řídící PLC jednotky z rozvaděče automatizace/SKŘ/DŘT</t>
  </si>
  <si>
    <t>-929757104</t>
  </si>
  <si>
    <t>3</t>
  </si>
  <si>
    <t>7498172020</t>
  </si>
  <si>
    <t>Demontáž SKŘ, IPC, PLC sestavení stávající telemechanické jednotky - rozvaděč, PLC</t>
  </si>
  <si>
    <t>1958166184</t>
  </si>
  <si>
    <t>7498231010</t>
  </si>
  <si>
    <t>Úprava nebo rozšíření SW na elektrodispečinku založeném na systému Reliance do serveru - úprava nebo rozšíření aktivního prvku v aplikaci pro vizualizaci a ovládání zařízení na elektrodispečinku včetně zavedení do systému celého řízení, oživení a odzkoušení</t>
  </si>
  <si>
    <t>2036494872</t>
  </si>
  <si>
    <t>5</t>
  </si>
  <si>
    <t>7498231020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</si>
  <si>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</si>
  <si>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1364348646</t>
  </si>
  <si>
    <t>6</t>
  </si>
  <si>
    <t>7498254010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</si>
  <si>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</si>
  <si>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hod</t>
  </si>
  <si>
    <t>1870697168</t>
  </si>
  <si>
    <t>7</t>
  </si>
  <si>
    <t>7498254015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</si>
  <si>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</si>
  <si>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1886106891</t>
  </si>
  <si>
    <t>8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</si>
  <si>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</si>
  <si>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</si>
  <si>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1304064143</t>
  </si>
  <si>
    <t>9</t>
  </si>
  <si>
    <t>7498254025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</si>
  <si>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</si>
  <si>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480956401</t>
  </si>
  <si>
    <t>10</t>
  </si>
  <si>
    <t>7498254040</t>
  </si>
  <si>
    <t>Elektrodispečink SKŘ-DŘT úprava struktur a řídících programových tabulek ŘS ED pro objekt ŽST</t>
  </si>
  <si>
    <t>687709421</t>
  </si>
  <si>
    <t>11</t>
  </si>
  <si>
    <t>7498254050</t>
  </si>
  <si>
    <t>Elektrodispečink SKŘ-DŘT definice a deklarace struktur dat ŘS ED pro objekt ŽST</t>
  </si>
  <si>
    <t>-1638900914</t>
  </si>
  <si>
    <t>7498254074</t>
  </si>
  <si>
    <t>Elektrodispečink SKŘ-DŘT zprovoznění systému s novými daty pro objekt ŽST</t>
  </si>
  <si>
    <t>162211288</t>
  </si>
  <si>
    <t>13</t>
  </si>
  <si>
    <t>7498254084</t>
  </si>
  <si>
    <t>Elektrodispečink SKŘ-DŘT verifikace signálů a povelů s novými daty pro objekt ŽST</t>
  </si>
  <si>
    <t>1788463626</t>
  </si>
  <si>
    <t>14</t>
  </si>
  <si>
    <t>7499751030</t>
  </si>
  <si>
    <t>Dokončovací práce zkušební provoz - včetně prokázání technických a kvalitativních parametrů zařízení</t>
  </si>
  <si>
    <t>1612192528</t>
  </si>
  <si>
    <t>15</t>
  </si>
  <si>
    <t>7499751040</t>
  </si>
  <si>
    <t>Dokončovací práce zaškolení obsluhy - seznámení obsluhy s funkcemi zařízení včetně odevzdání dokumentace skutečného provedení</t>
  </si>
  <si>
    <t>1974095966</t>
  </si>
  <si>
    <t>16</t>
  </si>
  <si>
    <t>7498356090</t>
  </si>
  <si>
    <t>Montáž dálkové diagnostiky TS ŽDC kabelu F/UTP Cat5e</t>
  </si>
  <si>
    <t>m</t>
  </si>
  <si>
    <t>24088510</t>
  </si>
  <si>
    <t>17</t>
  </si>
  <si>
    <t>M</t>
  </si>
  <si>
    <t>7593500935</t>
  </si>
  <si>
    <t>Trasy kabelového vedení Ohebná dvouplášťová korugovaná chránička 90/76 smotek - černá UV stabilní</t>
  </si>
  <si>
    <t>-2130507661</t>
  </si>
  <si>
    <t>18</t>
  </si>
  <si>
    <t>7493551010</t>
  </si>
  <si>
    <t>Montáž dálkového ovládání úsekových odpojovačů ovladače motorových pohonů trakčních odpojovačů - včetně veškerého příslušenství</t>
  </si>
  <si>
    <t>-452278079</t>
  </si>
  <si>
    <t>19</t>
  </si>
  <si>
    <t>7493551020</t>
  </si>
  <si>
    <t>Montáž dálkového ovládání úsekových odpojovačů modulu pro ovládání 1 kusu motorového pohonu trakčních odpojovačů</t>
  </si>
  <si>
    <t>2141310049</t>
  </si>
  <si>
    <t>20</t>
  </si>
  <si>
    <t>7493551030</t>
  </si>
  <si>
    <t>Montáž dálkového ovládání úsekových odpojovačů řídící PLC jednotky do ovladače dálkového ovládání motorových pohonů trakčních odpojovačů</t>
  </si>
  <si>
    <t>1296123270</t>
  </si>
  <si>
    <t>7493551035</t>
  </si>
  <si>
    <t>Montáž dálkového ovládání úsekových odpojovačů řídící PLC jednotky řídícího software ovladače dálkového ovládání motorových pohonů trakčních odpojovačů</t>
  </si>
  <si>
    <t>672575274</t>
  </si>
  <si>
    <t>22</t>
  </si>
  <si>
    <t>7493551040</t>
  </si>
  <si>
    <t>Montáž dálkového ovládání úsekových odpojovačů napájecí soupravy pro ovladač DOÚO s oddělovacím transformátorem - včetně jističů, příslušenství, instalace rozvaděče do vnitřního prostoru, včetně elektrovýzbroje</t>
  </si>
  <si>
    <t>-580021815</t>
  </si>
  <si>
    <t>23</t>
  </si>
  <si>
    <t>7493551052</t>
  </si>
  <si>
    <t>Montáž dálkového ovládání úsekových odpojovačů svorkovnicové skříně pro DOÚO na stěnu</t>
  </si>
  <si>
    <t>1380286044</t>
  </si>
  <si>
    <t>24</t>
  </si>
  <si>
    <t>7493500030</t>
  </si>
  <si>
    <t>Dálkové ovládání úsekových odpojovačů ( DOÚO ) Ovladače pro dálkové ovládání motorových pohonů trakčních odpojovačů pro 8 motorových pohonů</t>
  </si>
  <si>
    <t>-167344520</t>
  </si>
  <si>
    <t>25</t>
  </si>
  <si>
    <t>7493500070</t>
  </si>
  <si>
    <t>Dálkové ovládání úsekových odpojovačů ( DOÚO ) Ovladače Napájecí souprava DOÚO s oddělovacím transformátorem a HIS</t>
  </si>
  <si>
    <t>-1536502154</t>
  </si>
  <si>
    <t>26</t>
  </si>
  <si>
    <t>7493500090</t>
  </si>
  <si>
    <t>Dálkové ovládání úsekových odpojovačů ( DOÚO ) Svorkovnicové skříně plastová do venkovního prostředí, 41 - 80 svorek</t>
  </si>
  <si>
    <t>-1969481397</t>
  </si>
  <si>
    <t>27</t>
  </si>
  <si>
    <t>7493500120</t>
  </si>
  <si>
    <t>Dálkové ovládání úsekových odpojovačů ( DOÚO ) Svorkovnicové skříně plastová do vnitřního prostředí do 80 svorek</t>
  </si>
  <si>
    <t>645133799</t>
  </si>
  <si>
    <t>28</t>
  </si>
  <si>
    <t>7498100090</t>
  </si>
  <si>
    <t>DŘT, SKŘ technologie DŘT a SKŘ skříně pro automatizaci Dálkový ovladač úsekových odpojovačů řízený automatem PLC pro dálkové ovládání motorových pohonů trakčních odpojovačů pro 16 motorových pohonů</t>
  </si>
  <si>
    <t>-2047117787</t>
  </si>
  <si>
    <t>29</t>
  </si>
  <si>
    <t>7492501520</t>
  </si>
  <si>
    <t>Kabely, vodiče, šňůry Cu - nn Kabel silový Cu pro pohyblivé přívody, izolace pryžová H05RR-F 3G2,5 (3Cx2,5 CGSG)</t>
  </si>
  <si>
    <t>748572949</t>
  </si>
  <si>
    <t>30</t>
  </si>
  <si>
    <t>7492501770</t>
  </si>
  <si>
    <t>Kabely, vodiče, šňůry Cu - nn Kabel silový 2 a 3-žílový Cu, plastová izolace CYKY 3J2,5 (3Cx 2,5)</t>
  </si>
  <si>
    <t>-1276791037</t>
  </si>
  <si>
    <t>31</t>
  </si>
  <si>
    <t>7492501750</t>
  </si>
  <si>
    <t>Kabely, vodiče, šňůry Cu - nn Kabel silový 2 a 3-žílový Cu, plastová izolace CYKY 3O2,5 (3Ax2,5)</t>
  </si>
  <si>
    <t>1020776868</t>
  </si>
  <si>
    <t>32</t>
  </si>
  <si>
    <t>7492501740</t>
  </si>
  <si>
    <t>Kabely, vodiče, šňůry Cu - nn Kabel silový 2 a 3-žílový Cu, plastová izolace CYKY 3O1,5 (3Ax1,5)</t>
  </si>
  <si>
    <t>642287117</t>
  </si>
  <si>
    <t>33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</si>
  <si>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</si>
  <si>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</si>
  <si>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952521259</t>
  </si>
  <si>
    <t>34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</si>
  <si>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</si>
  <si>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</si>
  <si>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-317473761</t>
  </si>
  <si>
    <t>35</t>
  </si>
  <si>
    <t>7492553010</t>
  </si>
  <si>
    <t>Montáž kabelů 2- a 3-žílových Cu do 16 mm2 - uložení do země, chráničky, na rošty, pod omítku apod.</t>
  </si>
  <si>
    <t>-51930009</t>
  </si>
  <si>
    <t>36</t>
  </si>
  <si>
    <t>7492551010</t>
  </si>
  <si>
    <t>Montáž vodičů jednožílových Cu do 16 mm2 - uložení na rošty, pod omítku, do rozvaděče apod.</t>
  </si>
  <si>
    <t>-1147105688</t>
  </si>
  <si>
    <t>37</t>
  </si>
  <si>
    <t>7492555012</t>
  </si>
  <si>
    <t>Montáž kabelů vícežílových Cu 12 x 1,5 mm2 - uložení do země, chráničky, na rošty, pod omítku apod.</t>
  </si>
  <si>
    <t>1502653187</t>
  </si>
  <si>
    <t>38</t>
  </si>
  <si>
    <t>7493571010</t>
  </si>
  <si>
    <t>Demontáž zařízení dálkového ovládání úsekových odpojovačů ovladače</t>
  </si>
  <si>
    <t>1903772418</t>
  </si>
  <si>
    <t>39</t>
  </si>
  <si>
    <t>7493571020</t>
  </si>
  <si>
    <t>Demontáž zařízení dálkového ovládání úsekových odpojovačů napájecího rozvaděče pro napájení ovladačů</t>
  </si>
  <si>
    <t>372883836</t>
  </si>
  <si>
    <t>40</t>
  </si>
  <si>
    <t>7493571050</t>
  </si>
  <si>
    <t>Demontáž zařízení dálkového ovládání úsekových odpojovačů řídící PLC jednotky z ovladače dálkového ovládání motorových pohonů trakčních odpojovačů</t>
  </si>
  <si>
    <t>-348078228</t>
  </si>
  <si>
    <t>41</t>
  </si>
  <si>
    <t>7493571030</t>
  </si>
  <si>
    <t>Demontáž zařízení dálkového ovládání úsekových odpojovačů modulu pro ovládání 1 kusu motorového pohonu trakčních odpojovačů</t>
  </si>
  <si>
    <t>-605947281</t>
  </si>
  <si>
    <t>42</t>
  </si>
  <si>
    <t>7498254092</t>
  </si>
  <si>
    <t>Elektrodispečink SKŘ-DŘT komplexní vyzkoušení ŘS ED</t>
  </si>
  <si>
    <t>1961561555</t>
  </si>
  <si>
    <t>001 - VRN - žst. Vyšší Brod</t>
  </si>
  <si>
    <t>7499451010</t>
  </si>
  <si>
    <t>Vydání průkazu způsobilosti pro funkční celek, provizorní stav - vyhotovení dokladu o silnoproudých zařízeních a vydání průkazu způsobilosti</t>
  </si>
  <si>
    <t>-1588980462</t>
  </si>
  <si>
    <t>7598095539</t>
  </si>
  <si>
    <t>Vyhotovení protokolu UTZ pro UNZ - vykonání prohlídky a zkoušky včetně vyhotovení protokolu podle vyhl. 100/1995 Sb.</t>
  </si>
  <si>
    <t>-1870799322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</si>
  <si>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</si>
  <si>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</si>
  <si>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</t>
  </si>
  <si>
    <t>1451484305</t>
  </si>
  <si>
    <t>7498200690</t>
  </si>
  <si>
    <t>ED řídící pracoviště ED řídící pracoviště Ostatní Provozní dokumentace ŘS ED - úprava</t>
  </si>
  <si>
    <t>107325748</t>
  </si>
  <si>
    <t>7498153085</t>
  </si>
  <si>
    <t>Montáž SKŘ - DŘT, IPC, PLC vypracování revizní zprávy revizním technikem pro objekt</t>
  </si>
  <si>
    <t>704444034</t>
  </si>
  <si>
    <t>002 - žst. Loučovice</t>
  </si>
  <si>
    <t>259462617</t>
  </si>
  <si>
    <t>769510497</t>
  </si>
  <si>
    <t>336478119</t>
  </si>
  <si>
    <t>-1783382341</t>
  </si>
  <si>
    <t>002 - VRN - žst. Loučovice</t>
  </si>
  <si>
    <t>003 - žst. Lipno nad Vltavou</t>
  </si>
  <si>
    <t>-2099015418</t>
  </si>
  <si>
    <t>003 - VRN - žst. Lipno nad Vltavou</t>
  </si>
  <si>
    <t>1384747990</t>
  </si>
  <si>
    <t>-96786302</t>
  </si>
  <si>
    <t>392339078</t>
  </si>
  <si>
    <t>-981964504</t>
  </si>
  <si>
    <t>1687145711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</si>
  <si>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</si>
  <si>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</si>
  <si>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</si>
  <si>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</si>
  <si>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</si>
  <si>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</si>
  <si>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</si>
  <si>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</si>
  <si>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</si>
  <si>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</si>
  <si>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</si>
  <si>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</si>
  <si>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</si>
  <si>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</si>
  <si>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</si>
  <si>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</si>
  <si>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</si>
  <si>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</si>
  <si>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</si>
  <si>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</si>
  <si>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</si>
  <si>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</si>
  <si>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</si>
  <si>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</si>
  <si>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</si>
  <si>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</si>
  <si>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</si>
  <si>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</si>
  <si>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</si>
  <si>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</si>
  <si>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</si>
  <si>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</si>
  <si>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</si>
  <si>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</si>
  <si>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</si>
  <si>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</si>
  <si>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</si>
  <si>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</si>
  <si>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</si>
  <si>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</si>
  <si>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</si>
  <si>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</si>
  <si>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</si>
  <si>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</si>
  <si>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</si>
  <si>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</si>
  <si>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</si>
  <si>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</si>
  <si>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</si>
  <si>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</si>
  <si>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</si>
  <si>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</si>
  <si>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</si>
  <si>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</si>
  <si>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</si>
  <si>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</si>
  <si>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</si>
  <si>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</si>
  <si>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</si>
  <si>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</si>
  <si>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</si>
  <si>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</si>
  <si>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</si>
  <si>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</si>
  <si>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</si>
  <si>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</si>
  <si>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</si>
  <si>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</si>
  <si>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</si>
  <si>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</si>
  <si>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</si>
  <si>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</si>
  <si>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</si>
  <si>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</si>
  <si>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</si>
  <si>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</si>
  <si>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</si>
  <si>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</si>
  <si>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</si>
  <si>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</si>
  <si>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</si>
  <si>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</si>
  <si>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</si>
  <si>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</si>
  <si>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</si>
  <si>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</si>
  <si>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</si>
  <si>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</si>
  <si>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</si>
  <si>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</si>
  <si>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</si>
  <si>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</si>
  <si>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</si>
  <si>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</si>
  <si>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</si>
  <si>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</si>
  <si>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</si>
  <si>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</si>
  <si>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</si>
  <si>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</si>
  <si>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</si>
  <si>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</si>
  <si>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</si>
  <si>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</si>
  <si>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</si>
  <si>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</si>
  <si>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</si>
  <si>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</si>
  <si>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</si>
  <si>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</si>
  <si>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</si>
  <si>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</si>
  <si>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</si>
  <si>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</si>
  <si>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</si>
  <si>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</si>
  <si>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</si>
  <si>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</si>
  <si>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</si>
  <si>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</si>
  <si>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</si>
  <si>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</si>
  <si>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</si>
  <si>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</si>
  <si>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</si>
  <si>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</si>
  <si>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</si>
  <si>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</si>
  <si>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</si>
  <si>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</si>
  <si>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</si>
  <si>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</si>
  <si>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</si>
  <si>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</si>
  <si>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</si>
  <si>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</si>
  <si>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</si>
  <si>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</si>
  <si>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</si>
  <si>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</si>
  <si>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</si>
  <si>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</si>
  <si>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</si>
  <si>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</si>
  <si>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</si>
  <si>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</si>
  <si>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</si>
  <si>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</si>
  <si>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</si>
  <si>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</si>
  <si>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</si>
  <si>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</si>
  <si>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</si>
  <si>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</si>
  <si>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</si>
  <si>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</si>
  <si>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</si>
  <si>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</si>
  <si>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</si>
  <si>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</si>
  <si>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</si>
  <si>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</si>
  <si>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</si>
  <si>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</si>
  <si>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</si>
  <si>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</si>
  <si>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</si>
  <si>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</si>
  <si>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</si>
  <si>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</si>
  <si>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</si>
  <si>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</si>
  <si>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</si>
  <si>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</si>
  <si>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</si>
  <si>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</si>
  <si>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</si>
  <si>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</si>
  <si>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</si>
  <si>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</si>
  <si>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</si>
  <si>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</si>
  <si>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</si>
  <si>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</si>
  <si>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</si>
  <si>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</si>
  <si>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</si>
  <si>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Správa železnic, státní organizace, Oblastní ředitelství Plzeň</t>
  </si>
  <si>
    <t>CZ70994234</t>
  </si>
  <si>
    <t>Oprava DŘT v žst. Vyšší Brod klášter, Loučovice, Lipno nad Vltavou</t>
  </si>
  <si>
    <t>VZ65425011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</si>
</sst>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4" fontId="27" fillId="0" borderId="13" xfId="0" applyNumberFormat="1" applyFont="1" applyBorder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7" fillId="0" borderId="15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left" vertical="center" wrapText="1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23" xfId="0" applyFont="1" applyBorder="1" applyAlignment="1" applyProtection="1">
      <alignment horizontal="left" vertical="center" wrapText="1"/>
      <protection locked="0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3" borderId="15" xfId="0" applyFont="1" applyFill="1" applyBorder="1" applyAlignment="1" applyProtection="1">
      <alignment horizontal="left" vertical="center"/>
      <protection locked="0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4" fontId="18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29" fillId="3" borderId="2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vertical="top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44" fillId="0" borderId="0" xfId="0" applyFont="1" applyAlignment="1">
      <alignment horizontal="left"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0" fontId="17" fillId="0" borderId="23" xfId="0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167" fontId="17" fillId="0" borderId="23" xfId="0" applyNumberFormat="1" applyFont="1" applyBorder="1" applyAlignment="1">
      <alignment vertical="center"/>
    </xf>
    <xf numFmtId="4" fontId="17" fillId="0" borderId="23" xfId="0" applyNumberFormat="1" applyFont="1" applyBorder="1" applyAlignment="1">
      <alignment vertical="center"/>
    </xf>
    <xf numFmtId="0" fontId="29" fillId="0" borderId="23" xfId="0" applyFont="1" applyBorder="1" applyAlignment="1">
      <alignment horizontal="center" vertical="center"/>
    </xf>
    <xf numFmtId="49" fontId="29" fillId="0" borderId="23" xfId="0" applyNumberFormat="1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center" vertical="center" wrapText="1"/>
    </xf>
    <xf numFmtId="167" fontId="29" fillId="0" borderId="23" xfId="0" applyNumberFormat="1" applyFont="1" applyBorder="1" applyAlignment="1">
      <alignment vertical="center"/>
    </xf>
    <xf numFmtId="0" fontId="30" fillId="0" borderId="23" xfId="0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2" fillId="0" borderId="1" xfId="0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>
      <selection activeCell="K5" sqref="K5:AO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ht="36.950000000000003" customHeight="1" x14ac:dyDescent="0.2">
      <c r="AR2" s="241" t="s">
        <v>7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F2" s="242"/>
      <c r="BG2" s="242"/>
      <c r="BS2" s="13" t="s">
        <v>8</v>
      </c>
      <c r="BT2" s="13" t="s">
        <v>9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10</v>
      </c>
    </row>
    <row r="4" spans="1:74" ht="24.95" customHeight="1" x14ac:dyDescent="0.2">
      <c r="B4" s="16"/>
      <c r="D4" s="17" t="s">
        <v>11</v>
      </c>
      <c r="AR4" s="16"/>
      <c r="AS4" s="18" t="s">
        <v>12</v>
      </c>
      <c r="BG4" s="19" t="s">
        <v>13</v>
      </c>
      <c r="BS4" s="13" t="s">
        <v>14</v>
      </c>
    </row>
    <row r="5" spans="1:74" ht="12" customHeight="1" x14ac:dyDescent="0.2">
      <c r="B5" s="16"/>
      <c r="D5" s="20" t="s">
        <v>15</v>
      </c>
      <c r="K5" s="283" t="s">
        <v>514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R5" s="16"/>
      <c r="BG5" s="250" t="s">
        <v>16</v>
      </c>
      <c r="BS5" s="13" t="s">
        <v>8</v>
      </c>
    </row>
    <row r="6" spans="1:74" ht="36.950000000000003" customHeight="1" x14ac:dyDescent="0.2">
      <c r="B6" s="16"/>
      <c r="D6" s="22" t="s">
        <v>17</v>
      </c>
      <c r="K6" s="254" t="s">
        <v>513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16"/>
      <c r="BG6" s="251"/>
      <c r="BS6" s="13" t="s">
        <v>8</v>
      </c>
    </row>
    <row r="7" spans="1:74" ht="12" customHeight="1" x14ac:dyDescent="0.2">
      <c r="B7" s="16"/>
      <c r="D7" s="23" t="s">
        <v>18</v>
      </c>
      <c r="K7" s="21" t="s">
        <v>3</v>
      </c>
      <c r="AK7" s="23" t="s">
        <v>19</v>
      </c>
      <c r="AN7" s="21" t="s">
        <v>3</v>
      </c>
      <c r="AR7" s="16"/>
      <c r="BG7" s="251"/>
      <c r="BS7" s="13" t="s">
        <v>8</v>
      </c>
    </row>
    <row r="8" spans="1:74" ht="12" customHeight="1" x14ac:dyDescent="0.2">
      <c r="B8" s="16"/>
      <c r="D8" s="23" t="s">
        <v>20</v>
      </c>
      <c r="K8" s="21" t="s">
        <v>21</v>
      </c>
      <c r="AK8" s="23" t="s">
        <v>22</v>
      </c>
      <c r="AN8" s="240">
        <v>45692</v>
      </c>
      <c r="AR8" s="16"/>
      <c r="BG8" s="251"/>
      <c r="BS8" s="13" t="s">
        <v>8</v>
      </c>
    </row>
    <row r="9" spans="1:74" ht="14.45" customHeight="1" x14ac:dyDescent="0.2">
      <c r="B9" s="16"/>
      <c r="AR9" s="16"/>
      <c r="BG9" s="251"/>
      <c r="BS9" s="13" t="s">
        <v>8</v>
      </c>
    </row>
    <row r="10" spans="1:74" ht="12" customHeight="1" x14ac:dyDescent="0.2">
      <c r="B10" s="16"/>
      <c r="D10" s="23" t="s">
        <v>23</v>
      </c>
      <c r="AK10" s="23" t="s">
        <v>24</v>
      </c>
      <c r="AN10" s="220">
        <v>70994234</v>
      </c>
      <c r="AR10" s="16"/>
      <c r="BG10" s="251"/>
      <c r="BS10" s="13" t="s">
        <v>8</v>
      </c>
    </row>
    <row r="11" spans="1:74" ht="18.399999999999999" customHeight="1" x14ac:dyDescent="0.2">
      <c r="B11" s="16"/>
      <c r="E11" s="21" t="s">
        <v>511</v>
      </c>
      <c r="AK11" s="23" t="s">
        <v>25</v>
      </c>
      <c r="AN11" s="220" t="s">
        <v>512</v>
      </c>
      <c r="AR11" s="16"/>
      <c r="BG11" s="251"/>
      <c r="BS11" s="13" t="s">
        <v>8</v>
      </c>
    </row>
    <row r="12" spans="1:74" ht="6.95" customHeight="1" x14ac:dyDescent="0.2">
      <c r="B12" s="16"/>
      <c r="AR12" s="16"/>
      <c r="BG12" s="251"/>
      <c r="BS12" s="13" t="s">
        <v>8</v>
      </c>
    </row>
    <row r="13" spans="1:74" ht="12" customHeight="1" x14ac:dyDescent="0.2">
      <c r="B13" s="16"/>
      <c r="D13" s="23" t="s">
        <v>26</v>
      </c>
      <c r="AK13" s="23" t="s">
        <v>24</v>
      </c>
      <c r="AN13" s="25" t="s">
        <v>27</v>
      </c>
      <c r="AR13" s="16"/>
      <c r="BG13" s="251"/>
      <c r="BS13" s="13" t="s">
        <v>8</v>
      </c>
    </row>
    <row r="14" spans="1:74" ht="12.75" x14ac:dyDescent="0.2">
      <c r="B14" s="16"/>
      <c r="E14" s="255" t="s">
        <v>27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3" t="s">
        <v>25</v>
      </c>
      <c r="AN14" s="25" t="s">
        <v>27</v>
      </c>
      <c r="AR14" s="16"/>
      <c r="BG14" s="251"/>
      <c r="BS14" s="13" t="s">
        <v>8</v>
      </c>
    </row>
    <row r="15" spans="1:74" ht="6.95" customHeight="1" x14ac:dyDescent="0.2">
      <c r="B15" s="16"/>
      <c r="AR15" s="16"/>
      <c r="BG15" s="251"/>
      <c r="BS15" s="13" t="s">
        <v>4</v>
      </c>
    </row>
    <row r="16" spans="1:74" ht="12" customHeight="1" x14ac:dyDescent="0.2">
      <c r="B16" s="16"/>
      <c r="D16" s="23"/>
      <c r="AK16" s="23"/>
      <c r="AN16" s="21" t="s">
        <v>3</v>
      </c>
      <c r="AR16" s="16"/>
      <c r="BG16" s="251"/>
      <c r="BS16" s="13" t="s">
        <v>4</v>
      </c>
    </row>
    <row r="17" spans="2:71" ht="18.399999999999999" customHeight="1" x14ac:dyDescent="0.2">
      <c r="B17" s="16"/>
      <c r="E17" s="21"/>
      <c r="AK17" s="23"/>
      <c r="AN17" s="21" t="s">
        <v>3</v>
      </c>
      <c r="AR17" s="16"/>
      <c r="BG17" s="251"/>
      <c r="BS17" s="13" t="s">
        <v>5</v>
      </c>
    </row>
    <row r="18" spans="2:71" ht="6.95" customHeight="1" x14ac:dyDescent="0.2">
      <c r="B18" s="16"/>
      <c r="AR18" s="16"/>
      <c r="BG18" s="251"/>
      <c r="BS18" s="13" t="s">
        <v>8</v>
      </c>
    </row>
    <row r="19" spans="2:71" ht="12" customHeight="1" x14ac:dyDescent="0.2">
      <c r="B19" s="16"/>
      <c r="D19" s="23"/>
      <c r="AK19" s="23"/>
      <c r="AN19" s="21" t="s">
        <v>3</v>
      </c>
      <c r="AR19" s="16"/>
      <c r="BG19" s="251"/>
      <c r="BS19" s="13" t="s">
        <v>8</v>
      </c>
    </row>
    <row r="20" spans="2:71" ht="18.399999999999999" customHeight="1" x14ac:dyDescent="0.2">
      <c r="B20" s="16"/>
      <c r="E20" s="21" t="s">
        <v>21</v>
      </c>
      <c r="AK20" s="23"/>
      <c r="AN20" s="21" t="s">
        <v>3</v>
      </c>
      <c r="AR20" s="16"/>
      <c r="BG20" s="251"/>
      <c r="BS20" s="13" t="s">
        <v>4</v>
      </c>
    </row>
    <row r="21" spans="2:71" ht="6.95" customHeight="1" x14ac:dyDescent="0.2">
      <c r="B21" s="16"/>
      <c r="AR21" s="16"/>
      <c r="BG21" s="251"/>
    </row>
    <row r="22" spans="2:71" ht="12" customHeight="1" x14ac:dyDescent="0.2">
      <c r="B22" s="16"/>
      <c r="D22" s="23" t="s">
        <v>30</v>
      </c>
      <c r="AR22" s="16"/>
      <c r="BG22" s="251"/>
    </row>
    <row r="23" spans="2:71" ht="47.25" customHeight="1" x14ac:dyDescent="0.2">
      <c r="B23" s="16"/>
      <c r="E23" s="257" t="s">
        <v>510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R23" s="16"/>
      <c r="BG23" s="251"/>
    </row>
    <row r="24" spans="2:71" ht="6.95" customHeight="1" x14ac:dyDescent="0.2">
      <c r="B24" s="16"/>
      <c r="AR24" s="16"/>
      <c r="BG24" s="251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G25" s="251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8">
        <f>ROUND(AG54,2)</f>
        <v>0</v>
      </c>
      <c r="AL26" s="259"/>
      <c r="AM26" s="259"/>
      <c r="AN26" s="259"/>
      <c r="AO26" s="259"/>
      <c r="AR26" s="28"/>
      <c r="BG26" s="251"/>
    </row>
    <row r="27" spans="2:71" s="1" customFormat="1" ht="6.95" customHeight="1" x14ac:dyDescent="0.2">
      <c r="B27" s="28"/>
      <c r="AR27" s="28"/>
      <c r="BG27" s="251"/>
    </row>
    <row r="28" spans="2:71" s="1" customFormat="1" ht="12.75" x14ac:dyDescent="0.2">
      <c r="B28" s="28"/>
      <c r="L28" s="260" t="s">
        <v>32</v>
      </c>
      <c r="M28" s="260"/>
      <c r="N28" s="260"/>
      <c r="O28" s="260"/>
      <c r="P28" s="260"/>
      <c r="W28" s="260" t="s">
        <v>33</v>
      </c>
      <c r="X28" s="260"/>
      <c r="Y28" s="260"/>
      <c r="Z28" s="260"/>
      <c r="AA28" s="260"/>
      <c r="AB28" s="260"/>
      <c r="AC28" s="260"/>
      <c r="AD28" s="260"/>
      <c r="AE28" s="260"/>
      <c r="AK28" s="260" t="s">
        <v>34</v>
      </c>
      <c r="AL28" s="260"/>
      <c r="AM28" s="260"/>
      <c r="AN28" s="260"/>
      <c r="AO28" s="260"/>
      <c r="AR28" s="28"/>
      <c r="BG28" s="251"/>
    </row>
    <row r="29" spans="2:71" s="2" customFormat="1" ht="14.45" customHeight="1" x14ac:dyDescent="0.2">
      <c r="B29" s="32"/>
      <c r="D29" s="23" t="s">
        <v>35</v>
      </c>
      <c r="F29" s="23" t="s">
        <v>36</v>
      </c>
      <c r="L29" s="245">
        <v>0.21</v>
      </c>
      <c r="M29" s="244"/>
      <c r="N29" s="244"/>
      <c r="O29" s="244"/>
      <c r="P29" s="244"/>
      <c r="W29" s="243">
        <f>ROUND(BB54, 2)</f>
        <v>0</v>
      </c>
      <c r="X29" s="244"/>
      <c r="Y29" s="244"/>
      <c r="Z29" s="244"/>
      <c r="AA29" s="244"/>
      <c r="AB29" s="244"/>
      <c r="AC29" s="244"/>
      <c r="AD29" s="244"/>
      <c r="AE29" s="244"/>
      <c r="AK29" s="243">
        <f>ROUND(AX54, 2)</f>
        <v>0</v>
      </c>
      <c r="AL29" s="244"/>
      <c r="AM29" s="244"/>
      <c r="AN29" s="244"/>
      <c r="AO29" s="244"/>
      <c r="AR29" s="32"/>
      <c r="BG29" s="252"/>
    </row>
    <row r="30" spans="2:71" s="2" customFormat="1" ht="14.45" customHeight="1" x14ac:dyDescent="0.2">
      <c r="B30" s="32"/>
      <c r="F30" s="23" t="s">
        <v>37</v>
      </c>
      <c r="L30" s="245">
        <v>0.12</v>
      </c>
      <c r="M30" s="244"/>
      <c r="N30" s="244"/>
      <c r="O30" s="244"/>
      <c r="P30" s="244"/>
      <c r="W30" s="243">
        <f>ROUND(BC54, 2)</f>
        <v>0</v>
      </c>
      <c r="X30" s="244"/>
      <c r="Y30" s="244"/>
      <c r="Z30" s="244"/>
      <c r="AA30" s="244"/>
      <c r="AB30" s="244"/>
      <c r="AC30" s="244"/>
      <c r="AD30" s="244"/>
      <c r="AE30" s="244"/>
      <c r="AK30" s="243">
        <f>ROUND(AY54, 2)</f>
        <v>0</v>
      </c>
      <c r="AL30" s="244"/>
      <c r="AM30" s="244"/>
      <c r="AN30" s="244"/>
      <c r="AO30" s="244"/>
      <c r="AR30" s="32"/>
      <c r="BG30" s="252"/>
    </row>
    <row r="31" spans="2:71" s="2" customFormat="1" ht="14.45" hidden="1" customHeight="1" x14ac:dyDescent="0.2">
      <c r="B31" s="32"/>
      <c r="F31" s="23" t="s">
        <v>38</v>
      </c>
      <c r="L31" s="245">
        <v>0.21</v>
      </c>
      <c r="M31" s="244"/>
      <c r="N31" s="244"/>
      <c r="O31" s="244"/>
      <c r="P31" s="244"/>
      <c r="W31" s="243">
        <f>ROUND(BD54, 2)</f>
        <v>0</v>
      </c>
      <c r="X31" s="244"/>
      <c r="Y31" s="244"/>
      <c r="Z31" s="244"/>
      <c r="AA31" s="244"/>
      <c r="AB31" s="244"/>
      <c r="AC31" s="244"/>
      <c r="AD31" s="244"/>
      <c r="AE31" s="244"/>
      <c r="AK31" s="243">
        <v>0</v>
      </c>
      <c r="AL31" s="244"/>
      <c r="AM31" s="244"/>
      <c r="AN31" s="244"/>
      <c r="AO31" s="244"/>
      <c r="AR31" s="32"/>
      <c r="BG31" s="252"/>
    </row>
    <row r="32" spans="2:71" s="2" customFormat="1" ht="14.45" hidden="1" customHeight="1" x14ac:dyDescent="0.2">
      <c r="B32" s="32"/>
      <c r="F32" s="23" t="s">
        <v>39</v>
      </c>
      <c r="L32" s="245">
        <v>0.12</v>
      </c>
      <c r="M32" s="244"/>
      <c r="N32" s="244"/>
      <c r="O32" s="244"/>
      <c r="P32" s="244"/>
      <c r="W32" s="243">
        <f>ROUND(BE54, 2)</f>
        <v>0</v>
      </c>
      <c r="X32" s="244"/>
      <c r="Y32" s="244"/>
      <c r="Z32" s="244"/>
      <c r="AA32" s="244"/>
      <c r="AB32" s="244"/>
      <c r="AC32" s="244"/>
      <c r="AD32" s="244"/>
      <c r="AE32" s="244"/>
      <c r="AK32" s="243">
        <v>0</v>
      </c>
      <c r="AL32" s="244"/>
      <c r="AM32" s="244"/>
      <c r="AN32" s="244"/>
      <c r="AO32" s="244"/>
      <c r="AR32" s="32"/>
      <c r="BG32" s="252"/>
    </row>
    <row r="33" spans="2:44" s="2" customFormat="1" ht="14.45" hidden="1" customHeight="1" x14ac:dyDescent="0.2">
      <c r="B33" s="32"/>
      <c r="F33" s="23" t="s">
        <v>40</v>
      </c>
      <c r="L33" s="245">
        <v>0</v>
      </c>
      <c r="M33" s="244"/>
      <c r="N33" s="244"/>
      <c r="O33" s="244"/>
      <c r="P33" s="244"/>
      <c r="W33" s="243">
        <f>ROUND(BF54, 2)</f>
        <v>0</v>
      </c>
      <c r="X33" s="244"/>
      <c r="Y33" s="244"/>
      <c r="Z33" s="244"/>
      <c r="AA33" s="244"/>
      <c r="AB33" s="244"/>
      <c r="AC33" s="244"/>
      <c r="AD33" s="244"/>
      <c r="AE33" s="244"/>
      <c r="AK33" s="243">
        <v>0</v>
      </c>
      <c r="AL33" s="244"/>
      <c r="AM33" s="244"/>
      <c r="AN33" s="244"/>
      <c r="AO33" s="244"/>
      <c r="AR33" s="32"/>
    </row>
    <row r="34" spans="2:44" s="1" customFormat="1" ht="6.95" customHeight="1" x14ac:dyDescent="0.2">
      <c r="B34" s="28"/>
      <c r="AR34" s="28"/>
    </row>
    <row r="35" spans="2:44" s="1" customFormat="1" ht="25.9" customHeight="1" x14ac:dyDescent="0.2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49" t="s">
        <v>43</v>
      </c>
      <c r="Y35" s="247"/>
      <c r="Z35" s="247"/>
      <c r="AA35" s="247"/>
      <c r="AB35" s="247"/>
      <c r="AC35" s="35"/>
      <c r="AD35" s="35"/>
      <c r="AE35" s="35"/>
      <c r="AF35" s="35"/>
      <c r="AG35" s="35"/>
      <c r="AH35" s="35"/>
      <c r="AI35" s="35"/>
      <c r="AJ35" s="35"/>
      <c r="AK35" s="246">
        <f>SUM(AK26:AK33)</f>
        <v>0</v>
      </c>
      <c r="AL35" s="247"/>
      <c r="AM35" s="247"/>
      <c r="AN35" s="247"/>
      <c r="AO35" s="248"/>
      <c r="AP35" s="33"/>
      <c r="AQ35" s="33"/>
      <c r="AR35" s="28"/>
    </row>
    <row r="36" spans="2:44" s="1" customFormat="1" ht="6.95" customHeight="1" x14ac:dyDescent="0.2">
      <c r="B36" s="28"/>
      <c r="AR36" s="28"/>
    </row>
    <row r="37" spans="2:44" s="1" customFormat="1" ht="6.95" customHeight="1" x14ac:dyDescent="0.2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5" customHeight="1" x14ac:dyDescent="0.2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5" customHeight="1" x14ac:dyDescent="0.2">
      <c r="B42" s="28"/>
      <c r="C42" s="17" t="s">
        <v>44</v>
      </c>
      <c r="AR42" s="28"/>
    </row>
    <row r="43" spans="2:44" s="1" customFormat="1" ht="6.95" customHeight="1" x14ac:dyDescent="0.2">
      <c r="B43" s="28"/>
      <c r="AR43" s="28"/>
    </row>
    <row r="44" spans="2:44" s="3" customFormat="1" ht="12" customHeight="1" x14ac:dyDescent="0.2">
      <c r="B44" s="41"/>
      <c r="C44" s="23" t="s">
        <v>15</v>
      </c>
      <c r="L44" s="3" t="str">
        <f>K5</f>
        <v>VZ65425011</v>
      </c>
      <c r="AR44" s="41"/>
    </row>
    <row r="45" spans="2:44" s="4" customFormat="1" ht="36.950000000000003" customHeight="1" x14ac:dyDescent="0.2">
      <c r="B45" s="42"/>
      <c r="C45" s="43" t="s">
        <v>17</v>
      </c>
      <c r="L45" s="265" t="str">
        <f>K6</f>
        <v>Oprava DŘT v žst. Vyšší Brod klášter, Loučovice, Lipno nad Vltavou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2"/>
    </row>
    <row r="46" spans="2:44" s="1" customFormat="1" ht="6.95" customHeight="1" x14ac:dyDescent="0.2">
      <c r="B46" s="28"/>
      <c r="AR46" s="28"/>
    </row>
    <row r="47" spans="2:44" s="1" customFormat="1" ht="12" customHeight="1" x14ac:dyDescent="0.2">
      <c r="B47" s="28"/>
      <c r="C47" s="23" t="s">
        <v>20</v>
      </c>
      <c r="L47" s="44" t="str">
        <f>IF(K8="","",K8)</f>
        <v xml:space="preserve"> </v>
      </c>
      <c r="AI47" s="23" t="s">
        <v>22</v>
      </c>
      <c r="AM47" s="267">
        <f>IF(AN8= "","",AN8)</f>
        <v>45692</v>
      </c>
      <c r="AN47" s="267"/>
      <c r="AR47" s="28"/>
    </row>
    <row r="48" spans="2:44" s="1" customFormat="1" ht="6.95" customHeight="1" x14ac:dyDescent="0.2">
      <c r="B48" s="28"/>
      <c r="AR48" s="28"/>
    </row>
    <row r="49" spans="1:91" s="1" customFormat="1" ht="15.2" customHeight="1" x14ac:dyDescent="0.2">
      <c r="B49" s="28"/>
      <c r="C49" s="23" t="s">
        <v>23</v>
      </c>
      <c r="L49" s="3" t="str">
        <f>IF(E11= "","",E11)</f>
        <v>Správa železnic, státní organizace, Oblastní ředitelství Plzeň</v>
      </c>
      <c r="AI49" s="23" t="s">
        <v>28</v>
      </c>
      <c r="AM49" s="268" t="str">
        <f>IF(E17="","",E17)</f>
        <v/>
      </c>
      <c r="AN49" s="269"/>
      <c r="AO49" s="269"/>
      <c r="AP49" s="269"/>
      <c r="AR49" s="28"/>
      <c r="AS49" s="273" t="s">
        <v>45</v>
      </c>
      <c r="AT49" s="274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7"/>
    </row>
    <row r="50" spans="1:91" s="1" customFormat="1" ht="15.2" customHeight="1" x14ac:dyDescent="0.2">
      <c r="B50" s="28"/>
      <c r="C50" s="23" t="s">
        <v>26</v>
      </c>
      <c r="L50" s="3" t="str">
        <f>IF(E14= "Vyplň údaj","",E14)</f>
        <v/>
      </c>
      <c r="AI50" s="23" t="s">
        <v>29</v>
      </c>
      <c r="AM50" s="268" t="str">
        <f>IF(E20="","",E20)</f>
        <v xml:space="preserve"> </v>
      </c>
      <c r="AN50" s="269"/>
      <c r="AO50" s="269"/>
      <c r="AP50" s="269"/>
      <c r="AR50" s="28"/>
      <c r="AS50" s="275"/>
      <c r="AT50" s="276"/>
      <c r="BF50" s="49"/>
    </row>
    <row r="51" spans="1:91" s="1" customFormat="1" ht="10.9" customHeight="1" x14ac:dyDescent="0.2">
      <c r="B51" s="28"/>
      <c r="AR51" s="28"/>
      <c r="AS51" s="275"/>
      <c r="AT51" s="276"/>
      <c r="BF51" s="49"/>
    </row>
    <row r="52" spans="1:91" s="1" customFormat="1" ht="29.25" customHeight="1" x14ac:dyDescent="0.2">
      <c r="B52" s="28"/>
      <c r="C52" s="277" t="s">
        <v>46</v>
      </c>
      <c r="D52" s="264"/>
      <c r="E52" s="264"/>
      <c r="F52" s="264"/>
      <c r="G52" s="264"/>
      <c r="H52" s="50"/>
      <c r="I52" s="263" t="s">
        <v>47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78" t="s">
        <v>48</v>
      </c>
      <c r="AH52" s="264"/>
      <c r="AI52" s="264"/>
      <c r="AJ52" s="264"/>
      <c r="AK52" s="264"/>
      <c r="AL52" s="264"/>
      <c r="AM52" s="264"/>
      <c r="AN52" s="263" t="s">
        <v>49</v>
      </c>
      <c r="AO52" s="264"/>
      <c r="AP52" s="264"/>
      <c r="AQ52" s="51" t="s">
        <v>50</v>
      </c>
      <c r="AR52" s="28"/>
      <c r="AS52" s="52" t="s">
        <v>51</v>
      </c>
      <c r="AT52" s="53" t="s">
        <v>52</v>
      </c>
      <c r="AU52" s="53" t="s">
        <v>53</v>
      </c>
      <c r="AV52" s="53" t="s">
        <v>54</v>
      </c>
      <c r="AW52" s="53" t="s">
        <v>55</v>
      </c>
      <c r="AX52" s="53" t="s">
        <v>56</v>
      </c>
      <c r="AY52" s="53" t="s">
        <v>57</v>
      </c>
      <c r="AZ52" s="53" t="s">
        <v>58</v>
      </c>
      <c r="BA52" s="53" t="s">
        <v>59</v>
      </c>
      <c r="BB52" s="53" t="s">
        <v>60</v>
      </c>
      <c r="BC52" s="53" t="s">
        <v>61</v>
      </c>
      <c r="BD52" s="53" t="s">
        <v>62</v>
      </c>
      <c r="BE52" s="53" t="s">
        <v>63</v>
      </c>
      <c r="BF52" s="54" t="s">
        <v>64</v>
      </c>
    </row>
    <row r="53" spans="1:91" s="1" customFormat="1" ht="10.9" customHeight="1" x14ac:dyDescent="0.2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7"/>
    </row>
    <row r="54" spans="1:91" s="5" customFormat="1" ht="32.450000000000003" customHeight="1" x14ac:dyDescent="0.2">
      <c r="B54" s="56"/>
      <c r="C54" s="57" t="s">
        <v>65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71">
        <f>ROUND(SUM(AG55:AG60),2)</f>
        <v>0</v>
      </c>
      <c r="AH54" s="271"/>
      <c r="AI54" s="271"/>
      <c r="AJ54" s="271"/>
      <c r="AK54" s="271"/>
      <c r="AL54" s="271"/>
      <c r="AM54" s="271"/>
      <c r="AN54" s="272">
        <f t="shared" ref="AN54:AN60" si="0">SUM(AG54,AV54)</f>
        <v>0</v>
      </c>
      <c r="AO54" s="272"/>
      <c r="AP54" s="272"/>
      <c r="AQ54" s="60" t="s">
        <v>3</v>
      </c>
      <c r="AR54" s="56"/>
      <c r="AS54" s="61">
        <f>ROUND(SUM(AS55:AS60),2)</f>
        <v>0</v>
      </c>
      <c r="AT54" s="62">
        <f>ROUND(SUM(AT55:AT60),2)</f>
        <v>0</v>
      </c>
      <c r="AU54" s="63">
        <f>ROUND(SUM(AU55:AU60),2)</f>
        <v>0</v>
      </c>
      <c r="AV54" s="63">
        <f t="shared" ref="AV54:AV60" si="1">ROUND(SUM(AX54:AY54),2)</f>
        <v>0</v>
      </c>
      <c r="AW54" s="64">
        <f>ROUND(SUM(AW55:AW60),5)</f>
        <v>0</v>
      </c>
      <c r="AX54" s="63">
        <f>ROUND(BB54*L29,2)</f>
        <v>0</v>
      </c>
      <c r="AY54" s="63">
        <f>ROUND(BC54*L30,2)</f>
        <v>0</v>
      </c>
      <c r="AZ54" s="63">
        <f>ROUND(BD54*L29,2)</f>
        <v>0</v>
      </c>
      <c r="BA54" s="63">
        <f>ROUND(BE54*L30,2)</f>
        <v>0</v>
      </c>
      <c r="BB54" s="63">
        <f>ROUND(SUM(BB55:BB60),2)</f>
        <v>0</v>
      </c>
      <c r="BC54" s="63">
        <f>ROUND(SUM(BC55:BC60),2)</f>
        <v>0</v>
      </c>
      <c r="BD54" s="63">
        <f>ROUND(SUM(BD55:BD60),2)</f>
        <v>0</v>
      </c>
      <c r="BE54" s="63">
        <f>ROUND(SUM(BE55:BE60),2)</f>
        <v>0</v>
      </c>
      <c r="BF54" s="65">
        <f>ROUND(SUM(BF55:BF60),2)</f>
        <v>0</v>
      </c>
      <c r="BS54" s="66" t="s">
        <v>66</v>
      </c>
      <c r="BT54" s="66" t="s">
        <v>67</v>
      </c>
      <c r="BU54" s="67" t="s">
        <v>68</v>
      </c>
      <c r="BV54" s="66" t="s">
        <v>69</v>
      </c>
      <c r="BW54" s="66" t="s">
        <v>6</v>
      </c>
      <c r="BX54" s="66" t="s">
        <v>70</v>
      </c>
      <c r="CL54" s="66" t="s">
        <v>3</v>
      </c>
    </row>
    <row r="55" spans="1:91" s="6" customFormat="1" ht="16.5" customHeight="1" x14ac:dyDescent="0.2">
      <c r="A55" s="68" t="s">
        <v>71</v>
      </c>
      <c r="B55" s="69"/>
      <c r="C55" s="70"/>
      <c r="D55" s="270" t="s">
        <v>72</v>
      </c>
      <c r="E55" s="270"/>
      <c r="F55" s="270"/>
      <c r="G55" s="270"/>
      <c r="H55" s="270"/>
      <c r="I55" s="71"/>
      <c r="J55" s="270" t="s">
        <v>73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61">
        <f>'001 - žst. Vyšší Brod'!K32</f>
        <v>0</v>
      </c>
      <c r="AH55" s="262"/>
      <c r="AI55" s="262"/>
      <c r="AJ55" s="262"/>
      <c r="AK55" s="262"/>
      <c r="AL55" s="262"/>
      <c r="AM55" s="262"/>
      <c r="AN55" s="261">
        <f t="shared" si="0"/>
        <v>0</v>
      </c>
      <c r="AO55" s="262"/>
      <c r="AP55" s="262"/>
      <c r="AQ55" s="72" t="s">
        <v>74</v>
      </c>
      <c r="AR55" s="69"/>
      <c r="AS55" s="73">
        <f>'001 - žst. Vyšší Brod'!K30</f>
        <v>0</v>
      </c>
      <c r="AT55" s="74">
        <f>'001 - žst. Vyšší Brod'!K31</f>
        <v>0</v>
      </c>
      <c r="AU55" s="74">
        <v>0</v>
      </c>
      <c r="AV55" s="74">
        <f t="shared" si="1"/>
        <v>0</v>
      </c>
      <c r="AW55" s="75">
        <f>'001 - žst. Vyšší Brod'!T82</f>
        <v>0</v>
      </c>
      <c r="AX55" s="74">
        <f>'001 - žst. Vyšší Brod'!K35</f>
        <v>0</v>
      </c>
      <c r="AY55" s="74">
        <f>'001 - žst. Vyšší Brod'!K36</f>
        <v>0</v>
      </c>
      <c r="AZ55" s="74">
        <f>'001 - žst. Vyšší Brod'!K37</f>
        <v>0</v>
      </c>
      <c r="BA55" s="74">
        <f>'001 - žst. Vyšší Brod'!K38</f>
        <v>0</v>
      </c>
      <c r="BB55" s="74">
        <f>'001 - žst. Vyšší Brod'!F35</f>
        <v>0</v>
      </c>
      <c r="BC55" s="74">
        <f>'001 - žst. Vyšší Brod'!F36</f>
        <v>0</v>
      </c>
      <c r="BD55" s="74">
        <f>'001 - žst. Vyšší Brod'!F37</f>
        <v>0</v>
      </c>
      <c r="BE55" s="74">
        <f>'001 - žst. Vyšší Brod'!F38</f>
        <v>0</v>
      </c>
      <c r="BF55" s="76">
        <f>'001 - žst. Vyšší Brod'!F39</f>
        <v>0</v>
      </c>
      <c r="BT55" s="77" t="s">
        <v>75</v>
      </c>
      <c r="BV55" s="77" t="s">
        <v>69</v>
      </c>
      <c r="BW55" s="77" t="s">
        <v>76</v>
      </c>
      <c r="BX55" s="77" t="s">
        <v>6</v>
      </c>
      <c r="CL55" s="77" t="s">
        <v>3</v>
      </c>
      <c r="CM55" s="77" t="s">
        <v>77</v>
      </c>
    </row>
    <row r="56" spans="1:91" s="6" customFormat="1" ht="24.75" customHeight="1" x14ac:dyDescent="0.2">
      <c r="A56" s="68" t="s">
        <v>71</v>
      </c>
      <c r="B56" s="69"/>
      <c r="C56" s="70"/>
      <c r="D56" s="270" t="s">
        <v>78</v>
      </c>
      <c r="E56" s="270"/>
      <c r="F56" s="270"/>
      <c r="G56" s="270"/>
      <c r="H56" s="270"/>
      <c r="I56" s="71"/>
      <c r="J56" s="270" t="s">
        <v>73</v>
      </c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61">
        <f>'001 - VRN - žst. Vyšší Brod'!K32</f>
        <v>0</v>
      </c>
      <c r="AH56" s="262"/>
      <c r="AI56" s="262"/>
      <c r="AJ56" s="262"/>
      <c r="AK56" s="262"/>
      <c r="AL56" s="262"/>
      <c r="AM56" s="262"/>
      <c r="AN56" s="261">
        <f t="shared" si="0"/>
        <v>0</v>
      </c>
      <c r="AO56" s="262"/>
      <c r="AP56" s="262"/>
      <c r="AQ56" s="72" t="s">
        <v>74</v>
      </c>
      <c r="AR56" s="69"/>
      <c r="AS56" s="73">
        <f>'001 - VRN - žst. Vyšší Brod'!K30</f>
        <v>0</v>
      </c>
      <c r="AT56" s="74">
        <f>'001 - VRN - žst. Vyšší Brod'!K31</f>
        <v>0</v>
      </c>
      <c r="AU56" s="74">
        <v>0</v>
      </c>
      <c r="AV56" s="74">
        <f t="shared" si="1"/>
        <v>0</v>
      </c>
      <c r="AW56" s="75">
        <f>'001 - VRN - žst. Vyšší Brod'!T82</f>
        <v>0</v>
      </c>
      <c r="AX56" s="74">
        <f>'001 - VRN - žst. Vyšší Brod'!K35</f>
        <v>0</v>
      </c>
      <c r="AY56" s="74">
        <f>'001 - VRN - žst. Vyšší Brod'!K36</f>
        <v>0</v>
      </c>
      <c r="AZ56" s="74">
        <f>'001 - VRN - žst. Vyšší Brod'!K37</f>
        <v>0</v>
      </c>
      <c r="BA56" s="74">
        <f>'001 - VRN - žst. Vyšší Brod'!K38</f>
        <v>0</v>
      </c>
      <c r="BB56" s="74">
        <f>'001 - VRN - žst. Vyšší Brod'!F35</f>
        <v>0</v>
      </c>
      <c r="BC56" s="74">
        <f>'001 - VRN - žst. Vyšší Brod'!F36</f>
        <v>0</v>
      </c>
      <c r="BD56" s="74">
        <f>'001 - VRN - žst. Vyšší Brod'!F37</f>
        <v>0</v>
      </c>
      <c r="BE56" s="74">
        <f>'001 - VRN - žst. Vyšší Brod'!F38</f>
        <v>0</v>
      </c>
      <c r="BF56" s="76">
        <f>'001 - VRN - žst. Vyšší Brod'!F39</f>
        <v>0</v>
      </c>
      <c r="BT56" s="77" t="s">
        <v>75</v>
      </c>
      <c r="BV56" s="77" t="s">
        <v>69</v>
      </c>
      <c r="BW56" s="77" t="s">
        <v>79</v>
      </c>
      <c r="BX56" s="77" t="s">
        <v>6</v>
      </c>
      <c r="CL56" s="77" t="s">
        <v>3</v>
      </c>
      <c r="CM56" s="77" t="s">
        <v>77</v>
      </c>
    </row>
    <row r="57" spans="1:91" s="6" customFormat="1" ht="16.5" customHeight="1" x14ac:dyDescent="0.2">
      <c r="A57" s="68" t="s">
        <v>71</v>
      </c>
      <c r="B57" s="69"/>
      <c r="C57" s="70"/>
      <c r="D57" s="270" t="s">
        <v>80</v>
      </c>
      <c r="E57" s="270"/>
      <c r="F57" s="270"/>
      <c r="G57" s="270"/>
      <c r="H57" s="270"/>
      <c r="I57" s="71"/>
      <c r="J57" s="270" t="s">
        <v>81</v>
      </c>
      <c r="K57" s="270"/>
      <c r="L57" s="270"/>
      <c r="M57" s="270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0"/>
      <c r="AC57" s="270"/>
      <c r="AD57" s="270"/>
      <c r="AE57" s="270"/>
      <c r="AF57" s="270"/>
      <c r="AG57" s="261">
        <f>'002 - žst. Loučovice'!K32</f>
        <v>0</v>
      </c>
      <c r="AH57" s="262"/>
      <c r="AI57" s="262"/>
      <c r="AJ57" s="262"/>
      <c r="AK57" s="262"/>
      <c r="AL57" s="262"/>
      <c r="AM57" s="262"/>
      <c r="AN57" s="261">
        <f t="shared" si="0"/>
        <v>0</v>
      </c>
      <c r="AO57" s="262"/>
      <c r="AP57" s="262"/>
      <c r="AQ57" s="72" t="s">
        <v>74</v>
      </c>
      <c r="AR57" s="69"/>
      <c r="AS57" s="73">
        <f>'002 - žst. Loučovice'!K30</f>
        <v>0</v>
      </c>
      <c r="AT57" s="74">
        <f>'002 - žst. Loučovice'!K31</f>
        <v>0</v>
      </c>
      <c r="AU57" s="74">
        <v>0</v>
      </c>
      <c r="AV57" s="74">
        <f t="shared" si="1"/>
        <v>0</v>
      </c>
      <c r="AW57" s="75">
        <f>'002 - žst. Loučovice'!T82</f>
        <v>0</v>
      </c>
      <c r="AX57" s="74">
        <f>'002 - žst. Loučovice'!K35</f>
        <v>0</v>
      </c>
      <c r="AY57" s="74">
        <f>'002 - žst. Loučovice'!K36</f>
        <v>0</v>
      </c>
      <c r="AZ57" s="74">
        <f>'002 - žst. Loučovice'!K37</f>
        <v>0</v>
      </c>
      <c r="BA57" s="74">
        <f>'002 - žst. Loučovice'!K38</f>
        <v>0</v>
      </c>
      <c r="BB57" s="74">
        <f>'002 - žst. Loučovice'!F35</f>
        <v>0</v>
      </c>
      <c r="BC57" s="74">
        <f>'002 - žst. Loučovice'!F36</f>
        <v>0</v>
      </c>
      <c r="BD57" s="74">
        <f>'002 - žst. Loučovice'!F37</f>
        <v>0</v>
      </c>
      <c r="BE57" s="74">
        <f>'002 - žst. Loučovice'!F38</f>
        <v>0</v>
      </c>
      <c r="BF57" s="76">
        <f>'002 - žst. Loučovice'!F39</f>
        <v>0</v>
      </c>
      <c r="BT57" s="77" t="s">
        <v>75</v>
      </c>
      <c r="BV57" s="77" t="s">
        <v>69</v>
      </c>
      <c r="BW57" s="77" t="s">
        <v>82</v>
      </c>
      <c r="BX57" s="77" t="s">
        <v>6</v>
      </c>
      <c r="CL57" s="77" t="s">
        <v>3</v>
      </c>
      <c r="CM57" s="77" t="s">
        <v>77</v>
      </c>
    </row>
    <row r="58" spans="1:91" s="6" customFormat="1" ht="24.75" customHeight="1" x14ac:dyDescent="0.2">
      <c r="A58" s="68" t="s">
        <v>71</v>
      </c>
      <c r="B58" s="69"/>
      <c r="C58" s="70"/>
      <c r="D58" s="270" t="s">
        <v>83</v>
      </c>
      <c r="E58" s="270"/>
      <c r="F58" s="270"/>
      <c r="G58" s="270"/>
      <c r="H58" s="270"/>
      <c r="I58" s="71"/>
      <c r="J58" s="270" t="s">
        <v>81</v>
      </c>
      <c r="K58" s="270"/>
      <c r="L58" s="270"/>
      <c r="M58" s="270"/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61">
        <f>'002 - VRN - žst. Loučovice'!K32</f>
        <v>0</v>
      </c>
      <c r="AH58" s="262"/>
      <c r="AI58" s="262"/>
      <c r="AJ58" s="262"/>
      <c r="AK58" s="262"/>
      <c r="AL58" s="262"/>
      <c r="AM58" s="262"/>
      <c r="AN58" s="261">
        <f t="shared" si="0"/>
        <v>0</v>
      </c>
      <c r="AO58" s="262"/>
      <c r="AP58" s="262"/>
      <c r="AQ58" s="72" t="s">
        <v>74</v>
      </c>
      <c r="AR58" s="69"/>
      <c r="AS58" s="73">
        <f>'002 - VRN - žst. Loučovice'!K30</f>
        <v>0</v>
      </c>
      <c r="AT58" s="74">
        <f>'002 - VRN - žst. Loučovice'!K31</f>
        <v>0</v>
      </c>
      <c r="AU58" s="74">
        <v>0</v>
      </c>
      <c r="AV58" s="74">
        <f t="shared" si="1"/>
        <v>0</v>
      </c>
      <c r="AW58" s="75">
        <f>'002 - VRN - žst. Loučovice'!T82</f>
        <v>0</v>
      </c>
      <c r="AX58" s="74">
        <f>'002 - VRN - žst. Loučovice'!K35</f>
        <v>0</v>
      </c>
      <c r="AY58" s="74">
        <f>'002 - VRN - žst. Loučovice'!K36</f>
        <v>0</v>
      </c>
      <c r="AZ58" s="74">
        <f>'002 - VRN - žst. Loučovice'!K37</f>
        <v>0</v>
      </c>
      <c r="BA58" s="74">
        <f>'002 - VRN - žst. Loučovice'!K38</f>
        <v>0</v>
      </c>
      <c r="BB58" s="74">
        <f>'002 - VRN - žst. Loučovice'!F35</f>
        <v>0</v>
      </c>
      <c r="BC58" s="74">
        <f>'002 - VRN - žst. Loučovice'!F36</f>
        <v>0</v>
      </c>
      <c r="BD58" s="74">
        <f>'002 - VRN - žst. Loučovice'!F37</f>
        <v>0</v>
      </c>
      <c r="BE58" s="74">
        <f>'002 - VRN - žst. Loučovice'!F38</f>
        <v>0</v>
      </c>
      <c r="BF58" s="76">
        <f>'002 - VRN - žst. Loučovice'!F39</f>
        <v>0</v>
      </c>
      <c r="BT58" s="77" t="s">
        <v>75</v>
      </c>
      <c r="BV58" s="77" t="s">
        <v>69</v>
      </c>
      <c r="BW58" s="77" t="s">
        <v>84</v>
      </c>
      <c r="BX58" s="77" t="s">
        <v>6</v>
      </c>
      <c r="CL58" s="77" t="s">
        <v>3</v>
      </c>
      <c r="CM58" s="77" t="s">
        <v>77</v>
      </c>
    </row>
    <row r="59" spans="1:91" s="6" customFormat="1" ht="16.5" customHeight="1" x14ac:dyDescent="0.2">
      <c r="A59" s="68" t="s">
        <v>71</v>
      </c>
      <c r="B59" s="69"/>
      <c r="C59" s="70"/>
      <c r="D59" s="270" t="s">
        <v>85</v>
      </c>
      <c r="E59" s="270"/>
      <c r="F59" s="270"/>
      <c r="G59" s="270"/>
      <c r="H59" s="270"/>
      <c r="I59" s="71"/>
      <c r="J59" s="270" t="s">
        <v>86</v>
      </c>
      <c r="K59" s="270"/>
      <c r="L59" s="270"/>
      <c r="M59" s="270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270"/>
      <c r="AC59" s="270"/>
      <c r="AD59" s="270"/>
      <c r="AE59" s="270"/>
      <c r="AF59" s="270"/>
      <c r="AG59" s="261">
        <f>'003 - žst. Lipno nad Vltavou'!K32</f>
        <v>0</v>
      </c>
      <c r="AH59" s="262"/>
      <c r="AI59" s="262"/>
      <c r="AJ59" s="262"/>
      <c r="AK59" s="262"/>
      <c r="AL59" s="262"/>
      <c r="AM59" s="262"/>
      <c r="AN59" s="261">
        <f t="shared" si="0"/>
        <v>0</v>
      </c>
      <c r="AO59" s="262"/>
      <c r="AP59" s="262"/>
      <c r="AQ59" s="72" t="s">
        <v>74</v>
      </c>
      <c r="AR59" s="69"/>
      <c r="AS59" s="73">
        <f>'003 - žst. Lipno nad Vltavou'!K30</f>
        <v>0</v>
      </c>
      <c r="AT59" s="74">
        <f>'003 - žst. Lipno nad Vltavou'!K31</f>
        <v>0</v>
      </c>
      <c r="AU59" s="74">
        <v>0</v>
      </c>
      <c r="AV59" s="74">
        <f t="shared" si="1"/>
        <v>0</v>
      </c>
      <c r="AW59" s="75">
        <f>'003 - žst. Lipno nad Vltavou'!T82</f>
        <v>0</v>
      </c>
      <c r="AX59" s="74">
        <f>'003 - žst. Lipno nad Vltavou'!K35</f>
        <v>0</v>
      </c>
      <c r="AY59" s="74">
        <f>'003 - žst. Lipno nad Vltavou'!K36</f>
        <v>0</v>
      </c>
      <c r="AZ59" s="74">
        <f>'003 - žst. Lipno nad Vltavou'!K37</f>
        <v>0</v>
      </c>
      <c r="BA59" s="74">
        <f>'003 - žst. Lipno nad Vltavou'!K38</f>
        <v>0</v>
      </c>
      <c r="BB59" s="74">
        <f>'003 - žst. Lipno nad Vltavou'!F35</f>
        <v>0</v>
      </c>
      <c r="BC59" s="74">
        <f>'003 - žst. Lipno nad Vltavou'!F36</f>
        <v>0</v>
      </c>
      <c r="BD59" s="74">
        <f>'003 - žst. Lipno nad Vltavou'!F37</f>
        <v>0</v>
      </c>
      <c r="BE59" s="74">
        <f>'003 - žst. Lipno nad Vltavou'!F38</f>
        <v>0</v>
      </c>
      <c r="BF59" s="76">
        <f>'003 - žst. Lipno nad Vltavou'!F39</f>
        <v>0</v>
      </c>
      <c r="BT59" s="77" t="s">
        <v>75</v>
      </c>
      <c r="BV59" s="77" t="s">
        <v>69</v>
      </c>
      <c r="BW59" s="77" t="s">
        <v>87</v>
      </c>
      <c r="BX59" s="77" t="s">
        <v>6</v>
      </c>
      <c r="CL59" s="77" t="s">
        <v>3</v>
      </c>
      <c r="CM59" s="77" t="s">
        <v>77</v>
      </c>
    </row>
    <row r="60" spans="1:91" s="6" customFormat="1" ht="24.75" customHeight="1" x14ac:dyDescent="0.2">
      <c r="A60" s="68" t="s">
        <v>71</v>
      </c>
      <c r="B60" s="69"/>
      <c r="C60" s="70"/>
      <c r="D60" s="270" t="s">
        <v>88</v>
      </c>
      <c r="E60" s="270"/>
      <c r="F60" s="270"/>
      <c r="G60" s="270"/>
      <c r="H60" s="270"/>
      <c r="I60" s="71"/>
      <c r="J60" s="270" t="s">
        <v>86</v>
      </c>
      <c r="K60" s="270"/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0"/>
      <c r="AE60" s="270"/>
      <c r="AF60" s="270"/>
      <c r="AG60" s="261">
        <f>'003 - VRN - žst. Lipno na...'!K32</f>
        <v>0</v>
      </c>
      <c r="AH60" s="262"/>
      <c r="AI60" s="262"/>
      <c r="AJ60" s="262"/>
      <c r="AK60" s="262"/>
      <c r="AL60" s="262"/>
      <c r="AM60" s="262"/>
      <c r="AN60" s="261">
        <f t="shared" si="0"/>
        <v>0</v>
      </c>
      <c r="AO60" s="262"/>
      <c r="AP60" s="262"/>
      <c r="AQ60" s="72" t="s">
        <v>74</v>
      </c>
      <c r="AR60" s="69"/>
      <c r="AS60" s="78">
        <f>'003 - VRN - žst. Lipno na...'!K30</f>
        <v>0</v>
      </c>
      <c r="AT60" s="79">
        <f>'003 - VRN - žst. Lipno na...'!K31</f>
        <v>0</v>
      </c>
      <c r="AU60" s="79">
        <v>0</v>
      </c>
      <c r="AV60" s="79">
        <f t="shared" si="1"/>
        <v>0</v>
      </c>
      <c r="AW60" s="80">
        <f>'003 - VRN - žst. Lipno na...'!T81</f>
        <v>0</v>
      </c>
      <c r="AX60" s="79">
        <f>'003 - VRN - žst. Lipno na...'!K35</f>
        <v>0</v>
      </c>
      <c r="AY60" s="79">
        <f>'003 - VRN - žst. Lipno na...'!K36</f>
        <v>0</v>
      </c>
      <c r="AZ60" s="79">
        <f>'003 - VRN - žst. Lipno na...'!K37</f>
        <v>0</v>
      </c>
      <c r="BA60" s="79">
        <f>'003 - VRN - žst. Lipno na...'!K38</f>
        <v>0</v>
      </c>
      <c r="BB60" s="79">
        <f>'003 - VRN - žst. Lipno na...'!F35</f>
        <v>0</v>
      </c>
      <c r="BC60" s="79">
        <f>'003 - VRN - žst. Lipno na...'!F36</f>
        <v>0</v>
      </c>
      <c r="BD60" s="79">
        <f>'003 - VRN - žst. Lipno na...'!F37</f>
        <v>0</v>
      </c>
      <c r="BE60" s="79">
        <f>'003 - VRN - žst. Lipno na...'!F38</f>
        <v>0</v>
      </c>
      <c r="BF60" s="81">
        <f>'003 - VRN - žst. Lipno na...'!F39</f>
        <v>0</v>
      </c>
      <c r="BT60" s="77" t="s">
        <v>75</v>
      </c>
      <c r="BV60" s="77" t="s">
        <v>69</v>
      </c>
      <c r="BW60" s="77" t="s">
        <v>89</v>
      </c>
      <c r="BX60" s="77" t="s">
        <v>6</v>
      </c>
      <c r="CL60" s="77" t="s">
        <v>3</v>
      </c>
      <c r="CM60" s="77" t="s">
        <v>77</v>
      </c>
    </row>
    <row r="61" spans="1:91" s="1" customFormat="1" ht="30" customHeight="1" x14ac:dyDescent="0.2">
      <c r="B61" s="28"/>
      <c r="AR61" s="28"/>
    </row>
    <row r="62" spans="1:91" s="1" customFormat="1" ht="6.95" customHeight="1" x14ac:dyDescent="0.2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28"/>
    </row>
  </sheetData>
  <sheetProtection algorithmName="SHA-512" hashValue="RpoBJO7TaLriJg8XnOZMzKaZLMdh/C8Bhvzujl0DH400C4D+gpoYxxsaP1o0r7fOkx8JMs4x9/HD/nYxCxBGtg==" saltValue="fv2peeeP8x+4XjXqB6Agag==" spinCount="100000" sheet="1" objects="1" scenarios="1"/>
  <mergeCells count="62">
    <mergeCell ref="AS49:AT51"/>
    <mergeCell ref="AM50:AP50"/>
    <mergeCell ref="D57:H57"/>
    <mergeCell ref="J57:AF57"/>
    <mergeCell ref="AG57:AM57"/>
    <mergeCell ref="C52:G52"/>
    <mergeCell ref="AG52:AM52"/>
    <mergeCell ref="I52:AF52"/>
    <mergeCell ref="D55:H55"/>
    <mergeCell ref="AG55:AM55"/>
    <mergeCell ref="J55:AF55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K30:AO30"/>
    <mergeCell ref="L30:P30"/>
    <mergeCell ref="W30:AE30"/>
    <mergeCell ref="L31:P31"/>
    <mergeCell ref="AN60:AP60"/>
    <mergeCell ref="AG60:AM60"/>
    <mergeCell ref="AN57:AP57"/>
    <mergeCell ref="AN52:AP52"/>
    <mergeCell ref="AN55:AP55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2"/>
    <mergeCell ref="K5:AO5"/>
    <mergeCell ref="K6:AO6"/>
    <mergeCell ref="E14:AJ14"/>
    <mergeCell ref="E23:AN23"/>
  </mergeCells>
  <hyperlinks>
    <hyperlink ref="A55" location="'001 - žst. Vyšší Brod'!C2" display="/" xr:uid="{00000000-0004-0000-0000-000000000000}"/>
    <hyperlink ref="A56" location="'001 - VRN - žst. Vyšší Brod'!C2" display="/" xr:uid="{00000000-0004-0000-0000-000001000000}"/>
    <hyperlink ref="A57" location="'002 - žst. Loučovice'!C2" display="/" xr:uid="{00000000-0004-0000-0000-000002000000}"/>
    <hyperlink ref="A58" location="'002 - VRN - žst. Loučovice'!C2" display="/" xr:uid="{00000000-0004-0000-0000-000003000000}"/>
    <hyperlink ref="A59" location="'003 - žst. Lipno nad Vltavou'!C2" display="/" xr:uid="{00000000-0004-0000-0000-000004000000}"/>
    <hyperlink ref="A60" location="'003 - VRN - žst. Lipno na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6"/>
  <sheetViews>
    <sheetView showGridLines="0" workbookViewId="0">
      <selection activeCell="H87" sqref="H8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41" t="s">
        <v>7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T2" s="13" t="s">
        <v>76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 x14ac:dyDescent="0.2">
      <c r="B4" s="16"/>
      <c r="D4" s="17" t="s">
        <v>90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80" t="str">
        <f>'Rekapitulace stavby'!K6</f>
        <v>Oprava DŘT v žst. Vyšší Brod klášter, Loučovice, Lipno nad Vltavou</v>
      </c>
      <c r="F7" s="281"/>
      <c r="G7" s="281"/>
      <c r="H7" s="281"/>
      <c r="M7" s="16"/>
    </row>
    <row r="8" spans="2:46" s="1" customFormat="1" ht="12" customHeight="1" x14ac:dyDescent="0.2">
      <c r="B8" s="28"/>
      <c r="D8" s="23" t="s">
        <v>91</v>
      </c>
      <c r="M8" s="28"/>
    </row>
    <row r="9" spans="2:46" s="1" customFormat="1" ht="16.5" customHeight="1" x14ac:dyDescent="0.2">
      <c r="B9" s="28"/>
      <c r="E9" s="265" t="s">
        <v>92</v>
      </c>
      <c r="F9" s="279"/>
      <c r="G9" s="279"/>
      <c r="H9" s="279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21">
        <f>'Rekapitulace stavby'!AN8</f>
        <v>45692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82" t="str">
        <f>'Rekapitulace stavby'!E14</f>
        <v>Vyplň údaj</v>
      </c>
      <c r="F18" s="283"/>
      <c r="G18" s="283"/>
      <c r="H18" s="283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30</v>
      </c>
      <c r="M26" s="28"/>
    </row>
    <row r="27" spans="2:13" s="7" customFormat="1" ht="16.5" customHeight="1" x14ac:dyDescent="0.2">
      <c r="B27" s="83"/>
      <c r="E27" s="257" t="s">
        <v>3</v>
      </c>
      <c r="F27" s="257"/>
      <c r="G27" s="257"/>
      <c r="H27" s="25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93</v>
      </c>
      <c r="K30" s="84">
        <f>I61</f>
        <v>0</v>
      </c>
      <c r="M30" s="28"/>
    </row>
    <row r="31" spans="2:13" s="1" customFormat="1" ht="12.75" x14ac:dyDescent="0.2">
      <c r="B31" s="28"/>
      <c r="E31" s="23" t="s">
        <v>94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 x14ac:dyDescent="0.2">
      <c r="B35" s="28"/>
      <c r="D35" s="48" t="s">
        <v>35</v>
      </c>
      <c r="E35" s="23" t="s">
        <v>36</v>
      </c>
      <c r="F35" s="84">
        <f>ROUND((SUM(BE82:BE125)),  2)</f>
        <v>0</v>
      </c>
      <c r="I35" s="86">
        <v>0.21</v>
      </c>
      <c r="K35" s="84">
        <f>ROUND(((SUM(BE82:BE125))*I35),  2)</f>
        <v>0</v>
      </c>
      <c r="M35" s="28"/>
    </row>
    <row r="36" spans="2:13" s="1" customFormat="1" ht="14.45" customHeight="1" x14ac:dyDescent="0.2">
      <c r="B36" s="28"/>
      <c r="E36" s="23" t="s">
        <v>37</v>
      </c>
      <c r="F36" s="84">
        <f>ROUND((SUM(BF82:BF125)),  2)</f>
        <v>0</v>
      </c>
      <c r="I36" s="86">
        <v>0.12</v>
      </c>
      <c r="K36" s="84">
        <f>ROUND(((SUM(BF82:BF125))*I36),  2)</f>
        <v>0</v>
      </c>
      <c r="M36" s="28"/>
    </row>
    <row r="37" spans="2:13" s="1" customFormat="1" ht="14.45" hidden="1" customHeight="1" x14ac:dyDescent="0.2">
      <c r="B37" s="28"/>
      <c r="E37" s="23" t="s">
        <v>38</v>
      </c>
      <c r="F37" s="84">
        <f>ROUND((SUM(BG82:BG125)),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39</v>
      </c>
      <c r="F38" s="84">
        <f>ROUND((SUM(BH82:BH125)),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40</v>
      </c>
      <c r="F39" s="84">
        <f>ROUND((SUM(BI82:BI125)),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95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80" t="str">
        <f>E7</f>
        <v>Oprava DŘT v žst. Vyšší Brod klášter, Loučovice, Lipno nad Vltavou</v>
      </c>
      <c r="F50" s="281"/>
      <c r="G50" s="281"/>
      <c r="H50" s="281"/>
      <c r="M50" s="28"/>
    </row>
    <row r="51" spans="2:47" s="1" customFormat="1" ht="12" customHeight="1" x14ac:dyDescent="0.2">
      <c r="B51" s="28"/>
      <c r="C51" s="23" t="s">
        <v>91</v>
      </c>
      <c r="M51" s="28"/>
    </row>
    <row r="52" spans="2:47" s="1" customFormat="1" ht="16.5" customHeight="1" x14ac:dyDescent="0.2">
      <c r="B52" s="28"/>
      <c r="E52" s="265" t="str">
        <f>E9</f>
        <v>001 - žst. Vyšší Brod</v>
      </c>
      <c r="F52" s="279"/>
      <c r="G52" s="279"/>
      <c r="H52" s="279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45692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96</v>
      </c>
      <c r="D59" s="87"/>
      <c r="E59" s="87"/>
      <c r="F59" s="87"/>
      <c r="G59" s="87"/>
      <c r="H59" s="87"/>
      <c r="I59" s="94" t="s">
        <v>97</v>
      </c>
      <c r="J59" s="94" t="s">
        <v>98</v>
      </c>
      <c r="K59" s="94" t="s">
        <v>99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100</v>
      </c>
    </row>
    <row r="62" spans="2:47" s="8" customFormat="1" ht="24.95" customHeight="1" x14ac:dyDescent="0.2">
      <c r="B62" s="96"/>
      <c r="D62" s="97" t="s">
        <v>101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102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80" t="str">
        <f>E7</f>
        <v>Oprava DŘT v žst. Vyšší Brod klášter, Loučovice, Lipno nad Vltavou</v>
      </c>
      <c r="F72" s="281"/>
      <c r="G72" s="281"/>
      <c r="H72" s="281"/>
      <c r="M72" s="28"/>
    </row>
    <row r="73" spans="2:13" s="1" customFormat="1" ht="12" customHeight="1" x14ac:dyDescent="0.2">
      <c r="B73" s="28"/>
      <c r="C73" s="23" t="s">
        <v>91</v>
      </c>
      <c r="M73" s="28"/>
    </row>
    <row r="74" spans="2:13" s="1" customFormat="1" ht="16.5" customHeight="1" x14ac:dyDescent="0.2">
      <c r="B74" s="28"/>
      <c r="E74" s="265" t="str">
        <f>E9</f>
        <v>001 - žst. Vyšší Brod</v>
      </c>
      <c r="F74" s="279"/>
      <c r="G74" s="279"/>
      <c r="H74" s="279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45692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22" t="s">
        <v>103</v>
      </c>
      <c r="D81" s="223" t="s">
        <v>50</v>
      </c>
      <c r="E81" s="223" t="s">
        <v>46</v>
      </c>
      <c r="F81" s="223" t="s">
        <v>47</v>
      </c>
      <c r="G81" s="223" t="s">
        <v>104</v>
      </c>
      <c r="H81" s="223" t="s">
        <v>105</v>
      </c>
      <c r="I81" s="223" t="s">
        <v>106</v>
      </c>
      <c r="J81" s="223" t="s">
        <v>107</v>
      </c>
      <c r="K81" s="223" t="s">
        <v>99</v>
      </c>
      <c r="L81" s="101" t="s">
        <v>108</v>
      </c>
      <c r="M81" s="100"/>
      <c r="N81" s="52" t="s">
        <v>3</v>
      </c>
      <c r="O81" s="53" t="s">
        <v>35</v>
      </c>
      <c r="P81" s="53" t="s">
        <v>109</v>
      </c>
      <c r="Q81" s="53" t="s">
        <v>110</v>
      </c>
      <c r="R81" s="53" t="s">
        <v>111</v>
      </c>
      <c r="S81" s="53" t="s">
        <v>112</v>
      </c>
      <c r="T81" s="53" t="s">
        <v>113</v>
      </c>
      <c r="U81" s="53" t="s">
        <v>114</v>
      </c>
      <c r="V81" s="53" t="s">
        <v>115</v>
      </c>
      <c r="W81" s="53" t="s">
        <v>116</v>
      </c>
      <c r="X81" s="54" t="s">
        <v>117</v>
      </c>
    </row>
    <row r="82" spans="2:65" s="1" customFormat="1" ht="22.9" customHeight="1" x14ac:dyDescent="0.25">
      <c r="B82" s="28"/>
      <c r="C82" s="57" t="s">
        <v>118</v>
      </c>
      <c r="K82" s="224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100</v>
      </c>
      <c r="BK82" s="105">
        <f>BK83</f>
        <v>0</v>
      </c>
    </row>
    <row r="83" spans="2:65" s="10" customFormat="1" ht="25.9" customHeight="1" x14ac:dyDescent="0.2">
      <c r="B83" s="106"/>
      <c r="D83" s="107" t="s">
        <v>66</v>
      </c>
      <c r="E83" s="238" t="s">
        <v>119</v>
      </c>
      <c r="F83" s="238" t="s">
        <v>120</v>
      </c>
      <c r="K83" s="239">
        <f>BK83</f>
        <v>0</v>
      </c>
      <c r="M83" s="106"/>
      <c r="N83" s="108"/>
      <c r="Q83" s="109">
        <f>SUM(Q84:Q125)</f>
        <v>0</v>
      </c>
      <c r="R83" s="109">
        <f>SUM(R84:R125)</f>
        <v>0</v>
      </c>
      <c r="T83" s="110">
        <f>SUM(T84:T125)</f>
        <v>0</v>
      </c>
      <c r="V83" s="110">
        <f>SUM(V84:V125)</f>
        <v>0</v>
      </c>
      <c r="X83" s="111">
        <f>SUM(X84:X125)</f>
        <v>0</v>
      </c>
      <c r="AR83" s="107" t="s">
        <v>121</v>
      </c>
      <c r="AT83" s="112" t="s">
        <v>66</v>
      </c>
      <c r="AU83" s="112" t="s">
        <v>67</v>
      </c>
      <c r="AY83" s="107" t="s">
        <v>122</v>
      </c>
      <c r="BK83" s="113">
        <f>SUM(BK84:BK125)</f>
        <v>0</v>
      </c>
    </row>
    <row r="84" spans="2:65" s="1" customFormat="1" ht="24.2" customHeight="1" x14ac:dyDescent="0.2">
      <c r="B84" s="28"/>
      <c r="C84" s="225" t="s">
        <v>75</v>
      </c>
      <c r="D84" s="225" t="s">
        <v>123</v>
      </c>
      <c r="E84" s="226" t="s">
        <v>124</v>
      </c>
      <c r="F84" s="227" t="s">
        <v>125</v>
      </c>
      <c r="G84" s="228" t="s">
        <v>126</v>
      </c>
      <c r="H84" s="229">
        <v>1</v>
      </c>
      <c r="I84" s="115"/>
      <c r="J84" s="115"/>
      <c r="K84" s="230">
        <f t="shared" ref="K84:K125" si="0">ROUND(P84*H84,2)</f>
        <v>0</v>
      </c>
      <c r="L84" s="227" t="s">
        <v>127</v>
      </c>
      <c r="M84" s="28"/>
      <c r="N84" s="116" t="s">
        <v>3</v>
      </c>
      <c r="O84" s="117" t="s">
        <v>36</v>
      </c>
      <c r="P84" s="118">
        <f t="shared" ref="P84:P125" si="1">I84+J84</f>
        <v>0</v>
      </c>
      <c r="Q84" s="118">
        <f t="shared" ref="Q84:Q125" si="2">ROUND(I84*H84,2)</f>
        <v>0</v>
      </c>
      <c r="R84" s="118">
        <f t="shared" ref="R84:R125" si="3">ROUND(J84*H84,2)</f>
        <v>0</v>
      </c>
      <c r="T84" s="119">
        <f t="shared" ref="T84:T125" si="4">S84*H84</f>
        <v>0</v>
      </c>
      <c r="U84" s="119">
        <v>0</v>
      </c>
      <c r="V84" s="119">
        <f t="shared" ref="V84:V125" si="5">U84*H84</f>
        <v>0</v>
      </c>
      <c r="W84" s="119">
        <v>0</v>
      </c>
      <c r="X84" s="120">
        <f t="shared" ref="X84:X125" si="6">W84*H84</f>
        <v>0</v>
      </c>
      <c r="AR84" s="121" t="s">
        <v>128</v>
      </c>
      <c r="AT84" s="121" t="s">
        <v>123</v>
      </c>
      <c r="AU84" s="121" t="s">
        <v>75</v>
      </c>
      <c r="AY84" s="13" t="s">
        <v>122</v>
      </c>
      <c r="BE84" s="122">
        <f t="shared" ref="BE84:BE125" si="7">IF(O84="základní",K84,0)</f>
        <v>0</v>
      </c>
      <c r="BF84" s="122">
        <f t="shared" ref="BF84:BF125" si="8">IF(O84="snížená",K84,0)</f>
        <v>0</v>
      </c>
      <c r="BG84" s="122">
        <f t="shared" ref="BG84:BG125" si="9">IF(O84="zákl. přenesená",K84,0)</f>
        <v>0</v>
      </c>
      <c r="BH84" s="122">
        <f t="shared" ref="BH84:BH125" si="10">IF(O84="sníž. přenesená",K84,0)</f>
        <v>0</v>
      </c>
      <c r="BI84" s="122">
        <f t="shared" ref="BI84:BI125" si="11">IF(O84="nulová",K84,0)</f>
        <v>0</v>
      </c>
      <c r="BJ84" s="13" t="s">
        <v>75</v>
      </c>
      <c r="BK84" s="122">
        <f t="shared" ref="BK84:BK125" si="12">ROUND(P84*H84,2)</f>
        <v>0</v>
      </c>
      <c r="BL84" s="13" t="s">
        <v>128</v>
      </c>
      <c r="BM84" s="121" t="s">
        <v>129</v>
      </c>
    </row>
    <row r="85" spans="2:65" s="1" customFormat="1" ht="24.2" customHeight="1" x14ac:dyDescent="0.2">
      <c r="B85" s="28"/>
      <c r="C85" s="225" t="s">
        <v>77</v>
      </c>
      <c r="D85" s="225" t="s">
        <v>123</v>
      </c>
      <c r="E85" s="226" t="s">
        <v>130</v>
      </c>
      <c r="F85" s="227" t="s">
        <v>131</v>
      </c>
      <c r="G85" s="228" t="s">
        <v>126</v>
      </c>
      <c r="H85" s="229">
        <v>1</v>
      </c>
      <c r="I85" s="115"/>
      <c r="J85" s="115"/>
      <c r="K85" s="230">
        <f t="shared" si="0"/>
        <v>0</v>
      </c>
      <c r="L85" s="227" t="s">
        <v>127</v>
      </c>
      <c r="M85" s="28"/>
      <c r="N85" s="116" t="s">
        <v>3</v>
      </c>
      <c r="O85" s="117" t="s">
        <v>36</v>
      </c>
      <c r="P85" s="118">
        <f t="shared" si="1"/>
        <v>0</v>
      </c>
      <c r="Q85" s="118">
        <f t="shared" si="2"/>
        <v>0</v>
      </c>
      <c r="R85" s="118">
        <f t="shared" si="3"/>
        <v>0</v>
      </c>
      <c r="T85" s="119">
        <f t="shared" si="4"/>
        <v>0</v>
      </c>
      <c r="U85" s="119">
        <v>0</v>
      </c>
      <c r="V85" s="119">
        <f t="shared" si="5"/>
        <v>0</v>
      </c>
      <c r="W85" s="119">
        <v>0</v>
      </c>
      <c r="X85" s="120">
        <f t="shared" si="6"/>
        <v>0</v>
      </c>
      <c r="AR85" s="121" t="s">
        <v>128</v>
      </c>
      <c r="AT85" s="121" t="s">
        <v>123</v>
      </c>
      <c r="AU85" s="121" t="s">
        <v>75</v>
      </c>
      <c r="AY85" s="13" t="s">
        <v>122</v>
      </c>
      <c r="BE85" s="122">
        <f t="shared" si="7"/>
        <v>0</v>
      </c>
      <c r="BF85" s="122">
        <f t="shared" si="8"/>
        <v>0</v>
      </c>
      <c r="BG85" s="122">
        <f t="shared" si="9"/>
        <v>0</v>
      </c>
      <c r="BH85" s="122">
        <f t="shared" si="10"/>
        <v>0</v>
      </c>
      <c r="BI85" s="122">
        <f t="shared" si="11"/>
        <v>0</v>
      </c>
      <c r="BJ85" s="13" t="s">
        <v>75</v>
      </c>
      <c r="BK85" s="122">
        <f t="shared" si="12"/>
        <v>0</v>
      </c>
      <c r="BL85" s="13" t="s">
        <v>128</v>
      </c>
      <c r="BM85" s="121" t="s">
        <v>132</v>
      </c>
    </row>
    <row r="86" spans="2:65" s="1" customFormat="1" ht="24.2" customHeight="1" x14ac:dyDescent="0.2">
      <c r="B86" s="28"/>
      <c r="C86" s="225" t="s">
        <v>133</v>
      </c>
      <c r="D86" s="225" t="s">
        <v>123</v>
      </c>
      <c r="E86" s="226" t="s">
        <v>134</v>
      </c>
      <c r="F86" s="227" t="s">
        <v>135</v>
      </c>
      <c r="G86" s="228" t="s">
        <v>126</v>
      </c>
      <c r="H86" s="229">
        <v>1</v>
      </c>
      <c r="I86" s="115"/>
      <c r="J86" s="115"/>
      <c r="K86" s="230">
        <f t="shared" si="0"/>
        <v>0</v>
      </c>
      <c r="L86" s="227" t="s">
        <v>127</v>
      </c>
      <c r="M86" s="28"/>
      <c r="N86" s="116" t="s">
        <v>3</v>
      </c>
      <c r="O86" s="117" t="s">
        <v>36</v>
      </c>
      <c r="P86" s="118">
        <f t="shared" si="1"/>
        <v>0</v>
      </c>
      <c r="Q86" s="118">
        <f t="shared" si="2"/>
        <v>0</v>
      </c>
      <c r="R86" s="118">
        <f t="shared" si="3"/>
        <v>0</v>
      </c>
      <c r="T86" s="119">
        <f t="shared" si="4"/>
        <v>0</v>
      </c>
      <c r="U86" s="119">
        <v>0</v>
      </c>
      <c r="V86" s="119">
        <f t="shared" si="5"/>
        <v>0</v>
      </c>
      <c r="W86" s="119">
        <v>0</v>
      </c>
      <c r="X86" s="120">
        <f t="shared" si="6"/>
        <v>0</v>
      </c>
      <c r="AR86" s="121" t="s">
        <v>128</v>
      </c>
      <c r="AT86" s="121" t="s">
        <v>123</v>
      </c>
      <c r="AU86" s="121" t="s">
        <v>75</v>
      </c>
      <c r="AY86" s="13" t="s">
        <v>122</v>
      </c>
      <c r="BE86" s="122">
        <f t="shared" si="7"/>
        <v>0</v>
      </c>
      <c r="BF86" s="122">
        <f t="shared" si="8"/>
        <v>0</v>
      </c>
      <c r="BG86" s="122">
        <f t="shared" si="9"/>
        <v>0</v>
      </c>
      <c r="BH86" s="122">
        <f t="shared" si="10"/>
        <v>0</v>
      </c>
      <c r="BI86" s="122">
        <f t="shared" si="11"/>
        <v>0</v>
      </c>
      <c r="BJ86" s="13" t="s">
        <v>75</v>
      </c>
      <c r="BK86" s="122">
        <f t="shared" si="12"/>
        <v>0</v>
      </c>
      <c r="BL86" s="13" t="s">
        <v>128</v>
      </c>
      <c r="BM86" s="121" t="s">
        <v>136</v>
      </c>
    </row>
    <row r="87" spans="2:65" s="1" customFormat="1" ht="37.9" customHeight="1" x14ac:dyDescent="0.2">
      <c r="B87" s="28"/>
      <c r="C87" s="225" t="s">
        <v>121</v>
      </c>
      <c r="D87" s="225" t="s">
        <v>123</v>
      </c>
      <c r="E87" s="226" t="s">
        <v>137</v>
      </c>
      <c r="F87" s="227" t="s">
        <v>138</v>
      </c>
      <c r="G87" s="228" t="s">
        <v>126</v>
      </c>
      <c r="H87" s="229">
        <v>1</v>
      </c>
      <c r="I87" s="115"/>
      <c r="J87" s="115"/>
      <c r="K87" s="230">
        <f t="shared" si="0"/>
        <v>0</v>
      </c>
      <c r="L87" s="227" t="s">
        <v>127</v>
      </c>
      <c r="M87" s="28"/>
      <c r="N87" s="116" t="s">
        <v>3</v>
      </c>
      <c r="O87" s="117" t="s">
        <v>36</v>
      </c>
      <c r="P87" s="118">
        <f t="shared" si="1"/>
        <v>0</v>
      </c>
      <c r="Q87" s="118">
        <f t="shared" si="2"/>
        <v>0</v>
      </c>
      <c r="R87" s="118">
        <f t="shared" si="3"/>
        <v>0</v>
      </c>
      <c r="T87" s="119">
        <f t="shared" si="4"/>
        <v>0</v>
      </c>
      <c r="U87" s="119">
        <v>0</v>
      </c>
      <c r="V87" s="119">
        <f t="shared" si="5"/>
        <v>0</v>
      </c>
      <c r="W87" s="119">
        <v>0</v>
      </c>
      <c r="X87" s="120">
        <f t="shared" si="6"/>
        <v>0</v>
      </c>
      <c r="AR87" s="121" t="s">
        <v>128</v>
      </c>
      <c r="AT87" s="121" t="s">
        <v>123</v>
      </c>
      <c r="AU87" s="121" t="s">
        <v>75</v>
      </c>
      <c r="AY87" s="13" t="s">
        <v>122</v>
      </c>
      <c r="BE87" s="122">
        <f t="shared" si="7"/>
        <v>0</v>
      </c>
      <c r="BF87" s="122">
        <f t="shared" si="8"/>
        <v>0</v>
      </c>
      <c r="BG87" s="122">
        <f t="shared" si="9"/>
        <v>0</v>
      </c>
      <c r="BH87" s="122">
        <f t="shared" si="10"/>
        <v>0</v>
      </c>
      <c r="BI87" s="122">
        <f t="shared" si="11"/>
        <v>0</v>
      </c>
      <c r="BJ87" s="13" t="s">
        <v>75</v>
      </c>
      <c r="BK87" s="122">
        <f t="shared" si="12"/>
        <v>0</v>
      </c>
      <c r="BL87" s="13" t="s">
        <v>128</v>
      </c>
      <c r="BM87" s="121" t="s">
        <v>139</v>
      </c>
    </row>
    <row r="88" spans="2:65" s="1" customFormat="1" ht="44.25" customHeight="1" x14ac:dyDescent="0.2">
      <c r="B88" s="28"/>
      <c r="C88" s="225" t="s">
        <v>140</v>
      </c>
      <c r="D88" s="225" t="s">
        <v>123</v>
      </c>
      <c r="E88" s="226" t="s">
        <v>141</v>
      </c>
      <c r="F88" s="227" t="s">
        <v>142</v>
      </c>
      <c r="G88" s="228" t="s">
        <v>126</v>
      </c>
      <c r="H88" s="229">
        <v>1</v>
      </c>
      <c r="I88" s="115"/>
      <c r="J88" s="115"/>
      <c r="K88" s="230">
        <f t="shared" si="0"/>
        <v>0</v>
      </c>
      <c r="L88" s="227" t="s">
        <v>127</v>
      </c>
      <c r="M88" s="28"/>
      <c r="N88" s="116" t="s">
        <v>3</v>
      </c>
      <c r="O88" s="117" t="s">
        <v>36</v>
      </c>
      <c r="P88" s="118">
        <f t="shared" si="1"/>
        <v>0</v>
      </c>
      <c r="Q88" s="118">
        <f t="shared" si="2"/>
        <v>0</v>
      </c>
      <c r="R88" s="118">
        <f t="shared" si="3"/>
        <v>0</v>
      </c>
      <c r="T88" s="119">
        <f t="shared" si="4"/>
        <v>0</v>
      </c>
      <c r="U88" s="119">
        <v>0</v>
      </c>
      <c r="V88" s="119">
        <f t="shared" si="5"/>
        <v>0</v>
      </c>
      <c r="W88" s="119">
        <v>0</v>
      </c>
      <c r="X88" s="120">
        <f t="shared" si="6"/>
        <v>0</v>
      </c>
      <c r="AR88" s="121" t="s">
        <v>128</v>
      </c>
      <c r="AT88" s="121" t="s">
        <v>123</v>
      </c>
      <c r="AU88" s="121" t="s">
        <v>75</v>
      </c>
      <c r="AY88" s="13" t="s">
        <v>122</v>
      </c>
      <c r="BE88" s="122">
        <f t="shared" si="7"/>
        <v>0</v>
      </c>
      <c r="BF88" s="122">
        <f t="shared" si="8"/>
        <v>0</v>
      </c>
      <c r="BG88" s="122">
        <f t="shared" si="9"/>
        <v>0</v>
      </c>
      <c r="BH88" s="122">
        <f t="shared" si="10"/>
        <v>0</v>
      </c>
      <c r="BI88" s="122">
        <f t="shared" si="11"/>
        <v>0</v>
      </c>
      <c r="BJ88" s="13" t="s">
        <v>75</v>
      </c>
      <c r="BK88" s="122">
        <f t="shared" si="12"/>
        <v>0</v>
      </c>
      <c r="BL88" s="13" t="s">
        <v>128</v>
      </c>
      <c r="BM88" s="121" t="s">
        <v>143</v>
      </c>
    </row>
    <row r="89" spans="2:65" s="1" customFormat="1" ht="66.75" customHeight="1" x14ac:dyDescent="0.2">
      <c r="B89" s="28"/>
      <c r="C89" s="225" t="s">
        <v>144</v>
      </c>
      <c r="D89" s="225" t="s">
        <v>123</v>
      </c>
      <c r="E89" s="226" t="s">
        <v>145</v>
      </c>
      <c r="F89" s="227" t="s">
        <v>146</v>
      </c>
      <c r="G89" s="228" t="s">
        <v>147</v>
      </c>
      <c r="H89" s="229">
        <v>2</v>
      </c>
      <c r="I89" s="115"/>
      <c r="J89" s="115"/>
      <c r="K89" s="230">
        <f t="shared" si="0"/>
        <v>0</v>
      </c>
      <c r="L89" s="227" t="s">
        <v>127</v>
      </c>
      <c r="M89" s="28"/>
      <c r="N89" s="116" t="s">
        <v>3</v>
      </c>
      <c r="O89" s="117" t="s">
        <v>36</v>
      </c>
      <c r="P89" s="118">
        <f t="shared" si="1"/>
        <v>0</v>
      </c>
      <c r="Q89" s="118">
        <f t="shared" si="2"/>
        <v>0</v>
      </c>
      <c r="R89" s="118">
        <f t="shared" si="3"/>
        <v>0</v>
      </c>
      <c r="T89" s="119">
        <f t="shared" si="4"/>
        <v>0</v>
      </c>
      <c r="U89" s="119">
        <v>0</v>
      </c>
      <c r="V89" s="119">
        <f t="shared" si="5"/>
        <v>0</v>
      </c>
      <c r="W89" s="119">
        <v>0</v>
      </c>
      <c r="X89" s="120">
        <f t="shared" si="6"/>
        <v>0</v>
      </c>
      <c r="AR89" s="121" t="s">
        <v>128</v>
      </c>
      <c r="AT89" s="121" t="s">
        <v>123</v>
      </c>
      <c r="AU89" s="121" t="s">
        <v>75</v>
      </c>
      <c r="AY89" s="13" t="s">
        <v>122</v>
      </c>
      <c r="BE89" s="122">
        <f t="shared" si="7"/>
        <v>0</v>
      </c>
      <c r="BF89" s="122">
        <f t="shared" si="8"/>
        <v>0</v>
      </c>
      <c r="BG89" s="122">
        <f t="shared" si="9"/>
        <v>0</v>
      </c>
      <c r="BH89" s="122">
        <f t="shared" si="10"/>
        <v>0</v>
      </c>
      <c r="BI89" s="122">
        <f t="shared" si="11"/>
        <v>0</v>
      </c>
      <c r="BJ89" s="13" t="s">
        <v>75</v>
      </c>
      <c r="BK89" s="122">
        <f t="shared" si="12"/>
        <v>0</v>
      </c>
      <c r="BL89" s="13" t="s">
        <v>128</v>
      </c>
      <c r="BM89" s="121" t="s">
        <v>148</v>
      </c>
    </row>
    <row r="90" spans="2:65" s="1" customFormat="1" ht="49.15" customHeight="1" x14ac:dyDescent="0.2">
      <c r="B90" s="28"/>
      <c r="C90" s="225" t="s">
        <v>149</v>
      </c>
      <c r="D90" s="225" t="s">
        <v>123</v>
      </c>
      <c r="E90" s="226" t="s">
        <v>150</v>
      </c>
      <c r="F90" s="227" t="s">
        <v>151</v>
      </c>
      <c r="G90" s="228" t="s">
        <v>147</v>
      </c>
      <c r="H90" s="229">
        <v>2</v>
      </c>
      <c r="I90" s="115"/>
      <c r="J90" s="115"/>
      <c r="K90" s="230">
        <f t="shared" si="0"/>
        <v>0</v>
      </c>
      <c r="L90" s="227" t="s">
        <v>127</v>
      </c>
      <c r="M90" s="28"/>
      <c r="N90" s="116" t="s">
        <v>3</v>
      </c>
      <c r="O90" s="117" t="s">
        <v>36</v>
      </c>
      <c r="P90" s="118">
        <f t="shared" si="1"/>
        <v>0</v>
      </c>
      <c r="Q90" s="118">
        <f t="shared" si="2"/>
        <v>0</v>
      </c>
      <c r="R90" s="118">
        <f t="shared" si="3"/>
        <v>0</v>
      </c>
      <c r="T90" s="119">
        <f t="shared" si="4"/>
        <v>0</v>
      </c>
      <c r="U90" s="119">
        <v>0</v>
      </c>
      <c r="V90" s="119">
        <f t="shared" si="5"/>
        <v>0</v>
      </c>
      <c r="W90" s="119">
        <v>0</v>
      </c>
      <c r="X90" s="120">
        <f t="shared" si="6"/>
        <v>0</v>
      </c>
      <c r="AR90" s="121" t="s">
        <v>128</v>
      </c>
      <c r="AT90" s="121" t="s">
        <v>123</v>
      </c>
      <c r="AU90" s="121" t="s">
        <v>75</v>
      </c>
      <c r="AY90" s="13" t="s">
        <v>122</v>
      </c>
      <c r="BE90" s="122">
        <f t="shared" si="7"/>
        <v>0</v>
      </c>
      <c r="BF90" s="122">
        <f t="shared" si="8"/>
        <v>0</v>
      </c>
      <c r="BG90" s="122">
        <f t="shared" si="9"/>
        <v>0</v>
      </c>
      <c r="BH90" s="122">
        <f t="shared" si="10"/>
        <v>0</v>
      </c>
      <c r="BI90" s="122">
        <f t="shared" si="11"/>
        <v>0</v>
      </c>
      <c r="BJ90" s="13" t="s">
        <v>75</v>
      </c>
      <c r="BK90" s="122">
        <f t="shared" si="12"/>
        <v>0</v>
      </c>
      <c r="BL90" s="13" t="s">
        <v>128</v>
      </c>
      <c r="BM90" s="121" t="s">
        <v>152</v>
      </c>
    </row>
    <row r="91" spans="2:65" s="1" customFormat="1" ht="62.65" customHeight="1" x14ac:dyDescent="0.2">
      <c r="B91" s="28"/>
      <c r="C91" s="225" t="s">
        <v>153</v>
      </c>
      <c r="D91" s="225" t="s">
        <v>123</v>
      </c>
      <c r="E91" s="226" t="s">
        <v>154</v>
      </c>
      <c r="F91" s="227" t="s">
        <v>155</v>
      </c>
      <c r="G91" s="228" t="s">
        <v>147</v>
      </c>
      <c r="H91" s="229">
        <v>1</v>
      </c>
      <c r="I91" s="115"/>
      <c r="J91" s="115"/>
      <c r="K91" s="230">
        <f t="shared" si="0"/>
        <v>0</v>
      </c>
      <c r="L91" s="227" t="s">
        <v>127</v>
      </c>
      <c r="M91" s="28"/>
      <c r="N91" s="116" t="s">
        <v>3</v>
      </c>
      <c r="O91" s="117" t="s">
        <v>36</v>
      </c>
      <c r="P91" s="118">
        <f t="shared" si="1"/>
        <v>0</v>
      </c>
      <c r="Q91" s="118">
        <f t="shared" si="2"/>
        <v>0</v>
      </c>
      <c r="R91" s="118">
        <f t="shared" si="3"/>
        <v>0</v>
      </c>
      <c r="T91" s="119">
        <f t="shared" si="4"/>
        <v>0</v>
      </c>
      <c r="U91" s="119">
        <v>0</v>
      </c>
      <c r="V91" s="119">
        <f t="shared" si="5"/>
        <v>0</v>
      </c>
      <c r="W91" s="119">
        <v>0</v>
      </c>
      <c r="X91" s="120">
        <f t="shared" si="6"/>
        <v>0</v>
      </c>
      <c r="AR91" s="121" t="s">
        <v>128</v>
      </c>
      <c r="AT91" s="121" t="s">
        <v>123</v>
      </c>
      <c r="AU91" s="121" t="s">
        <v>75</v>
      </c>
      <c r="AY91" s="13" t="s">
        <v>122</v>
      </c>
      <c r="BE91" s="122">
        <f t="shared" si="7"/>
        <v>0</v>
      </c>
      <c r="BF91" s="122">
        <f t="shared" si="8"/>
        <v>0</v>
      </c>
      <c r="BG91" s="122">
        <f t="shared" si="9"/>
        <v>0</v>
      </c>
      <c r="BH91" s="122">
        <f t="shared" si="10"/>
        <v>0</v>
      </c>
      <c r="BI91" s="122">
        <f t="shared" si="11"/>
        <v>0</v>
      </c>
      <c r="BJ91" s="13" t="s">
        <v>75</v>
      </c>
      <c r="BK91" s="122">
        <f t="shared" si="12"/>
        <v>0</v>
      </c>
      <c r="BL91" s="13" t="s">
        <v>128</v>
      </c>
      <c r="BM91" s="121" t="s">
        <v>156</v>
      </c>
    </row>
    <row r="92" spans="2:65" s="1" customFormat="1" ht="37.9" customHeight="1" x14ac:dyDescent="0.2">
      <c r="B92" s="28"/>
      <c r="C92" s="225" t="s">
        <v>157</v>
      </c>
      <c r="D92" s="225" t="s">
        <v>123</v>
      </c>
      <c r="E92" s="226" t="s">
        <v>158</v>
      </c>
      <c r="F92" s="227" t="s">
        <v>159</v>
      </c>
      <c r="G92" s="228" t="s">
        <v>126</v>
      </c>
      <c r="H92" s="229">
        <v>1</v>
      </c>
      <c r="I92" s="115"/>
      <c r="J92" s="115"/>
      <c r="K92" s="230">
        <f t="shared" si="0"/>
        <v>0</v>
      </c>
      <c r="L92" s="227" t="s">
        <v>127</v>
      </c>
      <c r="M92" s="28"/>
      <c r="N92" s="116" t="s">
        <v>3</v>
      </c>
      <c r="O92" s="117" t="s">
        <v>36</v>
      </c>
      <c r="P92" s="118">
        <f t="shared" si="1"/>
        <v>0</v>
      </c>
      <c r="Q92" s="118">
        <f t="shared" si="2"/>
        <v>0</v>
      </c>
      <c r="R92" s="118">
        <f t="shared" si="3"/>
        <v>0</v>
      </c>
      <c r="T92" s="119">
        <f t="shared" si="4"/>
        <v>0</v>
      </c>
      <c r="U92" s="119">
        <v>0</v>
      </c>
      <c r="V92" s="119">
        <f t="shared" si="5"/>
        <v>0</v>
      </c>
      <c r="W92" s="119">
        <v>0</v>
      </c>
      <c r="X92" s="120">
        <f t="shared" si="6"/>
        <v>0</v>
      </c>
      <c r="AR92" s="121" t="s">
        <v>128</v>
      </c>
      <c r="AT92" s="121" t="s">
        <v>123</v>
      </c>
      <c r="AU92" s="121" t="s">
        <v>75</v>
      </c>
      <c r="AY92" s="13" t="s">
        <v>122</v>
      </c>
      <c r="BE92" s="122">
        <f t="shared" si="7"/>
        <v>0</v>
      </c>
      <c r="BF92" s="122">
        <f t="shared" si="8"/>
        <v>0</v>
      </c>
      <c r="BG92" s="122">
        <f t="shared" si="9"/>
        <v>0</v>
      </c>
      <c r="BH92" s="122">
        <f t="shared" si="10"/>
        <v>0</v>
      </c>
      <c r="BI92" s="122">
        <f t="shared" si="11"/>
        <v>0</v>
      </c>
      <c r="BJ92" s="13" t="s">
        <v>75</v>
      </c>
      <c r="BK92" s="122">
        <f t="shared" si="12"/>
        <v>0</v>
      </c>
      <c r="BL92" s="13" t="s">
        <v>128</v>
      </c>
      <c r="BM92" s="121" t="s">
        <v>160</v>
      </c>
    </row>
    <row r="93" spans="2:65" s="1" customFormat="1" ht="24.2" customHeight="1" x14ac:dyDescent="0.2">
      <c r="B93" s="28"/>
      <c r="C93" s="225" t="s">
        <v>161</v>
      </c>
      <c r="D93" s="225" t="s">
        <v>123</v>
      </c>
      <c r="E93" s="226" t="s">
        <v>162</v>
      </c>
      <c r="F93" s="227" t="s">
        <v>163</v>
      </c>
      <c r="G93" s="228" t="s">
        <v>126</v>
      </c>
      <c r="H93" s="229">
        <v>1</v>
      </c>
      <c r="I93" s="115"/>
      <c r="J93" s="115"/>
      <c r="K93" s="230">
        <f t="shared" si="0"/>
        <v>0</v>
      </c>
      <c r="L93" s="227" t="s">
        <v>127</v>
      </c>
      <c r="M93" s="28"/>
      <c r="N93" s="116" t="s">
        <v>3</v>
      </c>
      <c r="O93" s="117" t="s">
        <v>36</v>
      </c>
      <c r="P93" s="118">
        <f t="shared" si="1"/>
        <v>0</v>
      </c>
      <c r="Q93" s="118">
        <f t="shared" si="2"/>
        <v>0</v>
      </c>
      <c r="R93" s="118">
        <f t="shared" si="3"/>
        <v>0</v>
      </c>
      <c r="T93" s="119">
        <f t="shared" si="4"/>
        <v>0</v>
      </c>
      <c r="U93" s="119">
        <v>0</v>
      </c>
      <c r="V93" s="119">
        <f t="shared" si="5"/>
        <v>0</v>
      </c>
      <c r="W93" s="119">
        <v>0</v>
      </c>
      <c r="X93" s="120">
        <f t="shared" si="6"/>
        <v>0</v>
      </c>
      <c r="AR93" s="121" t="s">
        <v>128</v>
      </c>
      <c r="AT93" s="121" t="s">
        <v>123</v>
      </c>
      <c r="AU93" s="121" t="s">
        <v>75</v>
      </c>
      <c r="AY93" s="13" t="s">
        <v>122</v>
      </c>
      <c r="BE93" s="122">
        <f t="shared" si="7"/>
        <v>0</v>
      </c>
      <c r="BF93" s="122">
        <f t="shared" si="8"/>
        <v>0</v>
      </c>
      <c r="BG93" s="122">
        <f t="shared" si="9"/>
        <v>0</v>
      </c>
      <c r="BH93" s="122">
        <f t="shared" si="10"/>
        <v>0</v>
      </c>
      <c r="BI93" s="122">
        <f t="shared" si="11"/>
        <v>0</v>
      </c>
      <c r="BJ93" s="13" t="s">
        <v>75</v>
      </c>
      <c r="BK93" s="122">
        <f t="shared" si="12"/>
        <v>0</v>
      </c>
      <c r="BL93" s="13" t="s">
        <v>128</v>
      </c>
      <c r="BM93" s="121" t="s">
        <v>164</v>
      </c>
    </row>
    <row r="94" spans="2:65" s="1" customFormat="1" ht="24.2" customHeight="1" x14ac:dyDescent="0.2">
      <c r="B94" s="28"/>
      <c r="C94" s="225" t="s">
        <v>165</v>
      </c>
      <c r="D94" s="225" t="s">
        <v>123</v>
      </c>
      <c r="E94" s="226" t="s">
        <v>166</v>
      </c>
      <c r="F94" s="227" t="s">
        <v>167</v>
      </c>
      <c r="G94" s="228" t="s">
        <v>126</v>
      </c>
      <c r="H94" s="229">
        <v>1</v>
      </c>
      <c r="I94" s="115"/>
      <c r="J94" s="115"/>
      <c r="K94" s="230">
        <f t="shared" si="0"/>
        <v>0</v>
      </c>
      <c r="L94" s="227" t="s">
        <v>127</v>
      </c>
      <c r="M94" s="28"/>
      <c r="N94" s="116" t="s">
        <v>3</v>
      </c>
      <c r="O94" s="117" t="s">
        <v>36</v>
      </c>
      <c r="P94" s="118">
        <f t="shared" si="1"/>
        <v>0</v>
      </c>
      <c r="Q94" s="118">
        <f t="shared" si="2"/>
        <v>0</v>
      </c>
      <c r="R94" s="118">
        <f t="shared" si="3"/>
        <v>0</v>
      </c>
      <c r="T94" s="119">
        <f t="shared" si="4"/>
        <v>0</v>
      </c>
      <c r="U94" s="119">
        <v>0</v>
      </c>
      <c r="V94" s="119">
        <f t="shared" si="5"/>
        <v>0</v>
      </c>
      <c r="W94" s="119">
        <v>0</v>
      </c>
      <c r="X94" s="120">
        <f t="shared" si="6"/>
        <v>0</v>
      </c>
      <c r="AR94" s="121" t="s">
        <v>128</v>
      </c>
      <c r="AT94" s="121" t="s">
        <v>123</v>
      </c>
      <c r="AU94" s="121" t="s">
        <v>75</v>
      </c>
      <c r="AY94" s="13" t="s">
        <v>122</v>
      </c>
      <c r="BE94" s="122">
        <f t="shared" si="7"/>
        <v>0</v>
      </c>
      <c r="BF94" s="122">
        <f t="shared" si="8"/>
        <v>0</v>
      </c>
      <c r="BG94" s="122">
        <f t="shared" si="9"/>
        <v>0</v>
      </c>
      <c r="BH94" s="122">
        <f t="shared" si="10"/>
        <v>0</v>
      </c>
      <c r="BI94" s="122">
        <f t="shared" si="11"/>
        <v>0</v>
      </c>
      <c r="BJ94" s="13" t="s">
        <v>75</v>
      </c>
      <c r="BK94" s="122">
        <f t="shared" si="12"/>
        <v>0</v>
      </c>
      <c r="BL94" s="13" t="s">
        <v>128</v>
      </c>
      <c r="BM94" s="121" t="s">
        <v>168</v>
      </c>
    </row>
    <row r="95" spans="2:65" s="1" customFormat="1" ht="24.2" customHeight="1" x14ac:dyDescent="0.2">
      <c r="B95" s="28"/>
      <c r="C95" s="225" t="s">
        <v>10</v>
      </c>
      <c r="D95" s="225" t="s">
        <v>123</v>
      </c>
      <c r="E95" s="226" t="s">
        <v>169</v>
      </c>
      <c r="F95" s="227" t="s">
        <v>170</v>
      </c>
      <c r="G95" s="228" t="s">
        <v>126</v>
      </c>
      <c r="H95" s="229">
        <v>1</v>
      </c>
      <c r="I95" s="115"/>
      <c r="J95" s="115"/>
      <c r="K95" s="230">
        <f t="shared" si="0"/>
        <v>0</v>
      </c>
      <c r="L95" s="227" t="s">
        <v>127</v>
      </c>
      <c r="M95" s="28"/>
      <c r="N95" s="116" t="s">
        <v>3</v>
      </c>
      <c r="O95" s="117" t="s">
        <v>36</v>
      </c>
      <c r="P95" s="118">
        <f t="shared" si="1"/>
        <v>0</v>
      </c>
      <c r="Q95" s="118">
        <f t="shared" si="2"/>
        <v>0</v>
      </c>
      <c r="R95" s="118">
        <f t="shared" si="3"/>
        <v>0</v>
      </c>
      <c r="T95" s="119">
        <f t="shared" si="4"/>
        <v>0</v>
      </c>
      <c r="U95" s="119">
        <v>0</v>
      </c>
      <c r="V95" s="119">
        <f t="shared" si="5"/>
        <v>0</v>
      </c>
      <c r="W95" s="119">
        <v>0</v>
      </c>
      <c r="X95" s="120">
        <f t="shared" si="6"/>
        <v>0</v>
      </c>
      <c r="AR95" s="121" t="s">
        <v>128</v>
      </c>
      <c r="AT95" s="121" t="s">
        <v>123</v>
      </c>
      <c r="AU95" s="121" t="s">
        <v>75</v>
      </c>
      <c r="AY95" s="13" t="s">
        <v>122</v>
      </c>
      <c r="BE95" s="122">
        <f t="shared" si="7"/>
        <v>0</v>
      </c>
      <c r="BF95" s="122">
        <f t="shared" si="8"/>
        <v>0</v>
      </c>
      <c r="BG95" s="122">
        <f t="shared" si="9"/>
        <v>0</v>
      </c>
      <c r="BH95" s="122">
        <f t="shared" si="10"/>
        <v>0</v>
      </c>
      <c r="BI95" s="122">
        <f t="shared" si="11"/>
        <v>0</v>
      </c>
      <c r="BJ95" s="13" t="s">
        <v>75</v>
      </c>
      <c r="BK95" s="122">
        <f t="shared" si="12"/>
        <v>0</v>
      </c>
      <c r="BL95" s="13" t="s">
        <v>128</v>
      </c>
      <c r="BM95" s="121" t="s">
        <v>171</v>
      </c>
    </row>
    <row r="96" spans="2:65" s="1" customFormat="1" ht="24.2" customHeight="1" x14ac:dyDescent="0.2">
      <c r="B96" s="28"/>
      <c r="C96" s="225" t="s">
        <v>172</v>
      </c>
      <c r="D96" s="225" t="s">
        <v>123</v>
      </c>
      <c r="E96" s="226" t="s">
        <v>173</v>
      </c>
      <c r="F96" s="227" t="s">
        <v>174</v>
      </c>
      <c r="G96" s="228" t="s">
        <v>126</v>
      </c>
      <c r="H96" s="229">
        <v>1</v>
      </c>
      <c r="I96" s="115"/>
      <c r="J96" s="115"/>
      <c r="K96" s="230">
        <f t="shared" si="0"/>
        <v>0</v>
      </c>
      <c r="L96" s="227" t="s">
        <v>127</v>
      </c>
      <c r="M96" s="28"/>
      <c r="N96" s="116" t="s">
        <v>3</v>
      </c>
      <c r="O96" s="117" t="s">
        <v>36</v>
      </c>
      <c r="P96" s="118">
        <f t="shared" si="1"/>
        <v>0</v>
      </c>
      <c r="Q96" s="118">
        <f t="shared" si="2"/>
        <v>0</v>
      </c>
      <c r="R96" s="118">
        <f t="shared" si="3"/>
        <v>0</v>
      </c>
      <c r="T96" s="119">
        <f t="shared" si="4"/>
        <v>0</v>
      </c>
      <c r="U96" s="119">
        <v>0</v>
      </c>
      <c r="V96" s="119">
        <f t="shared" si="5"/>
        <v>0</v>
      </c>
      <c r="W96" s="119">
        <v>0</v>
      </c>
      <c r="X96" s="120">
        <f t="shared" si="6"/>
        <v>0</v>
      </c>
      <c r="AR96" s="121" t="s">
        <v>128</v>
      </c>
      <c r="AT96" s="121" t="s">
        <v>123</v>
      </c>
      <c r="AU96" s="121" t="s">
        <v>75</v>
      </c>
      <c r="AY96" s="13" t="s">
        <v>122</v>
      </c>
      <c r="BE96" s="122">
        <f t="shared" si="7"/>
        <v>0</v>
      </c>
      <c r="BF96" s="122">
        <f t="shared" si="8"/>
        <v>0</v>
      </c>
      <c r="BG96" s="122">
        <f t="shared" si="9"/>
        <v>0</v>
      </c>
      <c r="BH96" s="122">
        <f t="shared" si="10"/>
        <v>0</v>
      </c>
      <c r="BI96" s="122">
        <f t="shared" si="11"/>
        <v>0</v>
      </c>
      <c r="BJ96" s="13" t="s">
        <v>75</v>
      </c>
      <c r="BK96" s="122">
        <f t="shared" si="12"/>
        <v>0</v>
      </c>
      <c r="BL96" s="13" t="s">
        <v>128</v>
      </c>
      <c r="BM96" s="121" t="s">
        <v>175</v>
      </c>
    </row>
    <row r="97" spans="2:65" s="1" customFormat="1" ht="24" x14ac:dyDescent="0.2">
      <c r="B97" s="28"/>
      <c r="C97" s="225" t="s">
        <v>176</v>
      </c>
      <c r="D97" s="225" t="s">
        <v>123</v>
      </c>
      <c r="E97" s="226" t="s">
        <v>177</v>
      </c>
      <c r="F97" s="227" t="s">
        <v>178</v>
      </c>
      <c r="G97" s="228" t="s">
        <v>147</v>
      </c>
      <c r="H97" s="229">
        <v>5</v>
      </c>
      <c r="I97" s="115"/>
      <c r="J97" s="115"/>
      <c r="K97" s="230">
        <f t="shared" si="0"/>
        <v>0</v>
      </c>
      <c r="L97" s="227" t="s">
        <v>127</v>
      </c>
      <c r="M97" s="28"/>
      <c r="N97" s="116" t="s">
        <v>3</v>
      </c>
      <c r="O97" s="117" t="s">
        <v>36</v>
      </c>
      <c r="P97" s="118">
        <f t="shared" si="1"/>
        <v>0</v>
      </c>
      <c r="Q97" s="118">
        <f t="shared" si="2"/>
        <v>0</v>
      </c>
      <c r="R97" s="118">
        <f t="shared" si="3"/>
        <v>0</v>
      </c>
      <c r="T97" s="119">
        <f t="shared" si="4"/>
        <v>0</v>
      </c>
      <c r="U97" s="119">
        <v>0</v>
      </c>
      <c r="V97" s="119">
        <f t="shared" si="5"/>
        <v>0</v>
      </c>
      <c r="W97" s="119">
        <v>0</v>
      </c>
      <c r="X97" s="120">
        <f t="shared" si="6"/>
        <v>0</v>
      </c>
      <c r="AR97" s="121" t="s">
        <v>128</v>
      </c>
      <c r="AT97" s="121" t="s">
        <v>123</v>
      </c>
      <c r="AU97" s="121" t="s">
        <v>75</v>
      </c>
      <c r="AY97" s="13" t="s">
        <v>122</v>
      </c>
      <c r="BE97" s="122">
        <f t="shared" si="7"/>
        <v>0</v>
      </c>
      <c r="BF97" s="122">
        <f t="shared" si="8"/>
        <v>0</v>
      </c>
      <c r="BG97" s="122">
        <f t="shared" si="9"/>
        <v>0</v>
      </c>
      <c r="BH97" s="122">
        <f t="shared" si="10"/>
        <v>0</v>
      </c>
      <c r="BI97" s="122">
        <f t="shared" si="11"/>
        <v>0</v>
      </c>
      <c r="BJ97" s="13" t="s">
        <v>75</v>
      </c>
      <c r="BK97" s="122">
        <f t="shared" si="12"/>
        <v>0</v>
      </c>
      <c r="BL97" s="13" t="s">
        <v>128</v>
      </c>
      <c r="BM97" s="121" t="s">
        <v>179</v>
      </c>
    </row>
    <row r="98" spans="2:65" s="1" customFormat="1" ht="24.2" customHeight="1" x14ac:dyDescent="0.2">
      <c r="B98" s="28"/>
      <c r="C98" s="225" t="s">
        <v>180</v>
      </c>
      <c r="D98" s="225" t="s">
        <v>123</v>
      </c>
      <c r="E98" s="226" t="s">
        <v>181</v>
      </c>
      <c r="F98" s="227" t="s">
        <v>182</v>
      </c>
      <c r="G98" s="228" t="s">
        <v>147</v>
      </c>
      <c r="H98" s="229">
        <v>4</v>
      </c>
      <c r="I98" s="115"/>
      <c r="J98" s="115"/>
      <c r="K98" s="230">
        <f t="shared" si="0"/>
        <v>0</v>
      </c>
      <c r="L98" s="227" t="s">
        <v>127</v>
      </c>
      <c r="M98" s="28"/>
      <c r="N98" s="116" t="s">
        <v>3</v>
      </c>
      <c r="O98" s="117" t="s">
        <v>36</v>
      </c>
      <c r="P98" s="118">
        <f t="shared" si="1"/>
        <v>0</v>
      </c>
      <c r="Q98" s="118">
        <f t="shared" si="2"/>
        <v>0</v>
      </c>
      <c r="R98" s="118">
        <f t="shared" si="3"/>
        <v>0</v>
      </c>
      <c r="T98" s="119">
        <f t="shared" si="4"/>
        <v>0</v>
      </c>
      <c r="U98" s="119">
        <v>0</v>
      </c>
      <c r="V98" s="119">
        <f t="shared" si="5"/>
        <v>0</v>
      </c>
      <c r="W98" s="119">
        <v>0</v>
      </c>
      <c r="X98" s="120">
        <f t="shared" si="6"/>
        <v>0</v>
      </c>
      <c r="AR98" s="121" t="s">
        <v>128</v>
      </c>
      <c r="AT98" s="121" t="s">
        <v>123</v>
      </c>
      <c r="AU98" s="121" t="s">
        <v>75</v>
      </c>
      <c r="AY98" s="13" t="s">
        <v>122</v>
      </c>
      <c r="BE98" s="122">
        <f t="shared" si="7"/>
        <v>0</v>
      </c>
      <c r="BF98" s="122">
        <f t="shared" si="8"/>
        <v>0</v>
      </c>
      <c r="BG98" s="122">
        <f t="shared" si="9"/>
        <v>0</v>
      </c>
      <c r="BH98" s="122">
        <f t="shared" si="10"/>
        <v>0</v>
      </c>
      <c r="BI98" s="122">
        <f t="shared" si="11"/>
        <v>0</v>
      </c>
      <c r="BJ98" s="13" t="s">
        <v>75</v>
      </c>
      <c r="BK98" s="122">
        <f t="shared" si="12"/>
        <v>0</v>
      </c>
      <c r="BL98" s="13" t="s">
        <v>128</v>
      </c>
      <c r="BM98" s="121" t="s">
        <v>183</v>
      </c>
    </row>
    <row r="99" spans="2:65" s="1" customFormat="1" ht="24.2" customHeight="1" x14ac:dyDescent="0.2">
      <c r="B99" s="28"/>
      <c r="C99" s="225" t="s">
        <v>184</v>
      </c>
      <c r="D99" s="225" t="s">
        <v>123</v>
      </c>
      <c r="E99" s="226" t="s">
        <v>185</v>
      </c>
      <c r="F99" s="227" t="s">
        <v>186</v>
      </c>
      <c r="G99" s="228" t="s">
        <v>187</v>
      </c>
      <c r="H99" s="229">
        <v>12</v>
      </c>
      <c r="I99" s="115"/>
      <c r="J99" s="115"/>
      <c r="K99" s="230">
        <f t="shared" si="0"/>
        <v>0</v>
      </c>
      <c r="L99" s="227" t="s">
        <v>127</v>
      </c>
      <c r="M99" s="28"/>
      <c r="N99" s="116" t="s">
        <v>3</v>
      </c>
      <c r="O99" s="117" t="s">
        <v>36</v>
      </c>
      <c r="P99" s="118">
        <f t="shared" si="1"/>
        <v>0</v>
      </c>
      <c r="Q99" s="118">
        <f t="shared" si="2"/>
        <v>0</v>
      </c>
      <c r="R99" s="118">
        <f t="shared" si="3"/>
        <v>0</v>
      </c>
      <c r="T99" s="119">
        <f t="shared" si="4"/>
        <v>0</v>
      </c>
      <c r="U99" s="119">
        <v>0</v>
      </c>
      <c r="V99" s="119">
        <f t="shared" si="5"/>
        <v>0</v>
      </c>
      <c r="W99" s="119">
        <v>0</v>
      </c>
      <c r="X99" s="120">
        <f t="shared" si="6"/>
        <v>0</v>
      </c>
      <c r="AR99" s="121" t="s">
        <v>128</v>
      </c>
      <c r="AT99" s="121" t="s">
        <v>123</v>
      </c>
      <c r="AU99" s="121" t="s">
        <v>75</v>
      </c>
      <c r="AY99" s="13" t="s">
        <v>122</v>
      </c>
      <c r="BE99" s="122">
        <f t="shared" si="7"/>
        <v>0</v>
      </c>
      <c r="BF99" s="122">
        <f t="shared" si="8"/>
        <v>0</v>
      </c>
      <c r="BG99" s="122">
        <f t="shared" si="9"/>
        <v>0</v>
      </c>
      <c r="BH99" s="122">
        <f t="shared" si="10"/>
        <v>0</v>
      </c>
      <c r="BI99" s="122">
        <f t="shared" si="11"/>
        <v>0</v>
      </c>
      <c r="BJ99" s="13" t="s">
        <v>75</v>
      </c>
      <c r="BK99" s="122">
        <f t="shared" si="12"/>
        <v>0</v>
      </c>
      <c r="BL99" s="13" t="s">
        <v>128</v>
      </c>
      <c r="BM99" s="121" t="s">
        <v>188</v>
      </c>
    </row>
    <row r="100" spans="2:65" s="1" customFormat="1" ht="24" x14ac:dyDescent="0.2">
      <c r="B100" s="28"/>
      <c r="C100" s="231" t="s">
        <v>189</v>
      </c>
      <c r="D100" s="231" t="s">
        <v>190</v>
      </c>
      <c r="E100" s="232" t="s">
        <v>191</v>
      </c>
      <c r="F100" s="233" t="s">
        <v>192</v>
      </c>
      <c r="G100" s="234" t="s">
        <v>187</v>
      </c>
      <c r="H100" s="235">
        <v>8.8239999999999998</v>
      </c>
      <c r="I100" s="124"/>
      <c r="J100" s="125"/>
      <c r="K100" s="237">
        <f t="shared" si="0"/>
        <v>0</v>
      </c>
      <c r="L100" s="233" t="s">
        <v>127</v>
      </c>
      <c r="M100" s="126"/>
      <c r="N100" s="127" t="s">
        <v>3</v>
      </c>
      <c r="O100" s="117" t="s">
        <v>36</v>
      </c>
      <c r="P100" s="118">
        <f t="shared" si="1"/>
        <v>0</v>
      </c>
      <c r="Q100" s="118">
        <f t="shared" si="2"/>
        <v>0</v>
      </c>
      <c r="R100" s="118">
        <f t="shared" si="3"/>
        <v>0</v>
      </c>
      <c r="T100" s="119">
        <f t="shared" si="4"/>
        <v>0</v>
      </c>
      <c r="U100" s="119">
        <v>0</v>
      </c>
      <c r="V100" s="119">
        <f t="shared" si="5"/>
        <v>0</v>
      </c>
      <c r="W100" s="119">
        <v>0</v>
      </c>
      <c r="X100" s="120">
        <f t="shared" si="6"/>
        <v>0</v>
      </c>
      <c r="AR100" s="121" t="s">
        <v>128</v>
      </c>
      <c r="AT100" s="121" t="s">
        <v>190</v>
      </c>
      <c r="AU100" s="121" t="s">
        <v>75</v>
      </c>
      <c r="AY100" s="13" t="s">
        <v>122</v>
      </c>
      <c r="BE100" s="122">
        <f t="shared" si="7"/>
        <v>0</v>
      </c>
      <c r="BF100" s="122">
        <f t="shared" si="8"/>
        <v>0</v>
      </c>
      <c r="BG100" s="122">
        <f t="shared" si="9"/>
        <v>0</v>
      </c>
      <c r="BH100" s="122">
        <f t="shared" si="10"/>
        <v>0</v>
      </c>
      <c r="BI100" s="122">
        <f t="shared" si="11"/>
        <v>0</v>
      </c>
      <c r="BJ100" s="13" t="s">
        <v>75</v>
      </c>
      <c r="BK100" s="122">
        <f t="shared" si="12"/>
        <v>0</v>
      </c>
      <c r="BL100" s="13" t="s">
        <v>128</v>
      </c>
      <c r="BM100" s="121" t="s">
        <v>193</v>
      </c>
    </row>
    <row r="101" spans="2:65" s="1" customFormat="1" ht="24.2" customHeight="1" x14ac:dyDescent="0.2">
      <c r="B101" s="28"/>
      <c r="C101" s="225" t="s">
        <v>194</v>
      </c>
      <c r="D101" s="225" t="s">
        <v>123</v>
      </c>
      <c r="E101" s="226" t="s">
        <v>195</v>
      </c>
      <c r="F101" s="227" t="s">
        <v>196</v>
      </c>
      <c r="G101" s="228" t="s">
        <v>126</v>
      </c>
      <c r="H101" s="229">
        <v>6</v>
      </c>
      <c r="I101" s="115"/>
      <c r="J101" s="115"/>
      <c r="K101" s="230">
        <f t="shared" si="0"/>
        <v>0</v>
      </c>
      <c r="L101" s="227" t="s">
        <v>127</v>
      </c>
      <c r="M101" s="28"/>
      <c r="N101" s="116" t="s">
        <v>3</v>
      </c>
      <c r="O101" s="117" t="s">
        <v>36</v>
      </c>
      <c r="P101" s="118">
        <f t="shared" si="1"/>
        <v>0</v>
      </c>
      <c r="Q101" s="118">
        <f t="shared" si="2"/>
        <v>0</v>
      </c>
      <c r="R101" s="118">
        <f t="shared" si="3"/>
        <v>0</v>
      </c>
      <c r="T101" s="119">
        <f t="shared" si="4"/>
        <v>0</v>
      </c>
      <c r="U101" s="119">
        <v>0</v>
      </c>
      <c r="V101" s="119">
        <f t="shared" si="5"/>
        <v>0</v>
      </c>
      <c r="W101" s="119">
        <v>0</v>
      </c>
      <c r="X101" s="120">
        <f t="shared" si="6"/>
        <v>0</v>
      </c>
      <c r="AR101" s="121" t="s">
        <v>128</v>
      </c>
      <c r="AT101" s="121" t="s">
        <v>123</v>
      </c>
      <c r="AU101" s="121" t="s">
        <v>75</v>
      </c>
      <c r="AY101" s="13" t="s">
        <v>122</v>
      </c>
      <c r="BE101" s="122">
        <f t="shared" si="7"/>
        <v>0</v>
      </c>
      <c r="BF101" s="122">
        <f t="shared" si="8"/>
        <v>0</v>
      </c>
      <c r="BG101" s="122">
        <f t="shared" si="9"/>
        <v>0</v>
      </c>
      <c r="BH101" s="122">
        <f t="shared" si="10"/>
        <v>0</v>
      </c>
      <c r="BI101" s="122">
        <f t="shared" si="11"/>
        <v>0</v>
      </c>
      <c r="BJ101" s="13" t="s">
        <v>75</v>
      </c>
      <c r="BK101" s="122">
        <f t="shared" si="12"/>
        <v>0</v>
      </c>
      <c r="BL101" s="13" t="s">
        <v>128</v>
      </c>
      <c r="BM101" s="121" t="s">
        <v>197</v>
      </c>
    </row>
    <row r="102" spans="2:65" s="1" customFormat="1" ht="24.2" customHeight="1" x14ac:dyDescent="0.2">
      <c r="B102" s="28"/>
      <c r="C102" s="225" t="s">
        <v>198</v>
      </c>
      <c r="D102" s="225" t="s">
        <v>123</v>
      </c>
      <c r="E102" s="226" t="s">
        <v>199</v>
      </c>
      <c r="F102" s="227" t="s">
        <v>200</v>
      </c>
      <c r="G102" s="228" t="s">
        <v>126</v>
      </c>
      <c r="H102" s="229">
        <v>6</v>
      </c>
      <c r="I102" s="115"/>
      <c r="J102" s="115"/>
      <c r="K102" s="230">
        <f t="shared" si="0"/>
        <v>0</v>
      </c>
      <c r="L102" s="227" t="s">
        <v>127</v>
      </c>
      <c r="M102" s="28"/>
      <c r="N102" s="116" t="s">
        <v>3</v>
      </c>
      <c r="O102" s="117" t="s">
        <v>36</v>
      </c>
      <c r="P102" s="118">
        <f t="shared" si="1"/>
        <v>0</v>
      </c>
      <c r="Q102" s="118">
        <f t="shared" si="2"/>
        <v>0</v>
      </c>
      <c r="R102" s="118">
        <f t="shared" si="3"/>
        <v>0</v>
      </c>
      <c r="T102" s="119">
        <f t="shared" si="4"/>
        <v>0</v>
      </c>
      <c r="U102" s="119">
        <v>0</v>
      </c>
      <c r="V102" s="119">
        <f t="shared" si="5"/>
        <v>0</v>
      </c>
      <c r="W102" s="119">
        <v>0</v>
      </c>
      <c r="X102" s="120">
        <f t="shared" si="6"/>
        <v>0</v>
      </c>
      <c r="AR102" s="121" t="s">
        <v>128</v>
      </c>
      <c r="AT102" s="121" t="s">
        <v>123</v>
      </c>
      <c r="AU102" s="121" t="s">
        <v>75</v>
      </c>
      <c r="AY102" s="13" t="s">
        <v>122</v>
      </c>
      <c r="BE102" s="122">
        <f t="shared" si="7"/>
        <v>0</v>
      </c>
      <c r="BF102" s="122">
        <f t="shared" si="8"/>
        <v>0</v>
      </c>
      <c r="BG102" s="122">
        <f t="shared" si="9"/>
        <v>0</v>
      </c>
      <c r="BH102" s="122">
        <f t="shared" si="10"/>
        <v>0</v>
      </c>
      <c r="BI102" s="122">
        <f t="shared" si="11"/>
        <v>0</v>
      </c>
      <c r="BJ102" s="13" t="s">
        <v>75</v>
      </c>
      <c r="BK102" s="122">
        <f t="shared" si="12"/>
        <v>0</v>
      </c>
      <c r="BL102" s="13" t="s">
        <v>128</v>
      </c>
      <c r="BM102" s="121" t="s">
        <v>201</v>
      </c>
    </row>
    <row r="103" spans="2:65" s="1" customFormat="1" ht="24.2" customHeight="1" x14ac:dyDescent="0.2">
      <c r="B103" s="28"/>
      <c r="C103" s="225" t="s">
        <v>202</v>
      </c>
      <c r="D103" s="225" t="s">
        <v>123</v>
      </c>
      <c r="E103" s="226" t="s">
        <v>203</v>
      </c>
      <c r="F103" s="227" t="s">
        <v>204</v>
      </c>
      <c r="G103" s="228" t="s">
        <v>126</v>
      </c>
      <c r="H103" s="229">
        <v>1</v>
      </c>
      <c r="I103" s="115"/>
      <c r="J103" s="115"/>
      <c r="K103" s="230">
        <f t="shared" si="0"/>
        <v>0</v>
      </c>
      <c r="L103" s="227" t="s">
        <v>127</v>
      </c>
      <c r="M103" s="28"/>
      <c r="N103" s="116" t="s">
        <v>3</v>
      </c>
      <c r="O103" s="117" t="s">
        <v>36</v>
      </c>
      <c r="P103" s="118">
        <f t="shared" si="1"/>
        <v>0</v>
      </c>
      <c r="Q103" s="118">
        <f t="shared" si="2"/>
        <v>0</v>
      </c>
      <c r="R103" s="118">
        <f t="shared" si="3"/>
        <v>0</v>
      </c>
      <c r="T103" s="119">
        <f t="shared" si="4"/>
        <v>0</v>
      </c>
      <c r="U103" s="119">
        <v>0</v>
      </c>
      <c r="V103" s="119">
        <f t="shared" si="5"/>
        <v>0</v>
      </c>
      <c r="W103" s="119">
        <v>0</v>
      </c>
      <c r="X103" s="120">
        <f t="shared" si="6"/>
        <v>0</v>
      </c>
      <c r="AR103" s="121" t="s">
        <v>128</v>
      </c>
      <c r="AT103" s="121" t="s">
        <v>123</v>
      </c>
      <c r="AU103" s="121" t="s">
        <v>75</v>
      </c>
      <c r="AY103" s="13" t="s">
        <v>122</v>
      </c>
      <c r="BE103" s="122">
        <f t="shared" si="7"/>
        <v>0</v>
      </c>
      <c r="BF103" s="122">
        <f t="shared" si="8"/>
        <v>0</v>
      </c>
      <c r="BG103" s="122">
        <f t="shared" si="9"/>
        <v>0</v>
      </c>
      <c r="BH103" s="122">
        <f t="shared" si="10"/>
        <v>0</v>
      </c>
      <c r="BI103" s="122">
        <f t="shared" si="11"/>
        <v>0</v>
      </c>
      <c r="BJ103" s="13" t="s">
        <v>75</v>
      </c>
      <c r="BK103" s="122">
        <f t="shared" si="12"/>
        <v>0</v>
      </c>
      <c r="BL103" s="13" t="s">
        <v>128</v>
      </c>
      <c r="BM103" s="121" t="s">
        <v>205</v>
      </c>
    </row>
    <row r="104" spans="2:65" s="1" customFormat="1" ht="24.2" customHeight="1" x14ac:dyDescent="0.2">
      <c r="B104" s="28"/>
      <c r="C104" s="225" t="s">
        <v>9</v>
      </c>
      <c r="D104" s="225" t="s">
        <v>123</v>
      </c>
      <c r="E104" s="226" t="s">
        <v>206</v>
      </c>
      <c r="F104" s="227" t="s">
        <v>207</v>
      </c>
      <c r="G104" s="228" t="s">
        <v>126</v>
      </c>
      <c r="H104" s="229">
        <v>1</v>
      </c>
      <c r="I104" s="115"/>
      <c r="J104" s="115"/>
      <c r="K104" s="230">
        <f t="shared" si="0"/>
        <v>0</v>
      </c>
      <c r="L104" s="227" t="s">
        <v>127</v>
      </c>
      <c r="M104" s="28"/>
      <c r="N104" s="116" t="s">
        <v>3</v>
      </c>
      <c r="O104" s="117" t="s">
        <v>36</v>
      </c>
      <c r="P104" s="118">
        <f t="shared" si="1"/>
        <v>0</v>
      </c>
      <c r="Q104" s="118">
        <f t="shared" si="2"/>
        <v>0</v>
      </c>
      <c r="R104" s="118">
        <f t="shared" si="3"/>
        <v>0</v>
      </c>
      <c r="T104" s="119">
        <f t="shared" si="4"/>
        <v>0</v>
      </c>
      <c r="U104" s="119">
        <v>0</v>
      </c>
      <c r="V104" s="119">
        <f t="shared" si="5"/>
        <v>0</v>
      </c>
      <c r="W104" s="119">
        <v>0</v>
      </c>
      <c r="X104" s="120">
        <f t="shared" si="6"/>
        <v>0</v>
      </c>
      <c r="AR104" s="121" t="s">
        <v>128</v>
      </c>
      <c r="AT104" s="121" t="s">
        <v>123</v>
      </c>
      <c r="AU104" s="121" t="s">
        <v>75</v>
      </c>
      <c r="AY104" s="13" t="s">
        <v>122</v>
      </c>
      <c r="BE104" s="122">
        <f t="shared" si="7"/>
        <v>0</v>
      </c>
      <c r="BF104" s="122">
        <f t="shared" si="8"/>
        <v>0</v>
      </c>
      <c r="BG104" s="122">
        <f t="shared" si="9"/>
        <v>0</v>
      </c>
      <c r="BH104" s="122">
        <f t="shared" si="10"/>
        <v>0</v>
      </c>
      <c r="BI104" s="122">
        <f t="shared" si="11"/>
        <v>0</v>
      </c>
      <c r="BJ104" s="13" t="s">
        <v>75</v>
      </c>
      <c r="BK104" s="122">
        <f t="shared" si="12"/>
        <v>0</v>
      </c>
      <c r="BL104" s="13" t="s">
        <v>128</v>
      </c>
      <c r="BM104" s="121" t="s">
        <v>208</v>
      </c>
    </row>
    <row r="105" spans="2:65" s="1" customFormat="1" ht="33" customHeight="1" x14ac:dyDescent="0.2">
      <c r="B105" s="28"/>
      <c r="C105" s="225" t="s">
        <v>209</v>
      </c>
      <c r="D105" s="225" t="s">
        <v>123</v>
      </c>
      <c r="E105" s="226" t="s">
        <v>210</v>
      </c>
      <c r="F105" s="227" t="s">
        <v>211</v>
      </c>
      <c r="G105" s="228" t="s">
        <v>126</v>
      </c>
      <c r="H105" s="229">
        <v>1</v>
      </c>
      <c r="I105" s="115"/>
      <c r="J105" s="115"/>
      <c r="K105" s="230">
        <f t="shared" si="0"/>
        <v>0</v>
      </c>
      <c r="L105" s="227" t="s">
        <v>127</v>
      </c>
      <c r="M105" s="28"/>
      <c r="N105" s="116" t="s">
        <v>3</v>
      </c>
      <c r="O105" s="117" t="s">
        <v>36</v>
      </c>
      <c r="P105" s="118">
        <f t="shared" si="1"/>
        <v>0</v>
      </c>
      <c r="Q105" s="118">
        <f t="shared" si="2"/>
        <v>0</v>
      </c>
      <c r="R105" s="118">
        <f t="shared" si="3"/>
        <v>0</v>
      </c>
      <c r="T105" s="119">
        <f t="shared" si="4"/>
        <v>0</v>
      </c>
      <c r="U105" s="119">
        <v>0</v>
      </c>
      <c r="V105" s="119">
        <f t="shared" si="5"/>
        <v>0</v>
      </c>
      <c r="W105" s="119">
        <v>0</v>
      </c>
      <c r="X105" s="120">
        <f t="shared" si="6"/>
        <v>0</v>
      </c>
      <c r="AR105" s="121" t="s">
        <v>128</v>
      </c>
      <c r="AT105" s="121" t="s">
        <v>123</v>
      </c>
      <c r="AU105" s="121" t="s">
        <v>75</v>
      </c>
      <c r="AY105" s="13" t="s">
        <v>122</v>
      </c>
      <c r="BE105" s="122">
        <f t="shared" si="7"/>
        <v>0</v>
      </c>
      <c r="BF105" s="122">
        <f t="shared" si="8"/>
        <v>0</v>
      </c>
      <c r="BG105" s="122">
        <f t="shared" si="9"/>
        <v>0</v>
      </c>
      <c r="BH105" s="122">
        <f t="shared" si="10"/>
        <v>0</v>
      </c>
      <c r="BI105" s="122">
        <f t="shared" si="11"/>
        <v>0</v>
      </c>
      <c r="BJ105" s="13" t="s">
        <v>75</v>
      </c>
      <c r="BK105" s="122">
        <f t="shared" si="12"/>
        <v>0</v>
      </c>
      <c r="BL105" s="13" t="s">
        <v>128</v>
      </c>
      <c r="BM105" s="121" t="s">
        <v>212</v>
      </c>
    </row>
    <row r="106" spans="2:65" s="1" customFormat="1" ht="24.2" customHeight="1" x14ac:dyDescent="0.2">
      <c r="B106" s="28"/>
      <c r="C106" s="225" t="s">
        <v>213</v>
      </c>
      <c r="D106" s="225" t="s">
        <v>123</v>
      </c>
      <c r="E106" s="226" t="s">
        <v>214</v>
      </c>
      <c r="F106" s="227" t="s">
        <v>215</v>
      </c>
      <c r="G106" s="228" t="s">
        <v>126</v>
      </c>
      <c r="H106" s="229">
        <v>1</v>
      </c>
      <c r="I106" s="115"/>
      <c r="J106" s="115"/>
      <c r="K106" s="230">
        <f t="shared" si="0"/>
        <v>0</v>
      </c>
      <c r="L106" s="227" t="s">
        <v>127</v>
      </c>
      <c r="M106" s="28"/>
      <c r="N106" s="116" t="s">
        <v>3</v>
      </c>
      <c r="O106" s="117" t="s">
        <v>36</v>
      </c>
      <c r="P106" s="118">
        <f t="shared" si="1"/>
        <v>0</v>
      </c>
      <c r="Q106" s="118">
        <f t="shared" si="2"/>
        <v>0</v>
      </c>
      <c r="R106" s="118">
        <f t="shared" si="3"/>
        <v>0</v>
      </c>
      <c r="T106" s="119">
        <f t="shared" si="4"/>
        <v>0</v>
      </c>
      <c r="U106" s="119">
        <v>0</v>
      </c>
      <c r="V106" s="119">
        <f t="shared" si="5"/>
        <v>0</v>
      </c>
      <c r="W106" s="119">
        <v>0</v>
      </c>
      <c r="X106" s="120">
        <f t="shared" si="6"/>
        <v>0</v>
      </c>
      <c r="AR106" s="121" t="s">
        <v>128</v>
      </c>
      <c r="AT106" s="121" t="s">
        <v>123</v>
      </c>
      <c r="AU106" s="121" t="s">
        <v>75</v>
      </c>
      <c r="AY106" s="13" t="s">
        <v>122</v>
      </c>
      <c r="BE106" s="122">
        <f t="shared" si="7"/>
        <v>0</v>
      </c>
      <c r="BF106" s="122">
        <f t="shared" si="8"/>
        <v>0</v>
      </c>
      <c r="BG106" s="122">
        <f t="shared" si="9"/>
        <v>0</v>
      </c>
      <c r="BH106" s="122">
        <f t="shared" si="10"/>
        <v>0</v>
      </c>
      <c r="BI106" s="122">
        <f t="shared" si="11"/>
        <v>0</v>
      </c>
      <c r="BJ106" s="13" t="s">
        <v>75</v>
      </c>
      <c r="BK106" s="122">
        <f t="shared" si="12"/>
        <v>0</v>
      </c>
      <c r="BL106" s="13" t="s">
        <v>128</v>
      </c>
      <c r="BM106" s="121" t="s">
        <v>216</v>
      </c>
    </row>
    <row r="107" spans="2:65" s="1" customFormat="1" ht="24.2" customHeight="1" x14ac:dyDescent="0.2">
      <c r="B107" s="28"/>
      <c r="C107" s="231" t="s">
        <v>217</v>
      </c>
      <c r="D107" s="231" t="s">
        <v>190</v>
      </c>
      <c r="E107" s="232" t="s">
        <v>218</v>
      </c>
      <c r="F107" s="233" t="s">
        <v>219</v>
      </c>
      <c r="G107" s="234" t="s">
        <v>126</v>
      </c>
      <c r="H107" s="235">
        <v>1</v>
      </c>
      <c r="I107" s="124"/>
      <c r="J107" s="125"/>
      <c r="K107" s="237">
        <f t="shared" si="0"/>
        <v>0</v>
      </c>
      <c r="L107" s="233" t="s">
        <v>127</v>
      </c>
      <c r="M107" s="126"/>
      <c r="N107" s="127" t="s">
        <v>3</v>
      </c>
      <c r="O107" s="117" t="s">
        <v>36</v>
      </c>
      <c r="P107" s="118">
        <f t="shared" si="1"/>
        <v>0</v>
      </c>
      <c r="Q107" s="118">
        <f t="shared" si="2"/>
        <v>0</v>
      </c>
      <c r="R107" s="118">
        <f t="shared" si="3"/>
        <v>0</v>
      </c>
      <c r="T107" s="119">
        <f t="shared" si="4"/>
        <v>0</v>
      </c>
      <c r="U107" s="119">
        <v>0</v>
      </c>
      <c r="V107" s="119">
        <f t="shared" si="5"/>
        <v>0</v>
      </c>
      <c r="W107" s="119">
        <v>0</v>
      </c>
      <c r="X107" s="120">
        <f t="shared" si="6"/>
        <v>0</v>
      </c>
      <c r="AR107" s="121" t="s">
        <v>128</v>
      </c>
      <c r="AT107" s="121" t="s">
        <v>190</v>
      </c>
      <c r="AU107" s="121" t="s">
        <v>75</v>
      </c>
      <c r="AY107" s="13" t="s">
        <v>122</v>
      </c>
      <c r="BE107" s="122">
        <f t="shared" si="7"/>
        <v>0</v>
      </c>
      <c r="BF107" s="122">
        <f t="shared" si="8"/>
        <v>0</v>
      </c>
      <c r="BG107" s="122">
        <f t="shared" si="9"/>
        <v>0</v>
      </c>
      <c r="BH107" s="122">
        <f t="shared" si="10"/>
        <v>0</v>
      </c>
      <c r="BI107" s="122">
        <f t="shared" si="11"/>
        <v>0</v>
      </c>
      <c r="BJ107" s="13" t="s">
        <v>75</v>
      </c>
      <c r="BK107" s="122">
        <f t="shared" si="12"/>
        <v>0</v>
      </c>
      <c r="BL107" s="13" t="s">
        <v>128</v>
      </c>
      <c r="BM107" s="121" t="s">
        <v>220</v>
      </c>
    </row>
    <row r="108" spans="2:65" s="1" customFormat="1" ht="24.2" customHeight="1" x14ac:dyDescent="0.2">
      <c r="B108" s="28"/>
      <c r="C108" s="231" t="s">
        <v>221</v>
      </c>
      <c r="D108" s="231" t="s">
        <v>190</v>
      </c>
      <c r="E108" s="232" t="s">
        <v>222</v>
      </c>
      <c r="F108" s="233" t="s">
        <v>223</v>
      </c>
      <c r="G108" s="234" t="s">
        <v>126</v>
      </c>
      <c r="H108" s="235">
        <v>1</v>
      </c>
      <c r="I108" s="124"/>
      <c r="J108" s="125"/>
      <c r="K108" s="237">
        <f t="shared" si="0"/>
        <v>0</v>
      </c>
      <c r="L108" s="233" t="s">
        <v>127</v>
      </c>
      <c r="M108" s="126"/>
      <c r="N108" s="127" t="s">
        <v>3</v>
      </c>
      <c r="O108" s="117" t="s">
        <v>36</v>
      </c>
      <c r="P108" s="118">
        <f t="shared" si="1"/>
        <v>0</v>
      </c>
      <c r="Q108" s="118">
        <f t="shared" si="2"/>
        <v>0</v>
      </c>
      <c r="R108" s="118">
        <f t="shared" si="3"/>
        <v>0</v>
      </c>
      <c r="T108" s="119">
        <f t="shared" si="4"/>
        <v>0</v>
      </c>
      <c r="U108" s="119">
        <v>0</v>
      </c>
      <c r="V108" s="119">
        <f t="shared" si="5"/>
        <v>0</v>
      </c>
      <c r="W108" s="119">
        <v>0</v>
      </c>
      <c r="X108" s="120">
        <f t="shared" si="6"/>
        <v>0</v>
      </c>
      <c r="AR108" s="121" t="s">
        <v>128</v>
      </c>
      <c r="AT108" s="121" t="s">
        <v>190</v>
      </c>
      <c r="AU108" s="121" t="s">
        <v>75</v>
      </c>
      <c r="AY108" s="13" t="s">
        <v>122</v>
      </c>
      <c r="BE108" s="122">
        <f t="shared" si="7"/>
        <v>0</v>
      </c>
      <c r="BF108" s="122">
        <f t="shared" si="8"/>
        <v>0</v>
      </c>
      <c r="BG108" s="122">
        <f t="shared" si="9"/>
        <v>0</v>
      </c>
      <c r="BH108" s="122">
        <f t="shared" si="10"/>
        <v>0</v>
      </c>
      <c r="BI108" s="122">
        <f t="shared" si="11"/>
        <v>0</v>
      </c>
      <c r="BJ108" s="13" t="s">
        <v>75</v>
      </c>
      <c r="BK108" s="122">
        <f t="shared" si="12"/>
        <v>0</v>
      </c>
      <c r="BL108" s="13" t="s">
        <v>128</v>
      </c>
      <c r="BM108" s="121" t="s">
        <v>224</v>
      </c>
    </row>
    <row r="109" spans="2:65" s="1" customFormat="1" ht="24.2" customHeight="1" x14ac:dyDescent="0.2">
      <c r="B109" s="28"/>
      <c r="C109" s="231" t="s">
        <v>225</v>
      </c>
      <c r="D109" s="231" t="s">
        <v>190</v>
      </c>
      <c r="E109" s="232" t="s">
        <v>226</v>
      </c>
      <c r="F109" s="233" t="s">
        <v>227</v>
      </c>
      <c r="G109" s="234" t="s">
        <v>126</v>
      </c>
      <c r="H109" s="235">
        <v>1</v>
      </c>
      <c r="I109" s="124"/>
      <c r="J109" s="125"/>
      <c r="K109" s="237">
        <f t="shared" si="0"/>
        <v>0</v>
      </c>
      <c r="L109" s="233" t="s">
        <v>127</v>
      </c>
      <c r="M109" s="126"/>
      <c r="N109" s="127" t="s">
        <v>3</v>
      </c>
      <c r="O109" s="117" t="s">
        <v>36</v>
      </c>
      <c r="P109" s="118">
        <f t="shared" si="1"/>
        <v>0</v>
      </c>
      <c r="Q109" s="118">
        <f t="shared" si="2"/>
        <v>0</v>
      </c>
      <c r="R109" s="118">
        <f t="shared" si="3"/>
        <v>0</v>
      </c>
      <c r="T109" s="119">
        <f t="shared" si="4"/>
        <v>0</v>
      </c>
      <c r="U109" s="119">
        <v>0</v>
      </c>
      <c r="V109" s="119">
        <f t="shared" si="5"/>
        <v>0</v>
      </c>
      <c r="W109" s="119">
        <v>0</v>
      </c>
      <c r="X109" s="120">
        <f t="shared" si="6"/>
        <v>0</v>
      </c>
      <c r="AR109" s="121" t="s">
        <v>128</v>
      </c>
      <c r="AT109" s="121" t="s">
        <v>190</v>
      </c>
      <c r="AU109" s="121" t="s">
        <v>75</v>
      </c>
      <c r="AY109" s="13" t="s">
        <v>122</v>
      </c>
      <c r="BE109" s="122">
        <f t="shared" si="7"/>
        <v>0</v>
      </c>
      <c r="BF109" s="122">
        <f t="shared" si="8"/>
        <v>0</v>
      </c>
      <c r="BG109" s="122">
        <f t="shared" si="9"/>
        <v>0</v>
      </c>
      <c r="BH109" s="122">
        <f t="shared" si="10"/>
        <v>0</v>
      </c>
      <c r="BI109" s="122">
        <f t="shared" si="11"/>
        <v>0</v>
      </c>
      <c r="BJ109" s="13" t="s">
        <v>75</v>
      </c>
      <c r="BK109" s="122">
        <f t="shared" si="12"/>
        <v>0</v>
      </c>
      <c r="BL109" s="13" t="s">
        <v>128</v>
      </c>
      <c r="BM109" s="121" t="s">
        <v>228</v>
      </c>
    </row>
    <row r="110" spans="2:65" s="1" customFormat="1" ht="24.2" customHeight="1" x14ac:dyDescent="0.2">
      <c r="B110" s="28"/>
      <c r="C110" s="231" t="s">
        <v>229</v>
      </c>
      <c r="D110" s="231" t="s">
        <v>190</v>
      </c>
      <c r="E110" s="232" t="s">
        <v>230</v>
      </c>
      <c r="F110" s="233" t="s">
        <v>231</v>
      </c>
      <c r="G110" s="234" t="s">
        <v>126</v>
      </c>
      <c r="H110" s="235">
        <v>1</v>
      </c>
      <c r="I110" s="124"/>
      <c r="J110" s="125"/>
      <c r="K110" s="237">
        <f t="shared" si="0"/>
        <v>0</v>
      </c>
      <c r="L110" s="233" t="s">
        <v>127</v>
      </c>
      <c r="M110" s="126"/>
      <c r="N110" s="127" t="s">
        <v>3</v>
      </c>
      <c r="O110" s="117" t="s">
        <v>36</v>
      </c>
      <c r="P110" s="118">
        <f t="shared" si="1"/>
        <v>0</v>
      </c>
      <c r="Q110" s="118">
        <f t="shared" si="2"/>
        <v>0</v>
      </c>
      <c r="R110" s="118">
        <f t="shared" si="3"/>
        <v>0</v>
      </c>
      <c r="T110" s="119">
        <f t="shared" si="4"/>
        <v>0</v>
      </c>
      <c r="U110" s="119">
        <v>0</v>
      </c>
      <c r="V110" s="119">
        <f t="shared" si="5"/>
        <v>0</v>
      </c>
      <c r="W110" s="119">
        <v>0</v>
      </c>
      <c r="X110" s="120">
        <f t="shared" si="6"/>
        <v>0</v>
      </c>
      <c r="AR110" s="121" t="s">
        <v>128</v>
      </c>
      <c r="AT110" s="121" t="s">
        <v>190</v>
      </c>
      <c r="AU110" s="121" t="s">
        <v>75</v>
      </c>
      <c r="AY110" s="13" t="s">
        <v>122</v>
      </c>
      <c r="BE110" s="122">
        <f t="shared" si="7"/>
        <v>0</v>
      </c>
      <c r="BF110" s="122">
        <f t="shared" si="8"/>
        <v>0</v>
      </c>
      <c r="BG110" s="122">
        <f t="shared" si="9"/>
        <v>0</v>
      </c>
      <c r="BH110" s="122">
        <f t="shared" si="10"/>
        <v>0</v>
      </c>
      <c r="BI110" s="122">
        <f t="shared" si="11"/>
        <v>0</v>
      </c>
      <c r="BJ110" s="13" t="s">
        <v>75</v>
      </c>
      <c r="BK110" s="122">
        <f t="shared" si="12"/>
        <v>0</v>
      </c>
      <c r="BL110" s="13" t="s">
        <v>128</v>
      </c>
      <c r="BM110" s="121" t="s">
        <v>232</v>
      </c>
    </row>
    <row r="111" spans="2:65" s="1" customFormat="1" ht="33" customHeight="1" x14ac:dyDescent="0.2">
      <c r="B111" s="28"/>
      <c r="C111" s="231" t="s">
        <v>233</v>
      </c>
      <c r="D111" s="231" t="s">
        <v>190</v>
      </c>
      <c r="E111" s="232" t="s">
        <v>234</v>
      </c>
      <c r="F111" s="233" t="s">
        <v>235</v>
      </c>
      <c r="G111" s="234" t="s">
        <v>126</v>
      </c>
      <c r="H111" s="235">
        <v>1</v>
      </c>
      <c r="I111" s="124"/>
      <c r="J111" s="125"/>
      <c r="K111" s="237">
        <f t="shared" si="0"/>
        <v>0</v>
      </c>
      <c r="L111" s="233" t="s">
        <v>127</v>
      </c>
      <c r="M111" s="126"/>
      <c r="N111" s="127" t="s">
        <v>3</v>
      </c>
      <c r="O111" s="117" t="s">
        <v>36</v>
      </c>
      <c r="P111" s="118">
        <f t="shared" si="1"/>
        <v>0</v>
      </c>
      <c r="Q111" s="118">
        <f t="shared" si="2"/>
        <v>0</v>
      </c>
      <c r="R111" s="118">
        <f t="shared" si="3"/>
        <v>0</v>
      </c>
      <c r="T111" s="119">
        <f t="shared" si="4"/>
        <v>0</v>
      </c>
      <c r="U111" s="119">
        <v>0</v>
      </c>
      <c r="V111" s="119">
        <f t="shared" si="5"/>
        <v>0</v>
      </c>
      <c r="W111" s="119">
        <v>0</v>
      </c>
      <c r="X111" s="120">
        <f t="shared" si="6"/>
        <v>0</v>
      </c>
      <c r="AR111" s="121" t="s">
        <v>128</v>
      </c>
      <c r="AT111" s="121" t="s">
        <v>190</v>
      </c>
      <c r="AU111" s="121" t="s">
        <v>75</v>
      </c>
      <c r="AY111" s="13" t="s">
        <v>122</v>
      </c>
      <c r="BE111" s="122">
        <f t="shared" si="7"/>
        <v>0</v>
      </c>
      <c r="BF111" s="122">
        <f t="shared" si="8"/>
        <v>0</v>
      </c>
      <c r="BG111" s="122">
        <f t="shared" si="9"/>
        <v>0</v>
      </c>
      <c r="BH111" s="122">
        <f t="shared" si="10"/>
        <v>0</v>
      </c>
      <c r="BI111" s="122">
        <f t="shared" si="11"/>
        <v>0</v>
      </c>
      <c r="BJ111" s="13" t="s">
        <v>75</v>
      </c>
      <c r="BK111" s="122">
        <f t="shared" si="12"/>
        <v>0</v>
      </c>
      <c r="BL111" s="13" t="s">
        <v>128</v>
      </c>
      <c r="BM111" s="121" t="s">
        <v>236</v>
      </c>
    </row>
    <row r="112" spans="2:65" s="1" customFormat="1" ht="24.2" customHeight="1" x14ac:dyDescent="0.2">
      <c r="B112" s="28"/>
      <c r="C112" s="231" t="s">
        <v>237</v>
      </c>
      <c r="D112" s="231" t="s">
        <v>190</v>
      </c>
      <c r="E112" s="232" t="s">
        <v>238</v>
      </c>
      <c r="F112" s="233" t="s">
        <v>239</v>
      </c>
      <c r="G112" s="234" t="s">
        <v>187</v>
      </c>
      <c r="H112" s="235">
        <v>10</v>
      </c>
      <c r="I112" s="124"/>
      <c r="J112" s="125"/>
      <c r="K112" s="237">
        <f t="shared" si="0"/>
        <v>0</v>
      </c>
      <c r="L112" s="233" t="s">
        <v>127</v>
      </c>
      <c r="M112" s="126"/>
      <c r="N112" s="127" t="s">
        <v>3</v>
      </c>
      <c r="O112" s="117" t="s">
        <v>36</v>
      </c>
      <c r="P112" s="118">
        <f t="shared" si="1"/>
        <v>0</v>
      </c>
      <c r="Q112" s="118">
        <f t="shared" si="2"/>
        <v>0</v>
      </c>
      <c r="R112" s="118">
        <f t="shared" si="3"/>
        <v>0</v>
      </c>
      <c r="T112" s="119">
        <f t="shared" si="4"/>
        <v>0</v>
      </c>
      <c r="U112" s="119">
        <v>0</v>
      </c>
      <c r="V112" s="119">
        <f t="shared" si="5"/>
        <v>0</v>
      </c>
      <c r="W112" s="119">
        <v>0</v>
      </c>
      <c r="X112" s="120">
        <f t="shared" si="6"/>
        <v>0</v>
      </c>
      <c r="AR112" s="121" t="s">
        <v>128</v>
      </c>
      <c r="AT112" s="121" t="s">
        <v>190</v>
      </c>
      <c r="AU112" s="121" t="s">
        <v>75</v>
      </c>
      <c r="AY112" s="13" t="s">
        <v>122</v>
      </c>
      <c r="BE112" s="122">
        <f t="shared" si="7"/>
        <v>0</v>
      </c>
      <c r="BF112" s="122">
        <f t="shared" si="8"/>
        <v>0</v>
      </c>
      <c r="BG112" s="122">
        <f t="shared" si="9"/>
        <v>0</v>
      </c>
      <c r="BH112" s="122">
        <f t="shared" si="10"/>
        <v>0</v>
      </c>
      <c r="BI112" s="122">
        <f t="shared" si="11"/>
        <v>0</v>
      </c>
      <c r="BJ112" s="13" t="s">
        <v>75</v>
      </c>
      <c r="BK112" s="122">
        <f t="shared" si="12"/>
        <v>0</v>
      </c>
      <c r="BL112" s="13" t="s">
        <v>128</v>
      </c>
      <c r="BM112" s="121" t="s">
        <v>240</v>
      </c>
    </row>
    <row r="113" spans="2:65" s="1" customFormat="1" ht="24" x14ac:dyDescent="0.2">
      <c r="B113" s="28"/>
      <c r="C113" s="231" t="s">
        <v>241</v>
      </c>
      <c r="D113" s="231" t="s">
        <v>190</v>
      </c>
      <c r="E113" s="232" t="s">
        <v>242</v>
      </c>
      <c r="F113" s="233" t="s">
        <v>243</v>
      </c>
      <c r="G113" s="234" t="s">
        <v>187</v>
      </c>
      <c r="H113" s="235">
        <v>16.667000000000002</v>
      </c>
      <c r="I113" s="124"/>
      <c r="J113" s="125"/>
      <c r="K113" s="237">
        <f t="shared" si="0"/>
        <v>0</v>
      </c>
      <c r="L113" s="233" t="s">
        <v>127</v>
      </c>
      <c r="M113" s="126"/>
      <c r="N113" s="127" t="s">
        <v>3</v>
      </c>
      <c r="O113" s="117" t="s">
        <v>36</v>
      </c>
      <c r="P113" s="118">
        <f t="shared" si="1"/>
        <v>0</v>
      </c>
      <c r="Q113" s="118">
        <f t="shared" si="2"/>
        <v>0</v>
      </c>
      <c r="R113" s="118">
        <f t="shared" si="3"/>
        <v>0</v>
      </c>
      <c r="T113" s="119">
        <f t="shared" si="4"/>
        <v>0</v>
      </c>
      <c r="U113" s="119">
        <v>0</v>
      </c>
      <c r="V113" s="119">
        <f t="shared" si="5"/>
        <v>0</v>
      </c>
      <c r="W113" s="119">
        <v>0</v>
      </c>
      <c r="X113" s="120">
        <f t="shared" si="6"/>
        <v>0</v>
      </c>
      <c r="AR113" s="121" t="s">
        <v>128</v>
      </c>
      <c r="AT113" s="121" t="s">
        <v>190</v>
      </c>
      <c r="AU113" s="121" t="s">
        <v>75</v>
      </c>
      <c r="AY113" s="13" t="s">
        <v>122</v>
      </c>
      <c r="BE113" s="122">
        <f t="shared" si="7"/>
        <v>0</v>
      </c>
      <c r="BF113" s="122">
        <f t="shared" si="8"/>
        <v>0</v>
      </c>
      <c r="BG113" s="122">
        <f t="shared" si="9"/>
        <v>0</v>
      </c>
      <c r="BH113" s="122">
        <f t="shared" si="10"/>
        <v>0</v>
      </c>
      <c r="BI113" s="122">
        <f t="shared" si="11"/>
        <v>0</v>
      </c>
      <c r="BJ113" s="13" t="s">
        <v>75</v>
      </c>
      <c r="BK113" s="122">
        <f t="shared" si="12"/>
        <v>0</v>
      </c>
      <c r="BL113" s="13" t="s">
        <v>128</v>
      </c>
      <c r="BM113" s="121" t="s">
        <v>244</v>
      </c>
    </row>
    <row r="114" spans="2:65" s="1" customFormat="1" ht="24" x14ac:dyDescent="0.2">
      <c r="B114" s="28"/>
      <c r="C114" s="231" t="s">
        <v>245</v>
      </c>
      <c r="D114" s="231" t="s">
        <v>190</v>
      </c>
      <c r="E114" s="232" t="s">
        <v>246</v>
      </c>
      <c r="F114" s="233" t="s">
        <v>247</v>
      </c>
      <c r="G114" s="234" t="s">
        <v>187</v>
      </c>
      <c r="H114" s="235">
        <v>10.667</v>
      </c>
      <c r="I114" s="124"/>
      <c r="J114" s="125"/>
      <c r="K114" s="237">
        <f t="shared" si="0"/>
        <v>0</v>
      </c>
      <c r="L114" s="233" t="s">
        <v>127</v>
      </c>
      <c r="M114" s="126"/>
      <c r="N114" s="127" t="s">
        <v>3</v>
      </c>
      <c r="O114" s="117" t="s">
        <v>36</v>
      </c>
      <c r="P114" s="118">
        <f t="shared" si="1"/>
        <v>0</v>
      </c>
      <c r="Q114" s="118">
        <f t="shared" si="2"/>
        <v>0</v>
      </c>
      <c r="R114" s="118">
        <f t="shared" si="3"/>
        <v>0</v>
      </c>
      <c r="T114" s="119">
        <f t="shared" si="4"/>
        <v>0</v>
      </c>
      <c r="U114" s="119">
        <v>0</v>
      </c>
      <c r="V114" s="119">
        <f t="shared" si="5"/>
        <v>0</v>
      </c>
      <c r="W114" s="119">
        <v>0</v>
      </c>
      <c r="X114" s="120">
        <f t="shared" si="6"/>
        <v>0</v>
      </c>
      <c r="AR114" s="121" t="s">
        <v>128</v>
      </c>
      <c r="AT114" s="121" t="s">
        <v>190</v>
      </c>
      <c r="AU114" s="121" t="s">
        <v>75</v>
      </c>
      <c r="AY114" s="13" t="s">
        <v>122</v>
      </c>
      <c r="BE114" s="122">
        <f t="shared" si="7"/>
        <v>0</v>
      </c>
      <c r="BF114" s="122">
        <f t="shared" si="8"/>
        <v>0</v>
      </c>
      <c r="BG114" s="122">
        <f t="shared" si="9"/>
        <v>0</v>
      </c>
      <c r="BH114" s="122">
        <f t="shared" si="10"/>
        <v>0</v>
      </c>
      <c r="BI114" s="122">
        <f t="shared" si="11"/>
        <v>0</v>
      </c>
      <c r="BJ114" s="13" t="s">
        <v>75</v>
      </c>
      <c r="BK114" s="122">
        <f t="shared" si="12"/>
        <v>0</v>
      </c>
      <c r="BL114" s="13" t="s">
        <v>128</v>
      </c>
      <c r="BM114" s="121" t="s">
        <v>248</v>
      </c>
    </row>
    <row r="115" spans="2:65" s="1" customFormat="1" ht="24" x14ac:dyDescent="0.2">
      <c r="B115" s="28"/>
      <c r="C115" s="231" t="s">
        <v>249</v>
      </c>
      <c r="D115" s="231" t="s">
        <v>190</v>
      </c>
      <c r="E115" s="232" t="s">
        <v>250</v>
      </c>
      <c r="F115" s="233" t="s">
        <v>251</v>
      </c>
      <c r="G115" s="234" t="s">
        <v>187</v>
      </c>
      <c r="H115" s="235">
        <v>10</v>
      </c>
      <c r="I115" s="124"/>
      <c r="J115" s="125"/>
      <c r="K115" s="237">
        <f t="shared" si="0"/>
        <v>0</v>
      </c>
      <c r="L115" s="233" t="s">
        <v>127</v>
      </c>
      <c r="M115" s="126"/>
      <c r="N115" s="127" t="s">
        <v>3</v>
      </c>
      <c r="O115" s="117" t="s">
        <v>36</v>
      </c>
      <c r="P115" s="118">
        <f t="shared" si="1"/>
        <v>0</v>
      </c>
      <c r="Q115" s="118">
        <f t="shared" si="2"/>
        <v>0</v>
      </c>
      <c r="R115" s="118">
        <f t="shared" si="3"/>
        <v>0</v>
      </c>
      <c r="T115" s="119">
        <f t="shared" si="4"/>
        <v>0</v>
      </c>
      <c r="U115" s="119">
        <v>0</v>
      </c>
      <c r="V115" s="119">
        <f t="shared" si="5"/>
        <v>0</v>
      </c>
      <c r="W115" s="119">
        <v>0</v>
      </c>
      <c r="X115" s="120">
        <f t="shared" si="6"/>
        <v>0</v>
      </c>
      <c r="AR115" s="121" t="s">
        <v>128</v>
      </c>
      <c r="AT115" s="121" t="s">
        <v>190</v>
      </c>
      <c r="AU115" s="121" t="s">
        <v>75</v>
      </c>
      <c r="AY115" s="13" t="s">
        <v>122</v>
      </c>
      <c r="BE115" s="122">
        <f t="shared" si="7"/>
        <v>0</v>
      </c>
      <c r="BF115" s="122">
        <f t="shared" si="8"/>
        <v>0</v>
      </c>
      <c r="BG115" s="122">
        <f t="shared" si="9"/>
        <v>0</v>
      </c>
      <c r="BH115" s="122">
        <f t="shared" si="10"/>
        <v>0</v>
      </c>
      <c r="BI115" s="122">
        <f t="shared" si="11"/>
        <v>0</v>
      </c>
      <c r="BJ115" s="13" t="s">
        <v>75</v>
      </c>
      <c r="BK115" s="122">
        <f t="shared" si="12"/>
        <v>0</v>
      </c>
      <c r="BL115" s="13" t="s">
        <v>128</v>
      </c>
      <c r="BM115" s="121" t="s">
        <v>252</v>
      </c>
    </row>
    <row r="116" spans="2:65" s="1" customFormat="1" ht="44.25" customHeight="1" x14ac:dyDescent="0.2">
      <c r="B116" s="28"/>
      <c r="C116" s="225" t="s">
        <v>253</v>
      </c>
      <c r="D116" s="225" t="s">
        <v>123</v>
      </c>
      <c r="E116" s="226" t="s">
        <v>254</v>
      </c>
      <c r="F116" s="227" t="s">
        <v>255</v>
      </c>
      <c r="G116" s="228" t="s">
        <v>126</v>
      </c>
      <c r="H116" s="229">
        <v>6</v>
      </c>
      <c r="I116" s="115"/>
      <c r="J116" s="115"/>
      <c r="K116" s="230">
        <f t="shared" si="0"/>
        <v>0</v>
      </c>
      <c r="L116" s="227" t="s">
        <v>127</v>
      </c>
      <c r="M116" s="28"/>
      <c r="N116" s="116" t="s">
        <v>3</v>
      </c>
      <c r="O116" s="117" t="s">
        <v>36</v>
      </c>
      <c r="P116" s="118">
        <f t="shared" si="1"/>
        <v>0</v>
      </c>
      <c r="Q116" s="118">
        <f t="shared" si="2"/>
        <v>0</v>
      </c>
      <c r="R116" s="118">
        <f t="shared" si="3"/>
        <v>0</v>
      </c>
      <c r="T116" s="119">
        <f t="shared" si="4"/>
        <v>0</v>
      </c>
      <c r="U116" s="119">
        <v>0</v>
      </c>
      <c r="V116" s="119">
        <f t="shared" si="5"/>
        <v>0</v>
      </c>
      <c r="W116" s="119">
        <v>0</v>
      </c>
      <c r="X116" s="120">
        <f t="shared" si="6"/>
        <v>0</v>
      </c>
      <c r="AR116" s="121" t="s">
        <v>128</v>
      </c>
      <c r="AT116" s="121" t="s">
        <v>123</v>
      </c>
      <c r="AU116" s="121" t="s">
        <v>75</v>
      </c>
      <c r="AY116" s="13" t="s">
        <v>122</v>
      </c>
      <c r="BE116" s="122">
        <f t="shared" si="7"/>
        <v>0</v>
      </c>
      <c r="BF116" s="122">
        <f t="shared" si="8"/>
        <v>0</v>
      </c>
      <c r="BG116" s="122">
        <f t="shared" si="9"/>
        <v>0</v>
      </c>
      <c r="BH116" s="122">
        <f t="shared" si="10"/>
        <v>0</v>
      </c>
      <c r="BI116" s="122">
        <f t="shared" si="11"/>
        <v>0</v>
      </c>
      <c r="BJ116" s="13" t="s">
        <v>75</v>
      </c>
      <c r="BK116" s="122">
        <f t="shared" si="12"/>
        <v>0</v>
      </c>
      <c r="BL116" s="13" t="s">
        <v>128</v>
      </c>
      <c r="BM116" s="121" t="s">
        <v>256</v>
      </c>
    </row>
    <row r="117" spans="2:65" s="1" customFormat="1" ht="44.25" customHeight="1" x14ac:dyDescent="0.2">
      <c r="B117" s="28"/>
      <c r="C117" s="225" t="s">
        <v>257</v>
      </c>
      <c r="D117" s="225" t="s">
        <v>123</v>
      </c>
      <c r="E117" s="226" t="s">
        <v>258</v>
      </c>
      <c r="F117" s="227" t="s">
        <v>259</v>
      </c>
      <c r="G117" s="228" t="s">
        <v>126</v>
      </c>
      <c r="H117" s="229">
        <v>6</v>
      </c>
      <c r="I117" s="115"/>
      <c r="J117" s="115"/>
      <c r="K117" s="230">
        <f t="shared" si="0"/>
        <v>0</v>
      </c>
      <c r="L117" s="227" t="s">
        <v>127</v>
      </c>
      <c r="M117" s="28"/>
      <c r="N117" s="116" t="s">
        <v>3</v>
      </c>
      <c r="O117" s="117" t="s">
        <v>36</v>
      </c>
      <c r="P117" s="118">
        <f t="shared" si="1"/>
        <v>0</v>
      </c>
      <c r="Q117" s="118">
        <f t="shared" si="2"/>
        <v>0</v>
      </c>
      <c r="R117" s="118">
        <f t="shared" si="3"/>
        <v>0</v>
      </c>
      <c r="T117" s="119">
        <f t="shared" si="4"/>
        <v>0</v>
      </c>
      <c r="U117" s="119">
        <v>0</v>
      </c>
      <c r="V117" s="119">
        <f t="shared" si="5"/>
        <v>0</v>
      </c>
      <c r="W117" s="119">
        <v>0</v>
      </c>
      <c r="X117" s="120">
        <f t="shared" si="6"/>
        <v>0</v>
      </c>
      <c r="AR117" s="121" t="s">
        <v>128</v>
      </c>
      <c r="AT117" s="121" t="s">
        <v>123</v>
      </c>
      <c r="AU117" s="121" t="s">
        <v>75</v>
      </c>
      <c r="AY117" s="13" t="s">
        <v>122</v>
      </c>
      <c r="BE117" s="122">
        <f t="shared" si="7"/>
        <v>0</v>
      </c>
      <c r="BF117" s="122">
        <f t="shared" si="8"/>
        <v>0</v>
      </c>
      <c r="BG117" s="122">
        <f t="shared" si="9"/>
        <v>0</v>
      </c>
      <c r="BH117" s="122">
        <f t="shared" si="10"/>
        <v>0</v>
      </c>
      <c r="BI117" s="122">
        <f t="shared" si="11"/>
        <v>0</v>
      </c>
      <c r="BJ117" s="13" t="s">
        <v>75</v>
      </c>
      <c r="BK117" s="122">
        <f t="shared" si="12"/>
        <v>0</v>
      </c>
      <c r="BL117" s="13" t="s">
        <v>128</v>
      </c>
      <c r="BM117" s="121" t="s">
        <v>260</v>
      </c>
    </row>
    <row r="118" spans="2:65" s="1" customFormat="1" ht="24" x14ac:dyDescent="0.2">
      <c r="B118" s="28"/>
      <c r="C118" s="225" t="s">
        <v>261</v>
      </c>
      <c r="D118" s="225" t="s">
        <v>123</v>
      </c>
      <c r="E118" s="226" t="s">
        <v>262</v>
      </c>
      <c r="F118" s="227" t="s">
        <v>263</v>
      </c>
      <c r="G118" s="228" t="s">
        <v>187</v>
      </c>
      <c r="H118" s="229">
        <v>12</v>
      </c>
      <c r="I118" s="115"/>
      <c r="J118" s="115"/>
      <c r="K118" s="230">
        <f t="shared" si="0"/>
        <v>0</v>
      </c>
      <c r="L118" s="227" t="s">
        <v>127</v>
      </c>
      <c r="M118" s="28"/>
      <c r="N118" s="116" t="s">
        <v>3</v>
      </c>
      <c r="O118" s="117" t="s">
        <v>36</v>
      </c>
      <c r="P118" s="118">
        <f t="shared" si="1"/>
        <v>0</v>
      </c>
      <c r="Q118" s="118">
        <f t="shared" si="2"/>
        <v>0</v>
      </c>
      <c r="R118" s="118">
        <f t="shared" si="3"/>
        <v>0</v>
      </c>
      <c r="T118" s="119">
        <f t="shared" si="4"/>
        <v>0</v>
      </c>
      <c r="U118" s="119">
        <v>0</v>
      </c>
      <c r="V118" s="119">
        <f t="shared" si="5"/>
        <v>0</v>
      </c>
      <c r="W118" s="119">
        <v>0</v>
      </c>
      <c r="X118" s="120">
        <f t="shared" si="6"/>
        <v>0</v>
      </c>
      <c r="AR118" s="121" t="s">
        <v>128</v>
      </c>
      <c r="AT118" s="121" t="s">
        <v>123</v>
      </c>
      <c r="AU118" s="121" t="s">
        <v>75</v>
      </c>
      <c r="AY118" s="13" t="s">
        <v>122</v>
      </c>
      <c r="BE118" s="122">
        <f t="shared" si="7"/>
        <v>0</v>
      </c>
      <c r="BF118" s="122">
        <f t="shared" si="8"/>
        <v>0</v>
      </c>
      <c r="BG118" s="122">
        <f t="shared" si="9"/>
        <v>0</v>
      </c>
      <c r="BH118" s="122">
        <f t="shared" si="10"/>
        <v>0</v>
      </c>
      <c r="BI118" s="122">
        <f t="shared" si="11"/>
        <v>0</v>
      </c>
      <c r="BJ118" s="13" t="s">
        <v>75</v>
      </c>
      <c r="BK118" s="122">
        <f t="shared" si="12"/>
        <v>0</v>
      </c>
      <c r="BL118" s="13" t="s">
        <v>128</v>
      </c>
      <c r="BM118" s="121" t="s">
        <v>264</v>
      </c>
    </row>
    <row r="119" spans="2:65" s="1" customFormat="1" ht="24.2" customHeight="1" x14ac:dyDescent="0.2">
      <c r="B119" s="28"/>
      <c r="C119" s="225" t="s">
        <v>265</v>
      </c>
      <c r="D119" s="225" t="s">
        <v>123</v>
      </c>
      <c r="E119" s="226" t="s">
        <v>266</v>
      </c>
      <c r="F119" s="227" t="s">
        <v>267</v>
      </c>
      <c r="G119" s="228" t="s">
        <v>187</v>
      </c>
      <c r="H119" s="229">
        <v>16</v>
      </c>
      <c r="I119" s="115"/>
      <c r="J119" s="115"/>
      <c r="K119" s="230">
        <f t="shared" si="0"/>
        <v>0</v>
      </c>
      <c r="L119" s="227" t="s">
        <v>127</v>
      </c>
      <c r="M119" s="28"/>
      <c r="N119" s="116" t="s">
        <v>3</v>
      </c>
      <c r="O119" s="117" t="s">
        <v>36</v>
      </c>
      <c r="P119" s="118">
        <f t="shared" si="1"/>
        <v>0</v>
      </c>
      <c r="Q119" s="118">
        <f t="shared" si="2"/>
        <v>0</v>
      </c>
      <c r="R119" s="118">
        <f t="shared" si="3"/>
        <v>0</v>
      </c>
      <c r="T119" s="119">
        <f t="shared" si="4"/>
        <v>0</v>
      </c>
      <c r="U119" s="119">
        <v>0</v>
      </c>
      <c r="V119" s="119">
        <f t="shared" si="5"/>
        <v>0</v>
      </c>
      <c r="W119" s="119">
        <v>0</v>
      </c>
      <c r="X119" s="120">
        <f t="shared" si="6"/>
        <v>0</v>
      </c>
      <c r="AR119" s="121" t="s">
        <v>128</v>
      </c>
      <c r="AT119" s="121" t="s">
        <v>123</v>
      </c>
      <c r="AU119" s="121" t="s">
        <v>75</v>
      </c>
      <c r="AY119" s="13" t="s">
        <v>122</v>
      </c>
      <c r="BE119" s="122">
        <f t="shared" si="7"/>
        <v>0</v>
      </c>
      <c r="BF119" s="122">
        <f t="shared" si="8"/>
        <v>0</v>
      </c>
      <c r="BG119" s="122">
        <f t="shared" si="9"/>
        <v>0</v>
      </c>
      <c r="BH119" s="122">
        <f t="shared" si="10"/>
        <v>0</v>
      </c>
      <c r="BI119" s="122">
        <f t="shared" si="11"/>
        <v>0</v>
      </c>
      <c r="BJ119" s="13" t="s">
        <v>75</v>
      </c>
      <c r="BK119" s="122">
        <f t="shared" si="12"/>
        <v>0</v>
      </c>
      <c r="BL119" s="13" t="s">
        <v>128</v>
      </c>
      <c r="BM119" s="121" t="s">
        <v>268</v>
      </c>
    </row>
    <row r="120" spans="2:65" s="1" customFormat="1" ht="24" x14ac:dyDescent="0.2">
      <c r="B120" s="28"/>
      <c r="C120" s="225" t="s">
        <v>269</v>
      </c>
      <c r="D120" s="225" t="s">
        <v>123</v>
      </c>
      <c r="E120" s="226" t="s">
        <v>270</v>
      </c>
      <c r="F120" s="227" t="s">
        <v>271</v>
      </c>
      <c r="G120" s="228" t="s">
        <v>187</v>
      </c>
      <c r="H120" s="229">
        <v>13</v>
      </c>
      <c r="I120" s="115"/>
      <c r="J120" s="115"/>
      <c r="K120" s="230">
        <f t="shared" si="0"/>
        <v>0</v>
      </c>
      <c r="L120" s="227" t="s">
        <v>127</v>
      </c>
      <c r="M120" s="28"/>
      <c r="N120" s="116" t="s">
        <v>3</v>
      </c>
      <c r="O120" s="117" t="s">
        <v>36</v>
      </c>
      <c r="P120" s="118">
        <f t="shared" si="1"/>
        <v>0</v>
      </c>
      <c r="Q120" s="118">
        <f t="shared" si="2"/>
        <v>0</v>
      </c>
      <c r="R120" s="118">
        <f t="shared" si="3"/>
        <v>0</v>
      </c>
      <c r="T120" s="119">
        <f t="shared" si="4"/>
        <v>0</v>
      </c>
      <c r="U120" s="119">
        <v>0</v>
      </c>
      <c r="V120" s="119">
        <f t="shared" si="5"/>
        <v>0</v>
      </c>
      <c r="W120" s="119">
        <v>0</v>
      </c>
      <c r="X120" s="120">
        <f t="shared" si="6"/>
        <v>0</v>
      </c>
      <c r="AR120" s="121" t="s">
        <v>128</v>
      </c>
      <c r="AT120" s="121" t="s">
        <v>123</v>
      </c>
      <c r="AU120" s="121" t="s">
        <v>75</v>
      </c>
      <c r="AY120" s="13" t="s">
        <v>122</v>
      </c>
      <c r="BE120" s="122">
        <f t="shared" si="7"/>
        <v>0</v>
      </c>
      <c r="BF120" s="122">
        <f t="shared" si="8"/>
        <v>0</v>
      </c>
      <c r="BG120" s="122">
        <f t="shared" si="9"/>
        <v>0</v>
      </c>
      <c r="BH120" s="122">
        <f t="shared" si="10"/>
        <v>0</v>
      </c>
      <c r="BI120" s="122">
        <f t="shared" si="11"/>
        <v>0</v>
      </c>
      <c r="BJ120" s="13" t="s">
        <v>75</v>
      </c>
      <c r="BK120" s="122">
        <f t="shared" si="12"/>
        <v>0</v>
      </c>
      <c r="BL120" s="13" t="s">
        <v>128</v>
      </c>
      <c r="BM120" s="121" t="s">
        <v>272</v>
      </c>
    </row>
    <row r="121" spans="2:65" s="1" customFormat="1" ht="24.2" customHeight="1" x14ac:dyDescent="0.2">
      <c r="B121" s="28"/>
      <c r="C121" s="225" t="s">
        <v>273</v>
      </c>
      <c r="D121" s="225" t="s">
        <v>123</v>
      </c>
      <c r="E121" s="226" t="s">
        <v>274</v>
      </c>
      <c r="F121" s="227" t="s">
        <v>275</v>
      </c>
      <c r="G121" s="228" t="s">
        <v>126</v>
      </c>
      <c r="H121" s="229">
        <v>1</v>
      </c>
      <c r="I121" s="115"/>
      <c r="J121" s="115"/>
      <c r="K121" s="230">
        <f t="shared" si="0"/>
        <v>0</v>
      </c>
      <c r="L121" s="227" t="s">
        <v>127</v>
      </c>
      <c r="M121" s="28"/>
      <c r="N121" s="116" t="s">
        <v>3</v>
      </c>
      <c r="O121" s="117" t="s">
        <v>36</v>
      </c>
      <c r="P121" s="118">
        <f t="shared" si="1"/>
        <v>0</v>
      </c>
      <c r="Q121" s="118">
        <f t="shared" si="2"/>
        <v>0</v>
      </c>
      <c r="R121" s="118">
        <f t="shared" si="3"/>
        <v>0</v>
      </c>
      <c r="T121" s="119">
        <f t="shared" si="4"/>
        <v>0</v>
      </c>
      <c r="U121" s="119">
        <v>0</v>
      </c>
      <c r="V121" s="119">
        <f t="shared" si="5"/>
        <v>0</v>
      </c>
      <c r="W121" s="119">
        <v>0</v>
      </c>
      <c r="X121" s="120">
        <f t="shared" si="6"/>
        <v>0</v>
      </c>
      <c r="AR121" s="121" t="s">
        <v>128</v>
      </c>
      <c r="AT121" s="121" t="s">
        <v>123</v>
      </c>
      <c r="AU121" s="121" t="s">
        <v>75</v>
      </c>
      <c r="AY121" s="13" t="s">
        <v>122</v>
      </c>
      <c r="BE121" s="122">
        <f t="shared" si="7"/>
        <v>0</v>
      </c>
      <c r="BF121" s="122">
        <f t="shared" si="8"/>
        <v>0</v>
      </c>
      <c r="BG121" s="122">
        <f t="shared" si="9"/>
        <v>0</v>
      </c>
      <c r="BH121" s="122">
        <f t="shared" si="10"/>
        <v>0</v>
      </c>
      <c r="BI121" s="122">
        <f t="shared" si="11"/>
        <v>0</v>
      </c>
      <c r="BJ121" s="13" t="s">
        <v>75</v>
      </c>
      <c r="BK121" s="122">
        <f t="shared" si="12"/>
        <v>0</v>
      </c>
      <c r="BL121" s="13" t="s">
        <v>128</v>
      </c>
      <c r="BM121" s="121" t="s">
        <v>276</v>
      </c>
    </row>
    <row r="122" spans="2:65" s="1" customFormat="1" ht="24" x14ac:dyDescent="0.2">
      <c r="B122" s="28"/>
      <c r="C122" s="225" t="s">
        <v>277</v>
      </c>
      <c r="D122" s="225" t="s">
        <v>123</v>
      </c>
      <c r="E122" s="226" t="s">
        <v>278</v>
      </c>
      <c r="F122" s="227" t="s">
        <v>279</v>
      </c>
      <c r="G122" s="228" t="s">
        <v>126</v>
      </c>
      <c r="H122" s="229">
        <v>1</v>
      </c>
      <c r="I122" s="115"/>
      <c r="J122" s="115"/>
      <c r="K122" s="230">
        <f t="shared" si="0"/>
        <v>0</v>
      </c>
      <c r="L122" s="227" t="s">
        <v>127</v>
      </c>
      <c r="M122" s="28"/>
      <c r="N122" s="116" t="s">
        <v>3</v>
      </c>
      <c r="O122" s="117" t="s">
        <v>36</v>
      </c>
      <c r="P122" s="118">
        <f t="shared" si="1"/>
        <v>0</v>
      </c>
      <c r="Q122" s="118">
        <f t="shared" si="2"/>
        <v>0</v>
      </c>
      <c r="R122" s="118">
        <f t="shared" si="3"/>
        <v>0</v>
      </c>
      <c r="T122" s="119">
        <f t="shared" si="4"/>
        <v>0</v>
      </c>
      <c r="U122" s="119">
        <v>0</v>
      </c>
      <c r="V122" s="119">
        <f t="shared" si="5"/>
        <v>0</v>
      </c>
      <c r="W122" s="119">
        <v>0</v>
      </c>
      <c r="X122" s="120">
        <f t="shared" si="6"/>
        <v>0</v>
      </c>
      <c r="AR122" s="121" t="s">
        <v>128</v>
      </c>
      <c r="AT122" s="121" t="s">
        <v>123</v>
      </c>
      <c r="AU122" s="121" t="s">
        <v>75</v>
      </c>
      <c r="AY122" s="13" t="s">
        <v>122</v>
      </c>
      <c r="BE122" s="122">
        <f t="shared" si="7"/>
        <v>0</v>
      </c>
      <c r="BF122" s="122">
        <f t="shared" si="8"/>
        <v>0</v>
      </c>
      <c r="BG122" s="122">
        <f t="shared" si="9"/>
        <v>0</v>
      </c>
      <c r="BH122" s="122">
        <f t="shared" si="10"/>
        <v>0</v>
      </c>
      <c r="BI122" s="122">
        <f t="shared" si="11"/>
        <v>0</v>
      </c>
      <c r="BJ122" s="13" t="s">
        <v>75</v>
      </c>
      <c r="BK122" s="122">
        <f t="shared" si="12"/>
        <v>0</v>
      </c>
      <c r="BL122" s="13" t="s">
        <v>128</v>
      </c>
      <c r="BM122" s="121" t="s">
        <v>280</v>
      </c>
    </row>
    <row r="123" spans="2:65" s="1" customFormat="1" ht="24.2" customHeight="1" x14ac:dyDescent="0.2">
      <c r="B123" s="28"/>
      <c r="C123" s="225" t="s">
        <v>281</v>
      </c>
      <c r="D123" s="225" t="s">
        <v>123</v>
      </c>
      <c r="E123" s="226" t="s">
        <v>282</v>
      </c>
      <c r="F123" s="227" t="s">
        <v>283</v>
      </c>
      <c r="G123" s="228" t="s">
        <v>126</v>
      </c>
      <c r="H123" s="229">
        <v>1</v>
      </c>
      <c r="I123" s="115"/>
      <c r="J123" s="115"/>
      <c r="K123" s="230">
        <f t="shared" si="0"/>
        <v>0</v>
      </c>
      <c r="L123" s="227" t="s">
        <v>127</v>
      </c>
      <c r="M123" s="28"/>
      <c r="N123" s="116" t="s">
        <v>3</v>
      </c>
      <c r="O123" s="117" t="s">
        <v>36</v>
      </c>
      <c r="P123" s="118">
        <f t="shared" si="1"/>
        <v>0</v>
      </c>
      <c r="Q123" s="118">
        <f t="shared" si="2"/>
        <v>0</v>
      </c>
      <c r="R123" s="118">
        <f t="shared" si="3"/>
        <v>0</v>
      </c>
      <c r="T123" s="119">
        <f t="shared" si="4"/>
        <v>0</v>
      </c>
      <c r="U123" s="119">
        <v>0</v>
      </c>
      <c r="V123" s="119">
        <f t="shared" si="5"/>
        <v>0</v>
      </c>
      <c r="W123" s="119">
        <v>0</v>
      </c>
      <c r="X123" s="120">
        <f t="shared" si="6"/>
        <v>0</v>
      </c>
      <c r="AR123" s="121" t="s">
        <v>128</v>
      </c>
      <c r="AT123" s="121" t="s">
        <v>123</v>
      </c>
      <c r="AU123" s="121" t="s">
        <v>75</v>
      </c>
      <c r="AY123" s="13" t="s">
        <v>122</v>
      </c>
      <c r="BE123" s="122">
        <f t="shared" si="7"/>
        <v>0</v>
      </c>
      <c r="BF123" s="122">
        <f t="shared" si="8"/>
        <v>0</v>
      </c>
      <c r="BG123" s="122">
        <f t="shared" si="9"/>
        <v>0</v>
      </c>
      <c r="BH123" s="122">
        <f t="shared" si="10"/>
        <v>0</v>
      </c>
      <c r="BI123" s="122">
        <f t="shared" si="11"/>
        <v>0</v>
      </c>
      <c r="BJ123" s="13" t="s">
        <v>75</v>
      </c>
      <c r="BK123" s="122">
        <f t="shared" si="12"/>
        <v>0</v>
      </c>
      <c r="BL123" s="13" t="s">
        <v>128</v>
      </c>
      <c r="BM123" s="121" t="s">
        <v>284</v>
      </c>
    </row>
    <row r="124" spans="2:65" s="1" customFormat="1" ht="24.2" customHeight="1" x14ac:dyDescent="0.2">
      <c r="B124" s="28"/>
      <c r="C124" s="225" t="s">
        <v>285</v>
      </c>
      <c r="D124" s="225" t="s">
        <v>123</v>
      </c>
      <c r="E124" s="226" t="s">
        <v>286</v>
      </c>
      <c r="F124" s="227" t="s">
        <v>287</v>
      </c>
      <c r="G124" s="228" t="s">
        <v>126</v>
      </c>
      <c r="H124" s="229">
        <v>6</v>
      </c>
      <c r="I124" s="115"/>
      <c r="J124" s="115"/>
      <c r="K124" s="230">
        <f t="shared" si="0"/>
        <v>0</v>
      </c>
      <c r="L124" s="227" t="s">
        <v>127</v>
      </c>
      <c r="M124" s="28"/>
      <c r="N124" s="116" t="s">
        <v>3</v>
      </c>
      <c r="O124" s="117" t="s">
        <v>36</v>
      </c>
      <c r="P124" s="118">
        <f t="shared" si="1"/>
        <v>0</v>
      </c>
      <c r="Q124" s="118">
        <f t="shared" si="2"/>
        <v>0</v>
      </c>
      <c r="R124" s="118">
        <f t="shared" si="3"/>
        <v>0</v>
      </c>
      <c r="T124" s="119">
        <f t="shared" si="4"/>
        <v>0</v>
      </c>
      <c r="U124" s="119">
        <v>0</v>
      </c>
      <c r="V124" s="119">
        <f t="shared" si="5"/>
        <v>0</v>
      </c>
      <c r="W124" s="119">
        <v>0</v>
      </c>
      <c r="X124" s="120">
        <f t="shared" si="6"/>
        <v>0</v>
      </c>
      <c r="AR124" s="121" t="s">
        <v>128</v>
      </c>
      <c r="AT124" s="121" t="s">
        <v>123</v>
      </c>
      <c r="AU124" s="121" t="s">
        <v>75</v>
      </c>
      <c r="AY124" s="13" t="s">
        <v>122</v>
      </c>
      <c r="BE124" s="122">
        <f t="shared" si="7"/>
        <v>0</v>
      </c>
      <c r="BF124" s="122">
        <f t="shared" si="8"/>
        <v>0</v>
      </c>
      <c r="BG124" s="122">
        <f t="shared" si="9"/>
        <v>0</v>
      </c>
      <c r="BH124" s="122">
        <f t="shared" si="10"/>
        <v>0</v>
      </c>
      <c r="BI124" s="122">
        <f t="shared" si="11"/>
        <v>0</v>
      </c>
      <c r="BJ124" s="13" t="s">
        <v>75</v>
      </c>
      <c r="BK124" s="122">
        <f t="shared" si="12"/>
        <v>0</v>
      </c>
      <c r="BL124" s="13" t="s">
        <v>128</v>
      </c>
      <c r="BM124" s="121" t="s">
        <v>288</v>
      </c>
    </row>
    <row r="125" spans="2:65" s="1" customFormat="1" ht="24.2" customHeight="1" x14ac:dyDescent="0.2">
      <c r="B125" s="28"/>
      <c r="C125" s="225" t="s">
        <v>289</v>
      </c>
      <c r="D125" s="225" t="s">
        <v>123</v>
      </c>
      <c r="E125" s="226" t="s">
        <v>290</v>
      </c>
      <c r="F125" s="227" t="s">
        <v>291</v>
      </c>
      <c r="G125" s="228" t="s">
        <v>126</v>
      </c>
      <c r="H125" s="229">
        <v>1</v>
      </c>
      <c r="I125" s="115"/>
      <c r="J125" s="115"/>
      <c r="K125" s="230">
        <f t="shared" si="0"/>
        <v>0</v>
      </c>
      <c r="L125" s="227" t="s">
        <v>127</v>
      </c>
      <c r="M125" s="28"/>
      <c r="N125" s="128" t="s">
        <v>3</v>
      </c>
      <c r="O125" s="129" t="s">
        <v>36</v>
      </c>
      <c r="P125" s="130">
        <f t="shared" si="1"/>
        <v>0</v>
      </c>
      <c r="Q125" s="130">
        <f t="shared" si="2"/>
        <v>0</v>
      </c>
      <c r="R125" s="130">
        <f t="shared" si="3"/>
        <v>0</v>
      </c>
      <c r="S125" s="131"/>
      <c r="T125" s="132">
        <f t="shared" si="4"/>
        <v>0</v>
      </c>
      <c r="U125" s="132">
        <v>0</v>
      </c>
      <c r="V125" s="132">
        <f t="shared" si="5"/>
        <v>0</v>
      </c>
      <c r="W125" s="132">
        <v>0</v>
      </c>
      <c r="X125" s="133">
        <f t="shared" si="6"/>
        <v>0</v>
      </c>
      <c r="AR125" s="121" t="s">
        <v>128</v>
      </c>
      <c r="AT125" s="121" t="s">
        <v>123</v>
      </c>
      <c r="AU125" s="121" t="s">
        <v>75</v>
      </c>
      <c r="AY125" s="13" t="s">
        <v>122</v>
      </c>
      <c r="BE125" s="122">
        <f t="shared" si="7"/>
        <v>0</v>
      </c>
      <c r="BF125" s="122">
        <f t="shared" si="8"/>
        <v>0</v>
      </c>
      <c r="BG125" s="122">
        <f t="shared" si="9"/>
        <v>0</v>
      </c>
      <c r="BH125" s="122">
        <f t="shared" si="10"/>
        <v>0</v>
      </c>
      <c r="BI125" s="122">
        <f t="shared" si="11"/>
        <v>0</v>
      </c>
      <c r="BJ125" s="13" t="s">
        <v>75</v>
      </c>
      <c r="BK125" s="122">
        <f t="shared" si="12"/>
        <v>0</v>
      </c>
      <c r="BL125" s="13" t="s">
        <v>128</v>
      </c>
      <c r="BM125" s="121" t="s">
        <v>292</v>
      </c>
    </row>
    <row r="126" spans="2:65" s="1" customFormat="1" ht="6.95" customHeight="1" x14ac:dyDescent="0.2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28"/>
    </row>
  </sheetData>
  <sheetProtection algorithmName="SHA-512" hashValue="c+TTbJfx8ZROsq5/AnJvwCPNV78puKhQMS7SqaY1XRhOy7HOBFsPR/LuCkKmQOqRbMGBoMzvSbG8qmSSUTqVLA==" saltValue="QbwcIVeZLu4VBPafSFrD0w==" spinCount="100000" sheet="1" objects="1" scenarios="1"/>
  <autoFilter ref="C81:L125" xr:uid="{00000000-0009-0000-0000-000001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9"/>
  <sheetViews>
    <sheetView showGridLines="0" workbookViewId="0">
      <selection activeCell="I87" sqref="I8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0.164062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41" t="s">
        <v>7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T2" s="13" t="s">
        <v>79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 x14ac:dyDescent="0.2">
      <c r="B4" s="16"/>
      <c r="D4" s="17" t="s">
        <v>90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80" t="str">
        <f>'Rekapitulace stavby'!K6</f>
        <v>Oprava DŘT v žst. Vyšší Brod klášter, Loučovice, Lipno nad Vltavou</v>
      </c>
      <c r="F7" s="281"/>
      <c r="G7" s="281"/>
      <c r="H7" s="281"/>
      <c r="M7" s="16"/>
    </row>
    <row r="8" spans="2:46" s="1" customFormat="1" ht="12" customHeight="1" x14ac:dyDescent="0.2">
      <c r="B8" s="28"/>
      <c r="D8" s="23" t="s">
        <v>91</v>
      </c>
      <c r="M8" s="28"/>
    </row>
    <row r="9" spans="2:46" s="1" customFormat="1" ht="16.5" customHeight="1" x14ac:dyDescent="0.2">
      <c r="B9" s="28"/>
      <c r="E9" s="265" t="s">
        <v>293</v>
      </c>
      <c r="F9" s="279"/>
      <c r="G9" s="279"/>
      <c r="H9" s="279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21">
        <f>'Rekapitulace stavby'!AN8</f>
        <v>45692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82" t="str">
        <f>'Rekapitulace stavby'!E14</f>
        <v>Vyplň údaj</v>
      </c>
      <c r="F18" s="283"/>
      <c r="G18" s="283"/>
      <c r="H18" s="283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30</v>
      </c>
      <c r="M26" s="28"/>
    </row>
    <row r="27" spans="2:13" s="7" customFormat="1" ht="16.5" customHeight="1" x14ac:dyDescent="0.2">
      <c r="B27" s="83"/>
      <c r="E27" s="257" t="s">
        <v>3</v>
      </c>
      <c r="F27" s="257"/>
      <c r="G27" s="257"/>
      <c r="H27" s="25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93</v>
      </c>
      <c r="K30" s="84">
        <f>I61</f>
        <v>0</v>
      </c>
      <c r="M30" s="28"/>
    </row>
    <row r="31" spans="2:13" s="1" customFormat="1" ht="12.75" x14ac:dyDescent="0.2">
      <c r="B31" s="28"/>
      <c r="E31" s="23" t="s">
        <v>94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 x14ac:dyDescent="0.2">
      <c r="B35" s="28"/>
      <c r="D35" s="48" t="s">
        <v>35</v>
      </c>
      <c r="E35" s="23" t="s">
        <v>36</v>
      </c>
      <c r="F35" s="84">
        <f>ROUND((SUM(BE82:BE88)),  2)</f>
        <v>0</v>
      </c>
      <c r="I35" s="86">
        <v>0.21</v>
      </c>
      <c r="K35" s="84">
        <f>ROUND(((SUM(BE82:BE88))*I35),  2)</f>
        <v>0</v>
      </c>
      <c r="M35" s="28"/>
    </row>
    <row r="36" spans="2:13" s="1" customFormat="1" ht="14.45" customHeight="1" x14ac:dyDescent="0.2">
      <c r="B36" s="28"/>
      <c r="E36" s="23" t="s">
        <v>37</v>
      </c>
      <c r="F36" s="84">
        <f>ROUND((SUM(BF82:BF88)),  2)</f>
        <v>0</v>
      </c>
      <c r="I36" s="86">
        <v>0.12</v>
      </c>
      <c r="K36" s="84">
        <f>ROUND(((SUM(BF82:BF88))*I36),  2)</f>
        <v>0</v>
      </c>
      <c r="M36" s="28"/>
    </row>
    <row r="37" spans="2:13" s="1" customFormat="1" ht="14.45" hidden="1" customHeight="1" x14ac:dyDescent="0.2">
      <c r="B37" s="28"/>
      <c r="E37" s="23" t="s">
        <v>38</v>
      </c>
      <c r="F37" s="84">
        <f>ROUND((SUM(BG82:BG88)),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39</v>
      </c>
      <c r="F38" s="84">
        <f>ROUND((SUM(BH82:BH88)),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40</v>
      </c>
      <c r="F39" s="84">
        <f>ROUND((SUM(BI82:BI88)),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95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80" t="str">
        <f>E7</f>
        <v>Oprava DŘT v žst. Vyšší Brod klášter, Loučovice, Lipno nad Vltavou</v>
      </c>
      <c r="F50" s="281"/>
      <c r="G50" s="281"/>
      <c r="H50" s="281"/>
      <c r="M50" s="28"/>
    </row>
    <row r="51" spans="2:47" s="1" customFormat="1" ht="12" customHeight="1" x14ac:dyDescent="0.2">
      <c r="B51" s="28"/>
      <c r="C51" s="23" t="s">
        <v>91</v>
      </c>
      <c r="M51" s="28"/>
    </row>
    <row r="52" spans="2:47" s="1" customFormat="1" ht="16.5" customHeight="1" x14ac:dyDescent="0.2">
      <c r="B52" s="28"/>
      <c r="E52" s="265" t="str">
        <f>E9</f>
        <v>001 - VRN - žst. Vyšší Brod</v>
      </c>
      <c r="F52" s="279"/>
      <c r="G52" s="279"/>
      <c r="H52" s="279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45692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96</v>
      </c>
      <c r="D59" s="87"/>
      <c r="E59" s="87"/>
      <c r="F59" s="87"/>
      <c r="G59" s="87"/>
      <c r="H59" s="87"/>
      <c r="I59" s="94" t="s">
        <v>97</v>
      </c>
      <c r="J59" s="94" t="s">
        <v>98</v>
      </c>
      <c r="K59" s="94" t="s">
        <v>99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100</v>
      </c>
    </row>
    <row r="62" spans="2:47" s="8" customFormat="1" ht="24.95" customHeight="1" x14ac:dyDescent="0.2">
      <c r="B62" s="96"/>
      <c r="D62" s="97" t="s">
        <v>101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102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80" t="str">
        <f>E7</f>
        <v>Oprava DŘT v žst. Vyšší Brod klášter, Loučovice, Lipno nad Vltavou</v>
      </c>
      <c r="F72" s="281"/>
      <c r="G72" s="281"/>
      <c r="H72" s="281"/>
      <c r="M72" s="28"/>
    </row>
    <row r="73" spans="2:13" s="1" customFormat="1" ht="12" customHeight="1" x14ac:dyDescent="0.2">
      <c r="B73" s="28"/>
      <c r="C73" s="23" t="s">
        <v>91</v>
      </c>
      <c r="M73" s="28"/>
    </row>
    <row r="74" spans="2:13" s="1" customFormat="1" ht="16.5" customHeight="1" x14ac:dyDescent="0.2">
      <c r="B74" s="28"/>
      <c r="E74" s="265" t="str">
        <f>E9</f>
        <v>001 - VRN - žst. Vyšší Brod</v>
      </c>
      <c r="F74" s="279"/>
      <c r="G74" s="279"/>
      <c r="H74" s="279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45692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22" t="s">
        <v>103</v>
      </c>
      <c r="D81" s="223" t="s">
        <v>50</v>
      </c>
      <c r="E81" s="223" t="s">
        <v>46</v>
      </c>
      <c r="F81" s="223" t="s">
        <v>47</v>
      </c>
      <c r="G81" s="223" t="s">
        <v>104</v>
      </c>
      <c r="H81" s="223" t="s">
        <v>105</v>
      </c>
      <c r="I81" s="223" t="s">
        <v>106</v>
      </c>
      <c r="J81" s="223" t="s">
        <v>107</v>
      </c>
      <c r="K81" s="223" t="s">
        <v>99</v>
      </c>
      <c r="L81" s="101" t="s">
        <v>108</v>
      </c>
      <c r="M81" s="100"/>
      <c r="N81" s="52" t="s">
        <v>3</v>
      </c>
      <c r="O81" s="53" t="s">
        <v>35</v>
      </c>
      <c r="P81" s="53" t="s">
        <v>109</v>
      </c>
      <c r="Q81" s="53" t="s">
        <v>110</v>
      </c>
      <c r="R81" s="53" t="s">
        <v>111</v>
      </c>
      <c r="S81" s="53" t="s">
        <v>112</v>
      </c>
      <c r="T81" s="53" t="s">
        <v>113</v>
      </c>
      <c r="U81" s="53" t="s">
        <v>114</v>
      </c>
      <c r="V81" s="53" t="s">
        <v>115</v>
      </c>
      <c r="W81" s="53" t="s">
        <v>116</v>
      </c>
      <c r="X81" s="54" t="s">
        <v>117</v>
      </c>
    </row>
    <row r="82" spans="2:65" s="1" customFormat="1" ht="22.9" customHeight="1" x14ac:dyDescent="0.25">
      <c r="B82" s="28"/>
      <c r="C82" s="57" t="s">
        <v>118</v>
      </c>
      <c r="K82" s="224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100</v>
      </c>
      <c r="BK82" s="105">
        <f>BK83</f>
        <v>0</v>
      </c>
    </row>
    <row r="83" spans="2:65" s="10" customFormat="1" ht="25.9" customHeight="1" x14ac:dyDescent="0.2">
      <c r="B83" s="106"/>
      <c r="D83" s="107" t="s">
        <v>66</v>
      </c>
      <c r="E83" s="238" t="s">
        <v>119</v>
      </c>
      <c r="F83" s="238" t="s">
        <v>120</v>
      </c>
      <c r="K83" s="239">
        <f>BK83</f>
        <v>0</v>
      </c>
      <c r="M83" s="106"/>
      <c r="N83" s="108"/>
      <c r="Q83" s="109">
        <f>SUM(Q84:Q88)</f>
        <v>0</v>
      </c>
      <c r="R83" s="109">
        <f>SUM(R84:R88)</f>
        <v>0</v>
      </c>
      <c r="T83" s="110">
        <f>SUM(T84:T88)</f>
        <v>0</v>
      </c>
      <c r="V83" s="110">
        <f>SUM(V84:V88)</f>
        <v>0</v>
      </c>
      <c r="X83" s="111">
        <f>SUM(X84:X88)</f>
        <v>0</v>
      </c>
      <c r="AR83" s="107" t="s">
        <v>121</v>
      </c>
      <c r="AT83" s="112" t="s">
        <v>66</v>
      </c>
      <c r="AU83" s="112" t="s">
        <v>67</v>
      </c>
      <c r="AY83" s="107" t="s">
        <v>122</v>
      </c>
      <c r="BK83" s="113">
        <f>SUM(BK84:BK88)</f>
        <v>0</v>
      </c>
    </row>
    <row r="84" spans="2:65" s="1" customFormat="1" ht="24.2" customHeight="1" x14ac:dyDescent="0.2">
      <c r="B84" s="28"/>
      <c r="C84" s="225" t="s">
        <v>75</v>
      </c>
      <c r="D84" s="225" t="s">
        <v>123</v>
      </c>
      <c r="E84" s="226" t="s">
        <v>294</v>
      </c>
      <c r="F84" s="227" t="s">
        <v>295</v>
      </c>
      <c r="G84" s="228" t="s">
        <v>126</v>
      </c>
      <c r="H84" s="229">
        <v>1</v>
      </c>
      <c r="I84" s="115"/>
      <c r="J84" s="115"/>
      <c r="K84" s="230">
        <f>ROUND(P84*H84,2)</f>
        <v>0</v>
      </c>
      <c r="L84" s="227" t="s">
        <v>127</v>
      </c>
      <c r="M84" s="28"/>
      <c r="N84" s="116" t="s">
        <v>3</v>
      </c>
      <c r="O84" s="117" t="s">
        <v>36</v>
      </c>
      <c r="P84" s="118">
        <f>I84+J84</f>
        <v>0</v>
      </c>
      <c r="Q84" s="118">
        <f>ROUND(I84*H84,2)</f>
        <v>0</v>
      </c>
      <c r="R84" s="118">
        <f>ROUND(J84*H84,2)</f>
        <v>0</v>
      </c>
      <c r="T84" s="119">
        <f>S84*H84</f>
        <v>0</v>
      </c>
      <c r="U84" s="119">
        <v>0</v>
      </c>
      <c r="V84" s="119">
        <f>U84*H84</f>
        <v>0</v>
      </c>
      <c r="W84" s="119">
        <v>0</v>
      </c>
      <c r="X84" s="120">
        <f>W84*H84</f>
        <v>0</v>
      </c>
      <c r="AR84" s="121" t="s">
        <v>128</v>
      </c>
      <c r="AT84" s="121" t="s">
        <v>123</v>
      </c>
      <c r="AU84" s="121" t="s">
        <v>75</v>
      </c>
      <c r="AY84" s="13" t="s">
        <v>122</v>
      </c>
      <c r="BE84" s="122">
        <f>IF(O84="základní",K84,0)</f>
        <v>0</v>
      </c>
      <c r="BF84" s="122">
        <f>IF(O84="snížená",K84,0)</f>
        <v>0</v>
      </c>
      <c r="BG84" s="122">
        <f>IF(O84="zákl. přenesená",K84,0)</f>
        <v>0</v>
      </c>
      <c r="BH84" s="122">
        <f>IF(O84="sníž. přenesená",K84,0)</f>
        <v>0</v>
      </c>
      <c r="BI84" s="122">
        <f>IF(O84="nulová",K84,0)</f>
        <v>0</v>
      </c>
      <c r="BJ84" s="13" t="s">
        <v>75</v>
      </c>
      <c r="BK84" s="122">
        <f>ROUND(P84*H84,2)</f>
        <v>0</v>
      </c>
      <c r="BL84" s="13" t="s">
        <v>128</v>
      </c>
      <c r="BM84" s="121" t="s">
        <v>296</v>
      </c>
    </row>
    <row r="85" spans="2:65" s="1" customFormat="1" ht="24.2" customHeight="1" x14ac:dyDescent="0.2">
      <c r="B85" s="28"/>
      <c r="C85" s="225" t="s">
        <v>77</v>
      </c>
      <c r="D85" s="225" t="s">
        <v>123</v>
      </c>
      <c r="E85" s="226" t="s">
        <v>297</v>
      </c>
      <c r="F85" s="227" t="s">
        <v>298</v>
      </c>
      <c r="G85" s="228" t="s">
        <v>126</v>
      </c>
      <c r="H85" s="229">
        <v>1</v>
      </c>
      <c r="I85" s="115"/>
      <c r="J85" s="115"/>
      <c r="K85" s="230">
        <f>ROUND(P85*H85,2)</f>
        <v>0</v>
      </c>
      <c r="L85" s="227" t="s">
        <v>127</v>
      </c>
      <c r="M85" s="28"/>
      <c r="N85" s="116" t="s">
        <v>3</v>
      </c>
      <c r="O85" s="117" t="s">
        <v>36</v>
      </c>
      <c r="P85" s="118">
        <f>I85+J85</f>
        <v>0</v>
      </c>
      <c r="Q85" s="118">
        <f>ROUND(I85*H85,2)</f>
        <v>0</v>
      </c>
      <c r="R85" s="118">
        <f>ROUND(J85*H85,2)</f>
        <v>0</v>
      </c>
      <c r="T85" s="119">
        <f>S85*H85</f>
        <v>0</v>
      </c>
      <c r="U85" s="119">
        <v>0</v>
      </c>
      <c r="V85" s="119">
        <f>U85*H85</f>
        <v>0</v>
      </c>
      <c r="W85" s="119">
        <v>0</v>
      </c>
      <c r="X85" s="120">
        <f>W85*H85</f>
        <v>0</v>
      </c>
      <c r="AR85" s="121" t="s">
        <v>128</v>
      </c>
      <c r="AT85" s="121" t="s">
        <v>123</v>
      </c>
      <c r="AU85" s="121" t="s">
        <v>75</v>
      </c>
      <c r="AY85" s="13" t="s">
        <v>122</v>
      </c>
      <c r="BE85" s="122">
        <f>IF(O85="základní",K85,0)</f>
        <v>0</v>
      </c>
      <c r="BF85" s="122">
        <f>IF(O85="snížená",K85,0)</f>
        <v>0</v>
      </c>
      <c r="BG85" s="122">
        <f>IF(O85="zákl. přenesená",K85,0)</f>
        <v>0</v>
      </c>
      <c r="BH85" s="122">
        <f>IF(O85="sníž. přenesená",K85,0)</f>
        <v>0</v>
      </c>
      <c r="BI85" s="122">
        <f>IF(O85="nulová",K85,0)</f>
        <v>0</v>
      </c>
      <c r="BJ85" s="13" t="s">
        <v>75</v>
      </c>
      <c r="BK85" s="122">
        <f>ROUND(P85*H85,2)</f>
        <v>0</v>
      </c>
      <c r="BL85" s="13" t="s">
        <v>128</v>
      </c>
      <c r="BM85" s="121" t="s">
        <v>299</v>
      </c>
    </row>
    <row r="86" spans="2:65" s="1" customFormat="1" ht="49.15" customHeight="1" x14ac:dyDescent="0.2">
      <c r="B86" s="28"/>
      <c r="C86" s="225" t="s">
        <v>133</v>
      </c>
      <c r="D86" s="225" t="s">
        <v>123</v>
      </c>
      <c r="E86" s="226" t="s">
        <v>300</v>
      </c>
      <c r="F86" s="227" t="s">
        <v>301</v>
      </c>
      <c r="G86" s="228" t="s">
        <v>302</v>
      </c>
      <c r="H86" s="229">
        <v>0.15</v>
      </c>
      <c r="I86" s="115"/>
      <c r="J86" s="115"/>
      <c r="K86" s="230">
        <f>ROUND(P86*H86,2)</f>
        <v>0</v>
      </c>
      <c r="L86" s="227" t="s">
        <v>127</v>
      </c>
      <c r="M86" s="28"/>
      <c r="N86" s="116" t="s">
        <v>3</v>
      </c>
      <c r="O86" s="117" t="s">
        <v>36</v>
      </c>
      <c r="P86" s="118">
        <f>I86+J86</f>
        <v>0</v>
      </c>
      <c r="Q86" s="118">
        <f>ROUND(I86*H86,2)</f>
        <v>0</v>
      </c>
      <c r="R86" s="118">
        <f>ROUND(J86*H86,2)</f>
        <v>0</v>
      </c>
      <c r="T86" s="119">
        <f>S86*H86</f>
        <v>0</v>
      </c>
      <c r="U86" s="119">
        <v>0</v>
      </c>
      <c r="V86" s="119">
        <f>U86*H86</f>
        <v>0</v>
      </c>
      <c r="W86" s="119">
        <v>0</v>
      </c>
      <c r="X86" s="120">
        <f>W86*H86</f>
        <v>0</v>
      </c>
      <c r="AR86" s="121" t="s">
        <v>128</v>
      </c>
      <c r="AT86" s="121" t="s">
        <v>123</v>
      </c>
      <c r="AU86" s="121" t="s">
        <v>75</v>
      </c>
      <c r="AY86" s="13" t="s">
        <v>122</v>
      </c>
      <c r="BE86" s="122">
        <f>IF(O86="základní",K86,0)</f>
        <v>0</v>
      </c>
      <c r="BF86" s="122">
        <f>IF(O86="snížená",K86,0)</f>
        <v>0</v>
      </c>
      <c r="BG86" s="122">
        <f>IF(O86="zákl. přenesená",K86,0)</f>
        <v>0</v>
      </c>
      <c r="BH86" s="122">
        <f>IF(O86="sníž. přenesená",K86,0)</f>
        <v>0</v>
      </c>
      <c r="BI86" s="122">
        <f>IF(O86="nulová",K86,0)</f>
        <v>0</v>
      </c>
      <c r="BJ86" s="13" t="s">
        <v>75</v>
      </c>
      <c r="BK86" s="122">
        <f>ROUND(P86*H86,2)</f>
        <v>0</v>
      </c>
      <c r="BL86" s="13" t="s">
        <v>128</v>
      </c>
      <c r="BM86" s="121" t="s">
        <v>303</v>
      </c>
    </row>
    <row r="87" spans="2:65" s="1" customFormat="1" ht="24.2" customHeight="1" x14ac:dyDescent="0.2">
      <c r="B87" s="28"/>
      <c r="C87" s="231" t="s">
        <v>121</v>
      </c>
      <c r="D87" s="231" t="s">
        <v>190</v>
      </c>
      <c r="E87" s="232" t="s">
        <v>304</v>
      </c>
      <c r="F87" s="233" t="s">
        <v>305</v>
      </c>
      <c r="G87" s="234" t="s">
        <v>126</v>
      </c>
      <c r="H87" s="235">
        <v>1</v>
      </c>
      <c r="I87" s="124"/>
      <c r="J87" s="125"/>
      <c r="K87" s="237">
        <f>ROUND(P87*H87,2)</f>
        <v>0</v>
      </c>
      <c r="L87" s="233" t="s">
        <v>127</v>
      </c>
      <c r="M87" s="126"/>
      <c r="N87" s="127" t="s">
        <v>3</v>
      </c>
      <c r="O87" s="117" t="s">
        <v>36</v>
      </c>
      <c r="P87" s="118">
        <f>I87+J87</f>
        <v>0</v>
      </c>
      <c r="Q87" s="118">
        <f>ROUND(I87*H87,2)</f>
        <v>0</v>
      </c>
      <c r="R87" s="118">
        <f>ROUND(J87*H87,2)</f>
        <v>0</v>
      </c>
      <c r="T87" s="119">
        <f>S87*H87</f>
        <v>0</v>
      </c>
      <c r="U87" s="119">
        <v>0</v>
      </c>
      <c r="V87" s="119">
        <f>U87*H87</f>
        <v>0</v>
      </c>
      <c r="W87" s="119">
        <v>0</v>
      </c>
      <c r="X87" s="120">
        <f>W87*H87</f>
        <v>0</v>
      </c>
      <c r="AR87" s="121" t="s">
        <v>128</v>
      </c>
      <c r="AT87" s="121" t="s">
        <v>190</v>
      </c>
      <c r="AU87" s="121" t="s">
        <v>75</v>
      </c>
      <c r="AY87" s="13" t="s">
        <v>122</v>
      </c>
      <c r="BE87" s="122">
        <f>IF(O87="základní",K87,0)</f>
        <v>0</v>
      </c>
      <c r="BF87" s="122">
        <f>IF(O87="snížená",K87,0)</f>
        <v>0</v>
      </c>
      <c r="BG87" s="122">
        <f>IF(O87="zákl. přenesená",K87,0)</f>
        <v>0</v>
      </c>
      <c r="BH87" s="122">
        <f>IF(O87="sníž. přenesená",K87,0)</f>
        <v>0</v>
      </c>
      <c r="BI87" s="122">
        <f>IF(O87="nulová",K87,0)</f>
        <v>0</v>
      </c>
      <c r="BJ87" s="13" t="s">
        <v>75</v>
      </c>
      <c r="BK87" s="122">
        <f>ROUND(P87*H87,2)</f>
        <v>0</v>
      </c>
      <c r="BL87" s="13" t="s">
        <v>128</v>
      </c>
      <c r="BM87" s="121" t="s">
        <v>306</v>
      </c>
    </row>
    <row r="88" spans="2:65" s="1" customFormat="1" ht="24.2" customHeight="1" x14ac:dyDescent="0.2">
      <c r="B88" s="28"/>
      <c r="C88" s="225" t="s">
        <v>140</v>
      </c>
      <c r="D88" s="225" t="s">
        <v>123</v>
      </c>
      <c r="E88" s="226" t="s">
        <v>307</v>
      </c>
      <c r="F88" s="227" t="s">
        <v>308</v>
      </c>
      <c r="G88" s="228" t="s">
        <v>126</v>
      </c>
      <c r="H88" s="229">
        <v>1</v>
      </c>
      <c r="I88" s="115"/>
      <c r="J88" s="115"/>
      <c r="K88" s="230">
        <f>ROUND(P88*H88,2)</f>
        <v>0</v>
      </c>
      <c r="L88" s="227" t="s">
        <v>127</v>
      </c>
      <c r="M88" s="28"/>
      <c r="N88" s="128" t="s">
        <v>3</v>
      </c>
      <c r="O88" s="129" t="s">
        <v>36</v>
      </c>
      <c r="P88" s="130">
        <f>I88+J88</f>
        <v>0</v>
      </c>
      <c r="Q88" s="130">
        <f>ROUND(I88*H88,2)</f>
        <v>0</v>
      </c>
      <c r="R88" s="130">
        <f>ROUND(J88*H88,2)</f>
        <v>0</v>
      </c>
      <c r="S88" s="131"/>
      <c r="T88" s="132">
        <f>S88*H88</f>
        <v>0</v>
      </c>
      <c r="U88" s="132">
        <v>0</v>
      </c>
      <c r="V88" s="132">
        <f>U88*H88</f>
        <v>0</v>
      </c>
      <c r="W88" s="132">
        <v>0</v>
      </c>
      <c r="X88" s="133">
        <f>W88*H88</f>
        <v>0</v>
      </c>
      <c r="AR88" s="121" t="s">
        <v>128</v>
      </c>
      <c r="AT88" s="121" t="s">
        <v>123</v>
      </c>
      <c r="AU88" s="121" t="s">
        <v>75</v>
      </c>
      <c r="AY88" s="13" t="s">
        <v>122</v>
      </c>
      <c r="BE88" s="122">
        <f>IF(O88="základní",K88,0)</f>
        <v>0</v>
      </c>
      <c r="BF88" s="122">
        <f>IF(O88="snížená",K88,0)</f>
        <v>0</v>
      </c>
      <c r="BG88" s="122">
        <f>IF(O88="zákl. přenesená",K88,0)</f>
        <v>0</v>
      </c>
      <c r="BH88" s="122">
        <f>IF(O88="sníž. přenesená",K88,0)</f>
        <v>0</v>
      </c>
      <c r="BI88" s="122">
        <f>IF(O88="nulová",K88,0)</f>
        <v>0</v>
      </c>
      <c r="BJ88" s="13" t="s">
        <v>75</v>
      </c>
      <c r="BK88" s="122">
        <f>ROUND(P88*H88,2)</f>
        <v>0</v>
      </c>
      <c r="BL88" s="13" t="s">
        <v>128</v>
      </c>
      <c r="BM88" s="121" t="s">
        <v>309</v>
      </c>
    </row>
    <row r="89" spans="2:65" s="1" customFormat="1" ht="6.95" customHeight="1" x14ac:dyDescent="0.2"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28"/>
    </row>
  </sheetData>
  <sheetProtection algorithmName="SHA-512" hashValue="dnbS87wUoqv9YRVjZI2xJnDuj5xqdfODfUeBtUcqCPZ/uD0Glo7HT5j7THT7w8lOlbtDsFLDQHkKNXm8vxwkXA==" saltValue="o2Glrx0+rBhRBa2K4Fw4HA==" spinCount="100000" sheet="1" objects="1" scenarios="1"/>
  <autoFilter ref="C81:L88" xr:uid="{00000000-0009-0000-0000-000002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5"/>
  <sheetViews>
    <sheetView showGridLines="0" workbookViewId="0">
      <selection activeCell="F84" sqref="F8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0.3320312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41" t="s">
        <v>7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T2" s="13" t="s">
        <v>82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 x14ac:dyDescent="0.2">
      <c r="B4" s="16"/>
      <c r="D4" s="17" t="s">
        <v>90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80" t="str">
        <f>'Rekapitulace stavby'!K6</f>
        <v>Oprava DŘT v žst. Vyšší Brod klášter, Loučovice, Lipno nad Vltavou</v>
      </c>
      <c r="F7" s="281"/>
      <c r="G7" s="281"/>
      <c r="H7" s="281"/>
      <c r="M7" s="16"/>
    </row>
    <row r="8" spans="2:46" s="1" customFormat="1" ht="12" customHeight="1" x14ac:dyDescent="0.2">
      <c r="B8" s="28"/>
      <c r="D8" s="23" t="s">
        <v>91</v>
      </c>
      <c r="M8" s="28"/>
    </row>
    <row r="9" spans="2:46" s="1" customFormat="1" ht="16.5" customHeight="1" x14ac:dyDescent="0.2">
      <c r="B9" s="28"/>
      <c r="E9" s="265" t="s">
        <v>310</v>
      </c>
      <c r="F9" s="279"/>
      <c r="G9" s="279"/>
      <c r="H9" s="279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21">
        <f>'Rekapitulace stavby'!AN8</f>
        <v>45692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82" t="str">
        <f>'Rekapitulace stavby'!E14</f>
        <v>Vyplň údaj</v>
      </c>
      <c r="F18" s="283"/>
      <c r="G18" s="283"/>
      <c r="H18" s="283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30</v>
      </c>
      <c r="M26" s="28"/>
    </row>
    <row r="27" spans="2:13" s="7" customFormat="1" ht="16.5" customHeight="1" x14ac:dyDescent="0.2">
      <c r="B27" s="83"/>
      <c r="E27" s="257" t="s">
        <v>3</v>
      </c>
      <c r="F27" s="257"/>
      <c r="G27" s="257"/>
      <c r="H27" s="25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93</v>
      </c>
      <c r="K30" s="84">
        <f>I61</f>
        <v>0</v>
      </c>
      <c r="M30" s="28"/>
    </row>
    <row r="31" spans="2:13" s="1" customFormat="1" ht="12.75" x14ac:dyDescent="0.2">
      <c r="B31" s="28"/>
      <c r="E31" s="23" t="s">
        <v>94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 x14ac:dyDescent="0.2">
      <c r="B35" s="28"/>
      <c r="D35" s="48" t="s">
        <v>35</v>
      </c>
      <c r="E35" s="23" t="s">
        <v>36</v>
      </c>
      <c r="F35" s="84">
        <f>ROUND((SUM(BE82:BE124)),  2)</f>
        <v>0</v>
      </c>
      <c r="I35" s="86">
        <v>0.21</v>
      </c>
      <c r="K35" s="84">
        <f>ROUND(((SUM(BE82:BE124))*I35),  2)</f>
        <v>0</v>
      </c>
      <c r="M35" s="28"/>
    </row>
    <row r="36" spans="2:13" s="1" customFormat="1" ht="14.45" customHeight="1" x14ac:dyDescent="0.2">
      <c r="B36" s="28"/>
      <c r="E36" s="23" t="s">
        <v>37</v>
      </c>
      <c r="F36" s="84">
        <f>ROUND((SUM(BF82:BF124)),  2)</f>
        <v>0</v>
      </c>
      <c r="I36" s="86">
        <v>0.12</v>
      </c>
      <c r="K36" s="84">
        <f>ROUND(((SUM(BF82:BF124))*I36),  2)</f>
        <v>0</v>
      </c>
      <c r="M36" s="28"/>
    </row>
    <row r="37" spans="2:13" s="1" customFormat="1" ht="14.45" hidden="1" customHeight="1" x14ac:dyDescent="0.2">
      <c r="B37" s="28"/>
      <c r="E37" s="23" t="s">
        <v>38</v>
      </c>
      <c r="F37" s="84">
        <f>ROUND((SUM(BG82:BG124)),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39</v>
      </c>
      <c r="F38" s="84">
        <f>ROUND((SUM(BH82:BH124)),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40</v>
      </c>
      <c r="F39" s="84">
        <f>ROUND((SUM(BI82:BI124)),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95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80" t="str">
        <f>E7</f>
        <v>Oprava DŘT v žst. Vyšší Brod klášter, Loučovice, Lipno nad Vltavou</v>
      </c>
      <c r="F50" s="281"/>
      <c r="G50" s="281"/>
      <c r="H50" s="281"/>
      <c r="M50" s="28"/>
    </row>
    <row r="51" spans="2:47" s="1" customFormat="1" ht="12" customHeight="1" x14ac:dyDescent="0.2">
      <c r="B51" s="28"/>
      <c r="C51" s="23" t="s">
        <v>91</v>
      </c>
      <c r="M51" s="28"/>
    </row>
    <row r="52" spans="2:47" s="1" customFormat="1" ht="16.5" customHeight="1" x14ac:dyDescent="0.2">
      <c r="B52" s="28"/>
      <c r="E52" s="265" t="str">
        <f>E9</f>
        <v>002 - žst. Loučovice</v>
      </c>
      <c r="F52" s="279"/>
      <c r="G52" s="279"/>
      <c r="H52" s="279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45692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96</v>
      </c>
      <c r="D59" s="87"/>
      <c r="E59" s="87"/>
      <c r="F59" s="87"/>
      <c r="G59" s="87"/>
      <c r="H59" s="87"/>
      <c r="I59" s="94" t="s">
        <v>97</v>
      </c>
      <c r="J59" s="94" t="s">
        <v>98</v>
      </c>
      <c r="K59" s="94" t="s">
        <v>99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100</v>
      </c>
    </row>
    <row r="62" spans="2:47" s="8" customFormat="1" ht="24.95" customHeight="1" x14ac:dyDescent="0.2">
      <c r="B62" s="96"/>
      <c r="D62" s="97" t="s">
        <v>101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102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80" t="str">
        <f>E7</f>
        <v>Oprava DŘT v žst. Vyšší Brod klášter, Loučovice, Lipno nad Vltavou</v>
      </c>
      <c r="F72" s="281"/>
      <c r="G72" s="281"/>
      <c r="H72" s="281"/>
      <c r="M72" s="28"/>
    </row>
    <row r="73" spans="2:13" s="1" customFormat="1" ht="12" customHeight="1" x14ac:dyDescent="0.2">
      <c r="B73" s="28"/>
      <c r="C73" s="23" t="s">
        <v>91</v>
      </c>
      <c r="M73" s="28"/>
    </row>
    <row r="74" spans="2:13" s="1" customFormat="1" ht="16.5" customHeight="1" x14ac:dyDescent="0.2">
      <c r="B74" s="28"/>
      <c r="E74" s="265" t="str">
        <f>E9</f>
        <v>002 - žst. Loučovice</v>
      </c>
      <c r="F74" s="279"/>
      <c r="G74" s="279"/>
      <c r="H74" s="279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45692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22" t="s">
        <v>103</v>
      </c>
      <c r="D81" s="223" t="s">
        <v>50</v>
      </c>
      <c r="E81" s="223" t="s">
        <v>46</v>
      </c>
      <c r="F81" s="223" t="s">
        <v>47</v>
      </c>
      <c r="G81" s="223" t="s">
        <v>104</v>
      </c>
      <c r="H81" s="223" t="s">
        <v>105</v>
      </c>
      <c r="I81" s="223" t="s">
        <v>106</v>
      </c>
      <c r="J81" s="223" t="s">
        <v>107</v>
      </c>
      <c r="K81" s="223" t="s">
        <v>99</v>
      </c>
      <c r="L81" s="101" t="s">
        <v>108</v>
      </c>
      <c r="M81" s="100"/>
      <c r="N81" s="52" t="s">
        <v>3</v>
      </c>
      <c r="O81" s="53" t="s">
        <v>35</v>
      </c>
      <c r="P81" s="53" t="s">
        <v>109</v>
      </c>
      <c r="Q81" s="53" t="s">
        <v>110</v>
      </c>
      <c r="R81" s="53" t="s">
        <v>111</v>
      </c>
      <c r="S81" s="53" t="s">
        <v>112</v>
      </c>
      <c r="T81" s="53" t="s">
        <v>113</v>
      </c>
      <c r="U81" s="53" t="s">
        <v>114</v>
      </c>
      <c r="V81" s="53" t="s">
        <v>115</v>
      </c>
      <c r="W81" s="53" t="s">
        <v>116</v>
      </c>
      <c r="X81" s="54" t="s">
        <v>117</v>
      </c>
    </row>
    <row r="82" spans="2:65" s="1" customFormat="1" ht="22.9" customHeight="1" x14ac:dyDescent="0.25">
      <c r="B82" s="28"/>
      <c r="C82" s="57" t="s">
        <v>118</v>
      </c>
      <c r="K82" s="224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100</v>
      </c>
      <c r="BK82" s="105">
        <f>BK83</f>
        <v>0</v>
      </c>
    </row>
    <row r="83" spans="2:65" s="10" customFormat="1" ht="25.9" customHeight="1" x14ac:dyDescent="0.2">
      <c r="B83" s="106"/>
      <c r="D83" s="107" t="s">
        <v>66</v>
      </c>
      <c r="E83" s="238" t="s">
        <v>119</v>
      </c>
      <c r="F83" s="238" t="s">
        <v>120</v>
      </c>
      <c r="K83" s="239">
        <f>BK83</f>
        <v>0</v>
      </c>
      <c r="M83" s="106"/>
      <c r="N83" s="108"/>
      <c r="Q83" s="109">
        <f>SUM(Q84:Q124)</f>
        <v>0</v>
      </c>
      <c r="R83" s="109">
        <f>SUM(R84:R124)</f>
        <v>0</v>
      </c>
      <c r="T83" s="110">
        <f>SUM(T84:T124)</f>
        <v>0</v>
      </c>
      <c r="V83" s="110">
        <f>SUM(V84:V124)</f>
        <v>0</v>
      </c>
      <c r="X83" s="111">
        <f>SUM(X84:X124)</f>
        <v>0</v>
      </c>
      <c r="AR83" s="107" t="s">
        <v>121</v>
      </c>
      <c r="AT83" s="112" t="s">
        <v>66</v>
      </c>
      <c r="AU83" s="112" t="s">
        <v>67</v>
      </c>
      <c r="AY83" s="107" t="s">
        <v>122</v>
      </c>
      <c r="BK83" s="113">
        <f>SUM(BK84:BK124)</f>
        <v>0</v>
      </c>
    </row>
    <row r="84" spans="2:65" s="1" customFormat="1" ht="24.2" customHeight="1" x14ac:dyDescent="0.2">
      <c r="B84" s="28"/>
      <c r="C84" s="225" t="s">
        <v>75</v>
      </c>
      <c r="D84" s="225" t="s">
        <v>123</v>
      </c>
      <c r="E84" s="226" t="s">
        <v>124</v>
      </c>
      <c r="F84" s="227" t="s">
        <v>125</v>
      </c>
      <c r="G84" s="228" t="s">
        <v>126</v>
      </c>
      <c r="H84" s="229">
        <v>1</v>
      </c>
      <c r="I84" s="115"/>
      <c r="J84" s="115"/>
      <c r="K84" s="230">
        <f t="shared" ref="K84:K124" si="0">ROUND(P84*H84,2)</f>
        <v>0</v>
      </c>
      <c r="L84" s="227" t="s">
        <v>127</v>
      </c>
      <c r="M84" s="28"/>
      <c r="N84" s="116" t="s">
        <v>3</v>
      </c>
      <c r="O84" s="117" t="s">
        <v>36</v>
      </c>
      <c r="P84" s="118">
        <f t="shared" ref="P84:P124" si="1">I84+J84</f>
        <v>0</v>
      </c>
      <c r="Q84" s="118">
        <f t="shared" ref="Q84:Q124" si="2">ROUND(I84*H84,2)</f>
        <v>0</v>
      </c>
      <c r="R84" s="118">
        <f t="shared" ref="R84:R124" si="3">ROUND(J84*H84,2)</f>
        <v>0</v>
      </c>
      <c r="T84" s="119">
        <f t="shared" ref="T84:T124" si="4">S84*H84</f>
        <v>0</v>
      </c>
      <c r="U84" s="119">
        <v>0</v>
      </c>
      <c r="V84" s="119">
        <f t="shared" ref="V84:V124" si="5">U84*H84</f>
        <v>0</v>
      </c>
      <c r="W84" s="119">
        <v>0</v>
      </c>
      <c r="X84" s="120">
        <f t="shared" ref="X84:X124" si="6">W84*H84</f>
        <v>0</v>
      </c>
      <c r="AR84" s="121" t="s">
        <v>128</v>
      </c>
      <c r="AT84" s="121" t="s">
        <v>123</v>
      </c>
      <c r="AU84" s="121" t="s">
        <v>75</v>
      </c>
      <c r="AY84" s="13" t="s">
        <v>122</v>
      </c>
      <c r="BE84" s="122">
        <f t="shared" ref="BE84:BE124" si="7">IF(O84="základní",K84,0)</f>
        <v>0</v>
      </c>
      <c r="BF84" s="122">
        <f t="shared" ref="BF84:BF124" si="8">IF(O84="snížená",K84,0)</f>
        <v>0</v>
      </c>
      <c r="BG84" s="122">
        <f t="shared" ref="BG84:BG124" si="9">IF(O84="zákl. přenesená",K84,0)</f>
        <v>0</v>
      </c>
      <c r="BH84" s="122">
        <f t="shared" ref="BH84:BH124" si="10">IF(O84="sníž. přenesená",K84,0)</f>
        <v>0</v>
      </c>
      <c r="BI84" s="122">
        <f t="shared" ref="BI84:BI124" si="11">IF(O84="nulová",K84,0)</f>
        <v>0</v>
      </c>
      <c r="BJ84" s="13" t="s">
        <v>75</v>
      </c>
      <c r="BK84" s="122">
        <f t="shared" ref="BK84:BK124" si="12">ROUND(P84*H84,2)</f>
        <v>0</v>
      </c>
      <c r="BL84" s="13" t="s">
        <v>128</v>
      </c>
      <c r="BM84" s="121" t="s">
        <v>129</v>
      </c>
    </row>
    <row r="85" spans="2:65" s="1" customFormat="1" ht="24.2" customHeight="1" x14ac:dyDescent="0.2">
      <c r="B85" s="28"/>
      <c r="C85" s="225" t="s">
        <v>77</v>
      </c>
      <c r="D85" s="225" t="s">
        <v>123</v>
      </c>
      <c r="E85" s="226" t="s">
        <v>130</v>
      </c>
      <c r="F85" s="227" t="s">
        <v>131</v>
      </c>
      <c r="G85" s="228" t="s">
        <v>126</v>
      </c>
      <c r="H85" s="229">
        <v>1</v>
      </c>
      <c r="I85" s="115"/>
      <c r="J85" s="115"/>
      <c r="K85" s="230">
        <f t="shared" si="0"/>
        <v>0</v>
      </c>
      <c r="L85" s="227" t="s">
        <v>127</v>
      </c>
      <c r="M85" s="28"/>
      <c r="N85" s="116" t="s">
        <v>3</v>
      </c>
      <c r="O85" s="117" t="s">
        <v>36</v>
      </c>
      <c r="P85" s="118">
        <f t="shared" si="1"/>
        <v>0</v>
      </c>
      <c r="Q85" s="118">
        <f t="shared" si="2"/>
        <v>0</v>
      </c>
      <c r="R85" s="118">
        <f t="shared" si="3"/>
        <v>0</v>
      </c>
      <c r="T85" s="119">
        <f t="shared" si="4"/>
        <v>0</v>
      </c>
      <c r="U85" s="119">
        <v>0</v>
      </c>
      <c r="V85" s="119">
        <f t="shared" si="5"/>
        <v>0</v>
      </c>
      <c r="W85" s="119">
        <v>0</v>
      </c>
      <c r="X85" s="120">
        <f t="shared" si="6"/>
        <v>0</v>
      </c>
      <c r="AR85" s="121" t="s">
        <v>128</v>
      </c>
      <c r="AT85" s="121" t="s">
        <v>123</v>
      </c>
      <c r="AU85" s="121" t="s">
        <v>75</v>
      </c>
      <c r="AY85" s="13" t="s">
        <v>122</v>
      </c>
      <c r="BE85" s="122">
        <f t="shared" si="7"/>
        <v>0</v>
      </c>
      <c r="BF85" s="122">
        <f t="shared" si="8"/>
        <v>0</v>
      </c>
      <c r="BG85" s="122">
        <f t="shared" si="9"/>
        <v>0</v>
      </c>
      <c r="BH85" s="122">
        <f t="shared" si="10"/>
        <v>0</v>
      </c>
      <c r="BI85" s="122">
        <f t="shared" si="11"/>
        <v>0</v>
      </c>
      <c r="BJ85" s="13" t="s">
        <v>75</v>
      </c>
      <c r="BK85" s="122">
        <f t="shared" si="12"/>
        <v>0</v>
      </c>
      <c r="BL85" s="13" t="s">
        <v>128</v>
      </c>
      <c r="BM85" s="121" t="s">
        <v>132</v>
      </c>
    </row>
    <row r="86" spans="2:65" s="1" customFormat="1" ht="24.2" customHeight="1" x14ac:dyDescent="0.2">
      <c r="B86" s="28"/>
      <c r="C86" s="225" t="s">
        <v>133</v>
      </c>
      <c r="D86" s="225" t="s">
        <v>123</v>
      </c>
      <c r="E86" s="226" t="s">
        <v>134</v>
      </c>
      <c r="F86" s="227" t="s">
        <v>135</v>
      </c>
      <c r="G86" s="228" t="s">
        <v>126</v>
      </c>
      <c r="H86" s="229">
        <v>1</v>
      </c>
      <c r="I86" s="115"/>
      <c r="J86" s="115"/>
      <c r="K86" s="230">
        <f t="shared" si="0"/>
        <v>0</v>
      </c>
      <c r="L86" s="227" t="s">
        <v>127</v>
      </c>
      <c r="M86" s="28"/>
      <c r="N86" s="116" t="s">
        <v>3</v>
      </c>
      <c r="O86" s="117" t="s">
        <v>36</v>
      </c>
      <c r="P86" s="118">
        <f t="shared" si="1"/>
        <v>0</v>
      </c>
      <c r="Q86" s="118">
        <f t="shared" si="2"/>
        <v>0</v>
      </c>
      <c r="R86" s="118">
        <f t="shared" si="3"/>
        <v>0</v>
      </c>
      <c r="T86" s="119">
        <f t="shared" si="4"/>
        <v>0</v>
      </c>
      <c r="U86" s="119">
        <v>0</v>
      </c>
      <c r="V86" s="119">
        <f t="shared" si="5"/>
        <v>0</v>
      </c>
      <c r="W86" s="119">
        <v>0</v>
      </c>
      <c r="X86" s="120">
        <f t="shared" si="6"/>
        <v>0</v>
      </c>
      <c r="AR86" s="121" t="s">
        <v>128</v>
      </c>
      <c r="AT86" s="121" t="s">
        <v>123</v>
      </c>
      <c r="AU86" s="121" t="s">
        <v>75</v>
      </c>
      <c r="AY86" s="13" t="s">
        <v>122</v>
      </c>
      <c r="BE86" s="122">
        <f t="shared" si="7"/>
        <v>0</v>
      </c>
      <c r="BF86" s="122">
        <f t="shared" si="8"/>
        <v>0</v>
      </c>
      <c r="BG86" s="122">
        <f t="shared" si="9"/>
        <v>0</v>
      </c>
      <c r="BH86" s="122">
        <f t="shared" si="10"/>
        <v>0</v>
      </c>
      <c r="BI86" s="122">
        <f t="shared" si="11"/>
        <v>0</v>
      </c>
      <c r="BJ86" s="13" t="s">
        <v>75</v>
      </c>
      <c r="BK86" s="122">
        <f t="shared" si="12"/>
        <v>0</v>
      </c>
      <c r="BL86" s="13" t="s">
        <v>128</v>
      </c>
      <c r="BM86" s="121" t="s">
        <v>136</v>
      </c>
    </row>
    <row r="87" spans="2:65" s="1" customFormat="1" ht="37.9" customHeight="1" x14ac:dyDescent="0.2">
      <c r="B87" s="28"/>
      <c r="C87" s="225" t="s">
        <v>121</v>
      </c>
      <c r="D87" s="225" t="s">
        <v>123</v>
      </c>
      <c r="E87" s="226" t="s">
        <v>137</v>
      </c>
      <c r="F87" s="227" t="s">
        <v>138</v>
      </c>
      <c r="G87" s="228" t="s">
        <v>126</v>
      </c>
      <c r="H87" s="229">
        <v>1</v>
      </c>
      <c r="I87" s="115"/>
      <c r="J87" s="115"/>
      <c r="K87" s="230">
        <f t="shared" si="0"/>
        <v>0</v>
      </c>
      <c r="L87" s="227" t="s">
        <v>127</v>
      </c>
      <c r="M87" s="28"/>
      <c r="N87" s="116" t="s">
        <v>3</v>
      </c>
      <c r="O87" s="117" t="s">
        <v>36</v>
      </c>
      <c r="P87" s="118">
        <f t="shared" si="1"/>
        <v>0</v>
      </c>
      <c r="Q87" s="118">
        <f t="shared" si="2"/>
        <v>0</v>
      </c>
      <c r="R87" s="118">
        <f t="shared" si="3"/>
        <v>0</v>
      </c>
      <c r="T87" s="119">
        <f t="shared" si="4"/>
        <v>0</v>
      </c>
      <c r="U87" s="119">
        <v>0</v>
      </c>
      <c r="V87" s="119">
        <f t="shared" si="5"/>
        <v>0</v>
      </c>
      <c r="W87" s="119">
        <v>0</v>
      </c>
      <c r="X87" s="120">
        <f t="shared" si="6"/>
        <v>0</v>
      </c>
      <c r="AR87" s="121" t="s">
        <v>128</v>
      </c>
      <c r="AT87" s="121" t="s">
        <v>123</v>
      </c>
      <c r="AU87" s="121" t="s">
        <v>75</v>
      </c>
      <c r="AY87" s="13" t="s">
        <v>122</v>
      </c>
      <c r="BE87" s="122">
        <f t="shared" si="7"/>
        <v>0</v>
      </c>
      <c r="BF87" s="122">
        <f t="shared" si="8"/>
        <v>0</v>
      </c>
      <c r="BG87" s="122">
        <f t="shared" si="9"/>
        <v>0</v>
      </c>
      <c r="BH87" s="122">
        <f t="shared" si="10"/>
        <v>0</v>
      </c>
      <c r="BI87" s="122">
        <f t="shared" si="11"/>
        <v>0</v>
      </c>
      <c r="BJ87" s="13" t="s">
        <v>75</v>
      </c>
      <c r="BK87" s="122">
        <f t="shared" si="12"/>
        <v>0</v>
      </c>
      <c r="BL87" s="13" t="s">
        <v>128</v>
      </c>
      <c r="BM87" s="121" t="s">
        <v>139</v>
      </c>
    </row>
    <row r="88" spans="2:65" s="1" customFormat="1" ht="44.25" customHeight="1" x14ac:dyDescent="0.2">
      <c r="B88" s="28"/>
      <c r="C88" s="225" t="s">
        <v>140</v>
      </c>
      <c r="D88" s="225" t="s">
        <v>123</v>
      </c>
      <c r="E88" s="226" t="s">
        <v>141</v>
      </c>
      <c r="F88" s="227" t="s">
        <v>142</v>
      </c>
      <c r="G88" s="228" t="s">
        <v>126</v>
      </c>
      <c r="H88" s="229">
        <v>1</v>
      </c>
      <c r="I88" s="115"/>
      <c r="J88" s="115"/>
      <c r="K88" s="230">
        <f t="shared" si="0"/>
        <v>0</v>
      </c>
      <c r="L88" s="227" t="s">
        <v>127</v>
      </c>
      <c r="M88" s="28"/>
      <c r="N88" s="116" t="s">
        <v>3</v>
      </c>
      <c r="O88" s="117" t="s">
        <v>36</v>
      </c>
      <c r="P88" s="118">
        <f t="shared" si="1"/>
        <v>0</v>
      </c>
      <c r="Q88" s="118">
        <f t="shared" si="2"/>
        <v>0</v>
      </c>
      <c r="R88" s="118">
        <f t="shared" si="3"/>
        <v>0</v>
      </c>
      <c r="T88" s="119">
        <f t="shared" si="4"/>
        <v>0</v>
      </c>
      <c r="U88" s="119">
        <v>0</v>
      </c>
      <c r="V88" s="119">
        <f t="shared" si="5"/>
        <v>0</v>
      </c>
      <c r="W88" s="119">
        <v>0</v>
      </c>
      <c r="X88" s="120">
        <f t="shared" si="6"/>
        <v>0</v>
      </c>
      <c r="AR88" s="121" t="s">
        <v>128</v>
      </c>
      <c r="AT88" s="121" t="s">
        <v>123</v>
      </c>
      <c r="AU88" s="121" t="s">
        <v>75</v>
      </c>
      <c r="AY88" s="13" t="s">
        <v>122</v>
      </c>
      <c r="BE88" s="122">
        <f t="shared" si="7"/>
        <v>0</v>
      </c>
      <c r="BF88" s="122">
        <f t="shared" si="8"/>
        <v>0</v>
      </c>
      <c r="BG88" s="122">
        <f t="shared" si="9"/>
        <v>0</v>
      </c>
      <c r="BH88" s="122">
        <f t="shared" si="10"/>
        <v>0</v>
      </c>
      <c r="BI88" s="122">
        <f t="shared" si="11"/>
        <v>0</v>
      </c>
      <c r="BJ88" s="13" t="s">
        <v>75</v>
      </c>
      <c r="BK88" s="122">
        <f t="shared" si="12"/>
        <v>0</v>
      </c>
      <c r="BL88" s="13" t="s">
        <v>128</v>
      </c>
      <c r="BM88" s="121" t="s">
        <v>143</v>
      </c>
    </row>
    <row r="89" spans="2:65" s="1" customFormat="1" ht="66.75" customHeight="1" x14ac:dyDescent="0.2">
      <c r="B89" s="28"/>
      <c r="C89" s="225" t="s">
        <v>144</v>
      </c>
      <c r="D89" s="225" t="s">
        <v>123</v>
      </c>
      <c r="E89" s="226" t="s">
        <v>145</v>
      </c>
      <c r="F89" s="227" t="s">
        <v>146</v>
      </c>
      <c r="G89" s="228" t="s">
        <v>147</v>
      </c>
      <c r="H89" s="229">
        <v>3</v>
      </c>
      <c r="I89" s="115"/>
      <c r="J89" s="115"/>
      <c r="K89" s="230">
        <f t="shared" si="0"/>
        <v>0</v>
      </c>
      <c r="L89" s="227" t="s">
        <v>127</v>
      </c>
      <c r="M89" s="28"/>
      <c r="N89" s="116" t="s">
        <v>3</v>
      </c>
      <c r="O89" s="117" t="s">
        <v>36</v>
      </c>
      <c r="P89" s="118">
        <f t="shared" si="1"/>
        <v>0</v>
      </c>
      <c r="Q89" s="118">
        <f t="shared" si="2"/>
        <v>0</v>
      </c>
      <c r="R89" s="118">
        <f t="shared" si="3"/>
        <v>0</v>
      </c>
      <c r="T89" s="119">
        <f t="shared" si="4"/>
        <v>0</v>
      </c>
      <c r="U89" s="119">
        <v>0</v>
      </c>
      <c r="V89" s="119">
        <f t="shared" si="5"/>
        <v>0</v>
      </c>
      <c r="W89" s="119">
        <v>0</v>
      </c>
      <c r="X89" s="120">
        <f t="shared" si="6"/>
        <v>0</v>
      </c>
      <c r="AR89" s="121" t="s">
        <v>128</v>
      </c>
      <c r="AT89" s="121" t="s">
        <v>123</v>
      </c>
      <c r="AU89" s="121" t="s">
        <v>75</v>
      </c>
      <c r="AY89" s="13" t="s">
        <v>122</v>
      </c>
      <c r="BE89" s="122">
        <f t="shared" si="7"/>
        <v>0</v>
      </c>
      <c r="BF89" s="122">
        <f t="shared" si="8"/>
        <v>0</v>
      </c>
      <c r="BG89" s="122">
        <f t="shared" si="9"/>
        <v>0</v>
      </c>
      <c r="BH89" s="122">
        <f t="shared" si="10"/>
        <v>0</v>
      </c>
      <c r="BI89" s="122">
        <f t="shared" si="11"/>
        <v>0</v>
      </c>
      <c r="BJ89" s="13" t="s">
        <v>75</v>
      </c>
      <c r="BK89" s="122">
        <f t="shared" si="12"/>
        <v>0</v>
      </c>
      <c r="BL89" s="13" t="s">
        <v>128</v>
      </c>
      <c r="BM89" s="121" t="s">
        <v>148</v>
      </c>
    </row>
    <row r="90" spans="2:65" s="1" customFormat="1" ht="49.15" customHeight="1" x14ac:dyDescent="0.2">
      <c r="B90" s="28"/>
      <c r="C90" s="225" t="s">
        <v>149</v>
      </c>
      <c r="D90" s="225" t="s">
        <v>123</v>
      </c>
      <c r="E90" s="226" t="s">
        <v>150</v>
      </c>
      <c r="F90" s="227" t="s">
        <v>151</v>
      </c>
      <c r="G90" s="228" t="s">
        <v>147</v>
      </c>
      <c r="H90" s="229">
        <v>3</v>
      </c>
      <c r="I90" s="115"/>
      <c r="J90" s="115"/>
      <c r="K90" s="230">
        <f t="shared" si="0"/>
        <v>0</v>
      </c>
      <c r="L90" s="227" t="s">
        <v>127</v>
      </c>
      <c r="M90" s="28"/>
      <c r="N90" s="116" t="s">
        <v>3</v>
      </c>
      <c r="O90" s="117" t="s">
        <v>36</v>
      </c>
      <c r="P90" s="118">
        <f t="shared" si="1"/>
        <v>0</v>
      </c>
      <c r="Q90" s="118">
        <f t="shared" si="2"/>
        <v>0</v>
      </c>
      <c r="R90" s="118">
        <f t="shared" si="3"/>
        <v>0</v>
      </c>
      <c r="T90" s="119">
        <f t="shared" si="4"/>
        <v>0</v>
      </c>
      <c r="U90" s="119">
        <v>0</v>
      </c>
      <c r="V90" s="119">
        <f t="shared" si="5"/>
        <v>0</v>
      </c>
      <c r="W90" s="119">
        <v>0</v>
      </c>
      <c r="X90" s="120">
        <f t="shared" si="6"/>
        <v>0</v>
      </c>
      <c r="AR90" s="121" t="s">
        <v>128</v>
      </c>
      <c r="AT90" s="121" t="s">
        <v>123</v>
      </c>
      <c r="AU90" s="121" t="s">
        <v>75</v>
      </c>
      <c r="AY90" s="13" t="s">
        <v>122</v>
      </c>
      <c r="BE90" s="122">
        <f t="shared" si="7"/>
        <v>0</v>
      </c>
      <c r="BF90" s="122">
        <f t="shared" si="8"/>
        <v>0</v>
      </c>
      <c r="BG90" s="122">
        <f t="shared" si="9"/>
        <v>0</v>
      </c>
      <c r="BH90" s="122">
        <f t="shared" si="10"/>
        <v>0</v>
      </c>
      <c r="BI90" s="122">
        <f t="shared" si="11"/>
        <v>0</v>
      </c>
      <c r="BJ90" s="13" t="s">
        <v>75</v>
      </c>
      <c r="BK90" s="122">
        <f t="shared" si="12"/>
        <v>0</v>
      </c>
      <c r="BL90" s="13" t="s">
        <v>128</v>
      </c>
      <c r="BM90" s="121" t="s">
        <v>152</v>
      </c>
    </row>
    <row r="91" spans="2:65" s="1" customFormat="1" ht="62.65" customHeight="1" x14ac:dyDescent="0.2">
      <c r="B91" s="28"/>
      <c r="C91" s="225" t="s">
        <v>153</v>
      </c>
      <c r="D91" s="225" t="s">
        <v>123</v>
      </c>
      <c r="E91" s="226" t="s">
        <v>154</v>
      </c>
      <c r="F91" s="227" t="s">
        <v>155</v>
      </c>
      <c r="G91" s="228" t="s">
        <v>147</v>
      </c>
      <c r="H91" s="229">
        <v>3</v>
      </c>
      <c r="I91" s="115"/>
      <c r="J91" s="115"/>
      <c r="K91" s="230">
        <f t="shared" si="0"/>
        <v>0</v>
      </c>
      <c r="L91" s="227" t="s">
        <v>127</v>
      </c>
      <c r="M91" s="28"/>
      <c r="N91" s="116" t="s">
        <v>3</v>
      </c>
      <c r="O91" s="117" t="s">
        <v>36</v>
      </c>
      <c r="P91" s="118">
        <f t="shared" si="1"/>
        <v>0</v>
      </c>
      <c r="Q91" s="118">
        <f t="shared" si="2"/>
        <v>0</v>
      </c>
      <c r="R91" s="118">
        <f t="shared" si="3"/>
        <v>0</v>
      </c>
      <c r="T91" s="119">
        <f t="shared" si="4"/>
        <v>0</v>
      </c>
      <c r="U91" s="119">
        <v>0</v>
      </c>
      <c r="V91" s="119">
        <f t="shared" si="5"/>
        <v>0</v>
      </c>
      <c r="W91" s="119">
        <v>0</v>
      </c>
      <c r="X91" s="120">
        <f t="shared" si="6"/>
        <v>0</v>
      </c>
      <c r="AR91" s="121" t="s">
        <v>128</v>
      </c>
      <c r="AT91" s="121" t="s">
        <v>123</v>
      </c>
      <c r="AU91" s="121" t="s">
        <v>75</v>
      </c>
      <c r="AY91" s="13" t="s">
        <v>122</v>
      </c>
      <c r="BE91" s="122">
        <f t="shared" si="7"/>
        <v>0</v>
      </c>
      <c r="BF91" s="122">
        <f t="shared" si="8"/>
        <v>0</v>
      </c>
      <c r="BG91" s="122">
        <f t="shared" si="9"/>
        <v>0</v>
      </c>
      <c r="BH91" s="122">
        <f t="shared" si="10"/>
        <v>0</v>
      </c>
      <c r="BI91" s="122">
        <f t="shared" si="11"/>
        <v>0</v>
      </c>
      <c r="BJ91" s="13" t="s">
        <v>75</v>
      </c>
      <c r="BK91" s="122">
        <f t="shared" si="12"/>
        <v>0</v>
      </c>
      <c r="BL91" s="13" t="s">
        <v>128</v>
      </c>
      <c r="BM91" s="121" t="s">
        <v>156</v>
      </c>
    </row>
    <row r="92" spans="2:65" s="1" customFormat="1" ht="37.9" customHeight="1" x14ac:dyDescent="0.2">
      <c r="B92" s="28"/>
      <c r="C92" s="225" t="s">
        <v>157</v>
      </c>
      <c r="D92" s="225" t="s">
        <v>123</v>
      </c>
      <c r="E92" s="226" t="s">
        <v>158</v>
      </c>
      <c r="F92" s="227" t="s">
        <v>159</v>
      </c>
      <c r="G92" s="228" t="s">
        <v>126</v>
      </c>
      <c r="H92" s="229">
        <v>1</v>
      </c>
      <c r="I92" s="115"/>
      <c r="J92" s="115"/>
      <c r="K92" s="230">
        <f t="shared" si="0"/>
        <v>0</v>
      </c>
      <c r="L92" s="227" t="s">
        <v>127</v>
      </c>
      <c r="M92" s="28"/>
      <c r="N92" s="116" t="s">
        <v>3</v>
      </c>
      <c r="O92" s="117" t="s">
        <v>36</v>
      </c>
      <c r="P92" s="118">
        <f t="shared" si="1"/>
        <v>0</v>
      </c>
      <c r="Q92" s="118">
        <f t="shared" si="2"/>
        <v>0</v>
      </c>
      <c r="R92" s="118">
        <f t="shared" si="3"/>
        <v>0</v>
      </c>
      <c r="T92" s="119">
        <f t="shared" si="4"/>
        <v>0</v>
      </c>
      <c r="U92" s="119">
        <v>0</v>
      </c>
      <c r="V92" s="119">
        <f t="shared" si="5"/>
        <v>0</v>
      </c>
      <c r="W92" s="119">
        <v>0</v>
      </c>
      <c r="X92" s="120">
        <f t="shared" si="6"/>
        <v>0</v>
      </c>
      <c r="AR92" s="121" t="s">
        <v>128</v>
      </c>
      <c r="AT92" s="121" t="s">
        <v>123</v>
      </c>
      <c r="AU92" s="121" t="s">
        <v>75</v>
      </c>
      <c r="AY92" s="13" t="s">
        <v>122</v>
      </c>
      <c r="BE92" s="122">
        <f t="shared" si="7"/>
        <v>0</v>
      </c>
      <c r="BF92" s="122">
        <f t="shared" si="8"/>
        <v>0</v>
      </c>
      <c r="BG92" s="122">
        <f t="shared" si="9"/>
        <v>0</v>
      </c>
      <c r="BH92" s="122">
        <f t="shared" si="10"/>
        <v>0</v>
      </c>
      <c r="BI92" s="122">
        <f t="shared" si="11"/>
        <v>0</v>
      </c>
      <c r="BJ92" s="13" t="s">
        <v>75</v>
      </c>
      <c r="BK92" s="122">
        <f t="shared" si="12"/>
        <v>0</v>
      </c>
      <c r="BL92" s="13" t="s">
        <v>128</v>
      </c>
      <c r="BM92" s="121" t="s">
        <v>160</v>
      </c>
    </row>
    <row r="93" spans="2:65" s="1" customFormat="1" ht="24.2" customHeight="1" x14ac:dyDescent="0.2">
      <c r="B93" s="28"/>
      <c r="C93" s="225" t="s">
        <v>161</v>
      </c>
      <c r="D93" s="225" t="s">
        <v>123</v>
      </c>
      <c r="E93" s="226" t="s">
        <v>162</v>
      </c>
      <c r="F93" s="227" t="s">
        <v>163</v>
      </c>
      <c r="G93" s="228" t="s">
        <v>126</v>
      </c>
      <c r="H93" s="229">
        <v>1</v>
      </c>
      <c r="I93" s="115"/>
      <c r="J93" s="115"/>
      <c r="K93" s="230">
        <f t="shared" si="0"/>
        <v>0</v>
      </c>
      <c r="L93" s="227" t="s">
        <v>127</v>
      </c>
      <c r="M93" s="28"/>
      <c r="N93" s="116" t="s">
        <v>3</v>
      </c>
      <c r="O93" s="117" t="s">
        <v>36</v>
      </c>
      <c r="P93" s="118">
        <f t="shared" si="1"/>
        <v>0</v>
      </c>
      <c r="Q93" s="118">
        <f t="shared" si="2"/>
        <v>0</v>
      </c>
      <c r="R93" s="118">
        <f t="shared" si="3"/>
        <v>0</v>
      </c>
      <c r="T93" s="119">
        <f t="shared" si="4"/>
        <v>0</v>
      </c>
      <c r="U93" s="119">
        <v>0</v>
      </c>
      <c r="V93" s="119">
        <f t="shared" si="5"/>
        <v>0</v>
      </c>
      <c r="W93" s="119">
        <v>0</v>
      </c>
      <c r="X93" s="120">
        <f t="shared" si="6"/>
        <v>0</v>
      </c>
      <c r="AR93" s="121" t="s">
        <v>128</v>
      </c>
      <c r="AT93" s="121" t="s">
        <v>123</v>
      </c>
      <c r="AU93" s="121" t="s">
        <v>75</v>
      </c>
      <c r="AY93" s="13" t="s">
        <v>122</v>
      </c>
      <c r="BE93" s="122">
        <f t="shared" si="7"/>
        <v>0</v>
      </c>
      <c r="BF93" s="122">
        <f t="shared" si="8"/>
        <v>0</v>
      </c>
      <c r="BG93" s="122">
        <f t="shared" si="9"/>
        <v>0</v>
      </c>
      <c r="BH93" s="122">
        <f t="shared" si="10"/>
        <v>0</v>
      </c>
      <c r="BI93" s="122">
        <f t="shared" si="11"/>
        <v>0</v>
      </c>
      <c r="BJ93" s="13" t="s">
        <v>75</v>
      </c>
      <c r="BK93" s="122">
        <f t="shared" si="12"/>
        <v>0</v>
      </c>
      <c r="BL93" s="13" t="s">
        <v>128</v>
      </c>
      <c r="BM93" s="121" t="s">
        <v>311</v>
      </c>
    </row>
    <row r="94" spans="2:65" s="1" customFormat="1" ht="24.2" customHeight="1" x14ac:dyDescent="0.2">
      <c r="B94" s="28"/>
      <c r="C94" s="225" t="s">
        <v>165</v>
      </c>
      <c r="D94" s="225" t="s">
        <v>123</v>
      </c>
      <c r="E94" s="226" t="s">
        <v>166</v>
      </c>
      <c r="F94" s="227" t="s">
        <v>167</v>
      </c>
      <c r="G94" s="228" t="s">
        <v>126</v>
      </c>
      <c r="H94" s="229">
        <v>1</v>
      </c>
      <c r="I94" s="115"/>
      <c r="J94" s="115"/>
      <c r="K94" s="230">
        <f t="shared" si="0"/>
        <v>0</v>
      </c>
      <c r="L94" s="227" t="s">
        <v>127</v>
      </c>
      <c r="M94" s="28"/>
      <c r="N94" s="116" t="s">
        <v>3</v>
      </c>
      <c r="O94" s="117" t="s">
        <v>36</v>
      </c>
      <c r="P94" s="118">
        <f t="shared" si="1"/>
        <v>0</v>
      </c>
      <c r="Q94" s="118">
        <f t="shared" si="2"/>
        <v>0</v>
      </c>
      <c r="R94" s="118">
        <f t="shared" si="3"/>
        <v>0</v>
      </c>
      <c r="T94" s="119">
        <f t="shared" si="4"/>
        <v>0</v>
      </c>
      <c r="U94" s="119">
        <v>0</v>
      </c>
      <c r="V94" s="119">
        <f t="shared" si="5"/>
        <v>0</v>
      </c>
      <c r="W94" s="119">
        <v>0</v>
      </c>
      <c r="X94" s="120">
        <f t="shared" si="6"/>
        <v>0</v>
      </c>
      <c r="AR94" s="121" t="s">
        <v>128</v>
      </c>
      <c r="AT94" s="121" t="s">
        <v>123</v>
      </c>
      <c r="AU94" s="121" t="s">
        <v>75</v>
      </c>
      <c r="AY94" s="13" t="s">
        <v>122</v>
      </c>
      <c r="BE94" s="122">
        <f t="shared" si="7"/>
        <v>0</v>
      </c>
      <c r="BF94" s="122">
        <f t="shared" si="8"/>
        <v>0</v>
      </c>
      <c r="BG94" s="122">
        <f t="shared" si="9"/>
        <v>0</v>
      </c>
      <c r="BH94" s="122">
        <f t="shared" si="10"/>
        <v>0</v>
      </c>
      <c r="BI94" s="122">
        <f t="shared" si="11"/>
        <v>0</v>
      </c>
      <c r="BJ94" s="13" t="s">
        <v>75</v>
      </c>
      <c r="BK94" s="122">
        <f t="shared" si="12"/>
        <v>0</v>
      </c>
      <c r="BL94" s="13" t="s">
        <v>128</v>
      </c>
      <c r="BM94" s="121" t="s">
        <v>312</v>
      </c>
    </row>
    <row r="95" spans="2:65" s="1" customFormat="1" ht="24.2" customHeight="1" x14ac:dyDescent="0.2">
      <c r="B95" s="28"/>
      <c r="C95" s="225" t="s">
        <v>10</v>
      </c>
      <c r="D95" s="225" t="s">
        <v>123</v>
      </c>
      <c r="E95" s="226" t="s">
        <v>169</v>
      </c>
      <c r="F95" s="227" t="s">
        <v>170</v>
      </c>
      <c r="G95" s="228" t="s">
        <v>126</v>
      </c>
      <c r="H95" s="229">
        <v>1</v>
      </c>
      <c r="I95" s="115"/>
      <c r="J95" s="115"/>
      <c r="K95" s="230">
        <f t="shared" si="0"/>
        <v>0</v>
      </c>
      <c r="L95" s="227" t="s">
        <v>127</v>
      </c>
      <c r="M95" s="28"/>
      <c r="N95" s="116" t="s">
        <v>3</v>
      </c>
      <c r="O95" s="117" t="s">
        <v>36</v>
      </c>
      <c r="P95" s="118">
        <f t="shared" si="1"/>
        <v>0</v>
      </c>
      <c r="Q95" s="118">
        <f t="shared" si="2"/>
        <v>0</v>
      </c>
      <c r="R95" s="118">
        <f t="shared" si="3"/>
        <v>0</v>
      </c>
      <c r="T95" s="119">
        <f t="shared" si="4"/>
        <v>0</v>
      </c>
      <c r="U95" s="119">
        <v>0</v>
      </c>
      <c r="V95" s="119">
        <f t="shared" si="5"/>
        <v>0</v>
      </c>
      <c r="W95" s="119">
        <v>0</v>
      </c>
      <c r="X95" s="120">
        <f t="shared" si="6"/>
        <v>0</v>
      </c>
      <c r="AR95" s="121" t="s">
        <v>128</v>
      </c>
      <c r="AT95" s="121" t="s">
        <v>123</v>
      </c>
      <c r="AU95" s="121" t="s">
        <v>75</v>
      </c>
      <c r="AY95" s="13" t="s">
        <v>122</v>
      </c>
      <c r="BE95" s="122">
        <f t="shared" si="7"/>
        <v>0</v>
      </c>
      <c r="BF95" s="122">
        <f t="shared" si="8"/>
        <v>0</v>
      </c>
      <c r="BG95" s="122">
        <f t="shared" si="9"/>
        <v>0</v>
      </c>
      <c r="BH95" s="122">
        <f t="shared" si="10"/>
        <v>0</v>
      </c>
      <c r="BI95" s="122">
        <f t="shared" si="11"/>
        <v>0</v>
      </c>
      <c r="BJ95" s="13" t="s">
        <v>75</v>
      </c>
      <c r="BK95" s="122">
        <f t="shared" si="12"/>
        <v>0</v>
      </c>
      <c r="BL95" s="13" t="s">
        <v>128</v>
      </c>
      <c r="BM95" s="121" t="s">
        <v>313</v>
      </c>
    </row>
    <row r="96" spans="2:65" s="1" customFormat="1" ht="24.2" customHeight="1" x14ac:dyDescent="0.2">
      <c r="B96" s="28"/>
      <c r="C96" s="225" t="s">
        <v>172</v>
      </c>
      <c r="D96" s="225" t="s">
        <v>123</v>
      </c>
      <c r="E96" s="226" t="s">
        <v>173</v>
      </c>
      <c r="F96" s="227" t="s">
        <v>174</v>
      </c>
      <c r="G96" s="228" t="s">
        <v>126</v>
      </c>
      <c r="H96" s="229">
        <v>1</v>
      </c>
      <c r="I96" s="115"/>
      <c r="J96" s="115"/>
      <c r="K96" s="230">
        <f t="shared" si="0"/>
        <v>0</v>
      </c>
      <c r="L96" s="227" t="s">
        <v>127</v>
      </c>
      <c r="M96" s="28"/>
      <c r="N96" s="116" t="s">
        <v>3</v>
      </c>
      <c r="O96" s="117" t="s">
        <v>36</v>
      </c>
      <c r="P96" s="118">
        <f t="shared" si="1"/>
        <v>0</v>
      </c>
      <c r="Q96" s="118">
        <f t="shared" si="2"/>
        <v>0</v>
      </c>
      <c r="R96" s="118">
        <f t="shared" si="3"/>
        <v>0</v>
      </c>
      <c r="T96" s="119">
        <f t="shared" si="4"/>
        <v>0</v>
      </c>
      <c r="U96" s="119">
        <v>0</v>
      </c>
      <c r="V96" s="119">
        <f t="shared" si="5"/>
        <v>0</v>
      </c>
      <c r="W96" s="119">
        <v>0</v>
      </c>
      <c r="X96" s="120">
        <f t="shared" si="6"/>
        <v>0</v>
      </c>
      <c r="AR96" s="121" t="s">
        <v>128</v>
      </c>
      <c r="AT96" s="121" t="s">
        <v>123</v>
      </c>
      <c r="AU96" s="121" t="s">
        <v>75</v>
      </c>
      <c r="AY96" s="13" t="s">
        <v>122</v>
      </c>
      <c r="BE96" s="122">
        <f t="shared" si="7"/>
        <v>0</v>
      </c>
      <c r="BF96" s="122">
        <f t="shared" si="8"/>
        <v>0</v>
      </c>
      <c r="BG96" s="122">
        <f t="shared" si="9"/>
        <v>0</v>
      </c>
      <c r="BH96" s="122">
        <f t="shared" si="10"/>
        <v>0</v>
      </c>
      <c r="BI96" s="122">
        <f t="shared" si="11"/>
        <v>0</v>
      </c>
      <c r="BJ96" s="13" t="s">
        <v>75</v>
      </c>
      <c r="BK96" s="122">
        <f t="shared" si="12"/>
        <v>0</v>
      </c>
      <c r="BL96" s="13" t="s">
        <v>128</v>
      </c>
      <c r="BM96" s="121" t="s">
        <v>314</v>
      </c>
    </row>
    <row r="97" spans="2:65" s="1" customFormat="1" ht="204" x14ac:dyDescent="0.2">
      <c r="B97" s="28"/>
      <c r="C97" s="225" t="s">
        <v>176</v>
      </c>
      <c r="D97" s="225" t="s">
        <v>123</v>
      </c>
      <c r="E97" s="226" t="s">
        <v>177</v>
      </c>
      <c r="F97" s="227" t="s">
        <v>178</v>
      </c>
      <c r="G97" s="228" t="s">
        <v>147</v>
      </c>
      <c r="H97" s="229">
        <v>5</v>
      </c>
      <c r="I97" s="115"/>
      <c r="J97" s="115"/>
      <c r="K97" s="230">
        <f t="shared" si="0"/>
        <v>0</v>
      </c>
      <c r="L97" s="227" t="s">
        <v>127</v>
      </c>
      <c r="M97" s="28"/>
      <c r="N97" s="116" t="s">
        <v>3</v>
      </c>
      <c r="O97" s="117" t="s">
        <v>36</v>
      </c>
      <c r="P97" s="118">
        <f t="shared" si="1"/>
        <v>0</v>
      </c>
      <c r="Q97" s="118">
        <f t="shared" si="2"/>
        <v>0</v>
      </c>
      <c r="R97" s="118">
        <f t="shared" si="3"/>
        <v>0</v>
      </c>
      <c r="T97" s="119">
        <f t="shared" si="4"/>
        <v>0</v>
      </c>
      <c r="U97" s="119">
        <v>0</v>
      </c>
      <c r="V97" s="119">
        <f t="shared" si="5"/>
        <v>0</v>
      </c>
      <c r="W97" s="119">
        <v>0</v>
      </c>
      <c r="X97" s="120">
        <f t="shared" si="6"/>
        <v>0</v>
      </c>
      <c r="AR97" s="121" t="s">
        <v>128</v>
      </c>
      <c r="AT97" s="121" t="s">
        <v>123</v>
      </c>
      <c r="AU97" s="121" t="s">
        <v>75</v>
      </c>
      <c r="AY97" s="13" t="s">
        <v>122</v>
      </c>
      <c r="BE97" s="122">
        <f t="shared" si="7"/>
        <v>0</v>
      </c>
      <c r="BF97" s="122">
        <f t="shared" si="8"/>
        <v>0</v>
      </c>
      <c r="BG97" s="122">
        <f t="shared" si="9"/>
        <v>0</v>
      </c>
      <c r="BH97" s="122">
        <f t="shared" si="10"/>
        <v>0</v>
      </c>
      <c r="BI97" s="122">
        <f t="shared" si="11"/>
        <v>0</v>
      </c>
      <c r="BJ97" s="13" t="s">
        <v>75</v>
      </c>
      <c r="BK97" s="122">
        <f t="shared" si="12"/>
        <v>0</v>
      </c>
      <c r="BL97" s="13" t="s">
        <v>128</v>
      </c>
      <c r="BM97" s="121" t="s">
        <v>179</v>
      </c>
    </row>
    <row r="98" spans="2:65" s="1" customFormat="1" ht="24.2" customHeight="1" x14ac:dyDescent="0.2">
      <c r="B98" s="28"/>
      <c r="C98" s="225" t="s">
        <v>180</v>
      </c>
      <c r="D98" s="225" t="s">
        <v>123</v>
      </c>
      <c r="E98" s="226" t="s">
        <v>181</v>
      </c>
      <c r="F98" s="227" t="s">
        <v>182</v>
      </c>
      <c r="G98" s="228" t="s">
        <v>147</v>
      </c>
      <c r="H98" s="229">
        <v>4</v>
      </c>
      <c r="I98" s="115"/>
      <c r="J98" s="115"/>
      <c r="K98" s="230">
        <f t="shared" si="0"/>
        <v>0</v>
      </c>
      <c r="L98" s="227" t="s">
        <v>127</v>
      </c>
      <c r="M98" s="28"/>
      <c r="N98" s="116" t="s">
        <v>3</v>
      </c>
      <c r="O98" s="117" t="s">
        <v>36</v>
      </c>
      <c r="P98" s="118">
        <f t="shared" si="1"/>
        <v>0</v>
      </c>
      <c r="Q98" s="118">
        <f t="shared" si="2"/>
        <v>0</v>
      </c>
      <c r="R98" s="118">
        <f t="shared" si="3"/>
        <v>0</v>
      </c>
      <c r="T98" s="119">
        <f t="shared" si="4"/>
        <v>0</v>
      </c>
      <c r="U98" s="119">
        <v>0</v>
      </c>
      <c r="V98" s="119">
        <f t="shared" si="5"/>
        <v>0</v>
      </c>
      <c r="W98" s="119">
        <v>0</v>
      </c>
      <c r="X98" s="120">
        <f t="shared" si="6"/>
        <v>0</v>
      </c>
      <c r="AR98" s="121" t="s">
        <v>128</v>
      </c>
      <c r="AT98" s="121" t="s">
        <v>123</v>
      </c>
      <c r="AU98" s="121" t="s">
        <v>75</v>
      </c>
      <c r="AY98" s="13" t="s">
        <v>122</v>
      </c>
      <c r="BE98" s="122">
        <f t="shared" si="7"/>
        <v>0</v>
      </c>
      <c r="BF98" s="122">
        <f t="shared" si="8"/>
        <v>0</v>
      </c>
      <c r="BG98" s="122">
        <f t="shared" si="9"/>
        <v>0</v>
      </c>
      <c r="BH98" s="122">
        <f t="shared" si="10"/>
        <v>0</v>
      </c>
      <c r="BI98" s="122">
        <f t="shared" si="11"/>
        <v>0</v>
      </c>
      <c r="BJ98" s="13" t="s">
        <v>75</v>
      </c>
      <c r="BK98" s="122">
        <f t="shared" si="12"/>
        <v>0</v>
      </c>
      <c r="BL98" s="13" t="s">
        <v>128</v>
      </c>
      <c r="BM98" s="121" t="s">
        <v>183</v>
      </c>
    </row>
    <row r="99" spans="2:65" s="1" customFormat="1" ht="24.2" customHeight="1" x14ac:dyDescent="0.2">
      <c r="B99" s="28"/>
      <c r="C99" s="225" t="s">
        <v>184</v>
      </c>
      <c r="D99" s="225" t="s">
        <v>123</v>
      </c>
      <c r="E99" s="226" t="s">
        <v>185</v>
      </c>
      <c r="F99" s="227" t="s">
        <v>186</v>
      </c>
      <c r="G99" s="228" t="s">
        <v>187</v>
      </c>
      <c r="H99" s="229">
        <v>15</v>
      </c>
      <c r="I99" s="115"/>
      <c r="J99" s="115"/>
      <c r="K99" s="230">
        <f t="shared" si="0"/>
        <v>0</v>
      </c>
      <c r="L99" s="227" t="s">
        <v>127</v>
      </c>
      <c r="M99" s="28"/>
      <c r="N99" s="116" t="s">
        <v>3</v>
      </c>
      <c r="O99" s="117" t="s">
        <v>36</v>
      </c>
      <c r="P99" s="118">
        <f t="shared" si="1"/>
        <v>0</v>
      </c>
      <c r="Q99" s="118">
        <f t="shared" si="2"/>
        <v>0</v>
      </c>
      <c r="R99" s="118">
        <f t="shared" si="3"/>
        <v>0</v>
      </c>
      <c r="T99" s="119">
        <f t="shared" si="4"/>
        <v>0</v>
      </c>
      <c r="U99" s="119">
        <v>0</v>
      </c>
      <c r="V99" s="119">
        <f t="shared" si="5"/>
        <v>0</v>
      </c>
      <c r="W99" s="119">
        <v>0</v>
      </c>
      <c r="X99" s="120">
        <f t="shared" si="6"/>
        <v>0</v>
      </c>
      <c r="AR99" s="121" t="s">
        <v>128</v>
      </c>
      <c r="AT99" s="121" t="s">
        <v>123</v>
      </c>
      <c r="AU99" s="121" t="s">
        <v>75</v>
      </c>
      <c r="AY99" s="13" t="s">
        <v>122</v>
      </c>
      <c r="BE99" s="122">
        <f t="shared" si="7"/>
        <v>0</v>
      </c>
      <c r="BF99" s="122">
        <f t="shared" si="8"/>
        <v>0</v>
      </c>
      <c r="BG99" s="122">
        <f t="shared" si="9"/>
        <v>0</v>
      </c>
      <c r="BH99" s="122">
        <f t="shared" si="10"/>
        <v>0</v>
      </c>
      <c r="BI99" s="122">
        <f t="shared" si="11"/>
        <v>0</v>
      </c>
      <c r="BJ99" s="13" t="s">
        <v>75</v>
      </c>
      <c r="BK99" s="122">
        <f t="shared" si="12"/>
        <v>0</v>
      </c>
      <c r="BL99" s="13" t="s">
        <v>128</v>
      </c>
      <c r="BM99" s="121" t="s">
        <v>188</v>
      </c>
    </row>
    <row r="100" spans="2:65" s="1" customFormat="1" ht="204" x14ac:dyDescent="0.2">
      <c r="B100" s="28"/>
      <c r="C100" s="231" t="s">
        <v>189</v>
      </c>
      <c r="D100" s="231" t="s">
        <v>190</v>
      </c>
      <c r="E100" s="232" t="s">
        <v>191</v>
      </c>
      <c r="F100" s="233" t="s">
        <v>192</v>
      </c>
      <c r="G100" s="234" t="s">
        <v>187</v>
      </c>
      <c r="H100" s="235">
        <v>9</v>
      </c>
      <c r="I100" s="124"/>
      <c r="J100" s="125"/>
      <c r="K100" s="237">
        <f t="shared" si="0"/>
        <v>0</v>
      </c>
      <c r="L100" s="233" t="s">
        <v>127</v>
      </c>
      <c r="M100" s="126"/>
      <c r="N100" s="127" t="s">
        <v>3</v>
      </c>
      <c r="O100" s="117" t="s">
        <v>36</v>
      </c>
      <c r="P100" s="118">
        <f t="shared" si="1"/>
        <v>0</v>
      </c>
      <c r="Q100" s="118">
        <f t="shared" si="2"/>
        <v>0</v>
      </c>
      <c r="R100" s="118">
        <f t="shared" si="3"/>
        <v>0</v>
      </c>
      <c r="T100" s="119">
        <f t="shared" si="4"/>
        <v>0</v>
      </c>
      <c r="U100" s="119">
        <v>0</v>
      </c>
      <c r="V100" s="119">
        <f t="shared" si="5"/>
        <v>0</v>
      </c>
      <c r="W100" s="119">
        <v>0</v>
      </c>
      <c r="X100" s="120">
        <f t="shared" si="6"/>
        <v>0</v>
      </c>
      <c r="AR100" s="121" t="s">
        <v>128</v>
      </c>
      <c r="AT100" s="121" t="s">
        <v>190</v>
      </c>
      <c r="AU100" s="121" t="s">
        <v>75</v>
      </c>
      <c r="AY100" s="13" t="s">
        <v>122</v>
      </c>
      <c r="BE100" s="122">
        <f t="shared" si="7"/>
        <v>0</v>
      </c>
      <c r="BF100" s="122">
        <f t="shared" si="8"/>
        <v>0</v>
      </c>
      <c r="BG100" s="122">
        <f t="shared" si="9"/>
        <v>0</v>
      </c>
      <c r="BH100" s="122">
        <f t="shared" si="10"/>
        <v>0</v>
      </c>
      <c r="BI100" s="122">
        <f t="shared" si="11"/>
        <v>0</v>
      </c>
      <c r="BJ100" s="13" t="s">
        <v>75</v>
      </c>
      <c r="BK100" s="122">
        <f t="shared" si="12"/>
        <v>0</v>
      </c>
      <c r="BL100" s="13" t="s">
        <v>128</v>
      </c>
      <c r="BM100" s="121" t="s">
        <v>193</v>
      </c>
    </row>
    <row r="101" spans="2:65" s="1" customFormat="1" ht="24.2" customHeight="1" x14ac:dyDescent="0.2">
      <c r="B101" s="28"/>
      <c r="C101" s="225" t="s">
        <v>194</v>
      </c>
      <c r="D101" s="225" t="s">
        <v>123</v>
      </c>
      <c r="E101" s="226" t="s">
        <v>195</v>
      </c>
      <c r="F101" s="227" t="s">
        <v>196</v>
      </c>
      <c r="G101" s="228" t="s">
        <v>126</v>
      </c>
      <c r="H101" s="229">
        <v>4</v>
      </c>
      <c r="I101" s="115"/>
      <c r="J101" s="115"/>
      <c r="K101" s="230">
        <f t="shared" si="0"/>
        <v>0</v>
      </c>
      <c r="L101" s="227" t="s">
        <v>127</v>
      </c>
      <c r="M101" s="28"/>
      <c r="N101" s="116" t="s">
        <v>3</v>
      </c>
      <c r="O101" s="117" t="s">
        <v>36</v>
      </c>
      <c r="P101" s="118">
        <f t="shared" si="1"/>
        <v>0</v>
      </c>
      <c r="Q101" s="118">
        <f t="shared" si="2"/>
        <v>0</v>
      </c>
      <c r="R101" s="118">
        <f t="shared" si="3"/>
        <v>0</v>
      </c>
      <c r="T101" s="119">
        <f t="shared" si="4"/>
        <v>0</v>
      </c>
      <c r="U101" s="119">
        <v>0</v>
      </c>
      <c r="V101" s="119">
        <f t="shared" si="5"/>
        <v>0</v>
      </c>
      <c r="W101" s="119">
        <v>0</v>
      </c>
      <c r="X101" s="120">
        <f t="shared" si="6"/>
        <v>0</v>
      </c>
      <c r="AR101" s="121" t="s">
        <v>128</v>
      </c>
      <c r="AT101" s="121" t="s">
        <v>123</v>
      </c>
      <c r="AU101" s="121" t="s">
        <v>75</v>
      </c>
      <c r="AY101" s="13" t="s">
        <v>122</v>
      </c>
      <c r="BE101" s="122">
        <f t="shared" si="7"/>
        <v>0</v>
      </c>
      <c r="BF101" s="122">
        <f t="shared" si="8"/>
        <v>0</v>
      </c>
      <c r="BG101" s="122">
        <f t="shared" si="9"/>
        <v>0</v>
      </c>
      <c r="BH101" s="122">
        <f t="shared" si="10"/>
        <v>0</v>
      </c>
      <c r="BI101" s="122">
        <f t="shared" si="11"/>
        <v>0</v>
      </c>
      <c r="BJ101" s="13" t="s">
        <v>75</v>
      </c>
      <c r="BK101" s="122">
        <f t="shared" si="12"/>
        <v>0</v>
      </c>
      <c r="BL101" s="13" t="s">
        <v>128</v>
      </c>
      <c r="BM101" s="121" t="s">
        <v>197</v>
      </c>
    </row>
    <row r="102" spans="2:65" s="1" customFormat="1" ht="24.2" customHeight="1" x14ac:dyDescent="0.2">
      <c r="B102" s="28"/>
      <c r="C102" s="225" t="s">
        <v>198</v>
      </c>
      <c r="D102" s="225" t="s">
        <v>123</v>
      </c>
      <c r="E102" s="226" t="s">
        <v>199</v>
      </c>
      <c r="F102" s="227" t="s">
        <v>200</v>
      </c>
      <c r="G102" s="228" t="s">
        <v>126</v>
      </c>
      <c r="H102" s="229">
        <v>4</v>
      </c>
      <c r="I102" s="115"/>
      <c r="J102" s="115"/>
      <c r="K102" s="230">
        <f t="shared" si="0"/>
        <v>0</v>
      </c>
      <c r="L102" s="227" t="s">
        <v>127</v>
      </c>
      <c r="M102" s="28"/>
      <c r="N102" s="116" t="s">
        <v>3</v>
      </c>
      <c r="O102" s="117" t="s">
        <v>36</v>
      </c>
      <c r="P102" s="118">
        <f t="shared" si="1"/>
        <v>0</v>
      </c>
      <c r="Q102" s="118">
        <f t="shared" si="2"/>
        <v>0</v>
      </c>
      <c r="R102" s="118">
        <f t="shared" si="3"/>
        <v>0</v>
      </c>
      <c r="T102" s="119">
        <f t="shared" si="4"/>
        <v>0</v>
      </c>
      <c r="U102" s="119">
        <v>0</v>
      </c>
      <c r="V102" s="119">
        <f t="shared" si="5"/>
        <v>0</v>
      </c>
      <c r="W102" s="119">
        <v>0</v>
      </c>
      <c r="X102" s="120">
        <f t="shared" si="6"/>
        <v>0</v>
      </c>
      <c r="AR102" s="121" t="s">
        <v>128</v>
      </c>
      <c r="AT102" s="121" t="s">
        <v>123</v>
      </c>
      <c r="AU102" s="121" t="s">
        <v>75</v>
      </c>
      <c r="AY102" s="13" t="s">
        <v>122</v>
      </c>
      <c r="BE102" s="122">
        <f t="shared" si="7"/>
        <v>0</v>
      </c>
      <c r="BF102" s="122">
        <f t="shared" si="8"/>
        <v>0</v>
      </c>
      <c r="BG102" s="122">
        <f t="shared" si="9"/>
        <v>0</v>
      </c>
      <c r="BH102" s="122">
        <f t="shared" si="10"/>
        <v>0</v>
      </c>
      <c r="BI102" s="122">
        <f t="shared" si="11"/>
        <v>0</v>
      </c>
      <c r="BJ102" s="13" t="s">
        <v>75</v>
      </c>
      <c r="BK102" s="122">
        <f t="shared" si="12"/>
        <v>0</v>
      </c>
      <c r="BL102" s="13" t="s">
        <v>128</v>
      </c>
      <c r="BM102" s="121" t="s">
        <v>201</v>
      </c>
    </row>
    <row r="103" spans="2:65" s="1" customFormat="1" ht="24.2" customHeight="1" x14ac:dyDescent="0.2">
      <c r="B103" s="28"/>
      <c r="C103" s="225" t="s">
        <v>202</v>
      </c>
      <c r="D103" s="225" t="s">
        <v>123</v>
      </c>
      <c r="E103" s="226" t="s">
        <v>203</v>
      </c>
      <c r="F103" s="227" t="s">
        <v>204</v>
      </c>
      <c r="G103" s="228" t="s">
        <v>126</v>
      </c>
      <c r="H103" s="229">
        <v>1</v>
      </c>
      <c r="I103" s="115"/>
      <c r="J103" s="115"/>
      <c r="K103" s="230">
        <f t="shared" si="0"/>
        <v>0</v>
      </c>
      <c r="L103" s="227" t="s">
        <v>127</v>
      </c>
      <c r="M103" s="28"/>
      <c r="N103" s="116" t="s">
        <v>3</v>
      </c>
      <c r="O103" s="117" t="s">
        <v>36</v>
      </c>
      <c r="P103" s="118">
        <f t="shared" si="1"/>
        <v>0</v>
      </c>
      <c r="Q103" s="118">
        <f t="shared" si="2"/>
        <v>0</v>
      </c>
      <c r="R103" s="118">
        <f t="shared" si="3"/>
        <v>0</v>
      </c>
      <c r="T103" s="119">
        <f t="shared" si="4"/>
        <v>0</v>
      </c>
      <c r="U103" s="119">
        <v>0</v>
      </c>
      <c r="V103" s="119">
        <f t="shared" si="5"/>
        <v>0</v>
      </c>
      <c r="W103" s="119">
        <v>0</v>
      </c>
      <c r="X103" s="120">
        <f t="shared" si="6"/>
        <v>0</v>
      </c>
      <c r="AR103" s="121" t="s">
        <v>128</v>
      </c>
      <c r="AT103" s="121" t="s">
        <v>123</v>
      </c>
      <c r="AU103" s="121" t="s">
        <v>75</v>
      </c>
      <c r="AY103" s="13" t="s">
        <v>122</v>
      </c>
      <c r="BE103" s="122">
        <f t="shared" si="7"/>
        <v>0</v>
      </c>
      <c r="BF103" s="122">
        <f t="shared" si="8"/>
        <v>0</v>
      </c>
      <c r="BG103" s="122">
        <f t="shared" si="9"/>
        <v>0</v>
      </c>
      <c r="BH103" s="122">
        <f t="shared" si="10"/>
        <v>0</v>
      </c>
      <c r="BI103" s="122">
        <f t="shared" si="11"/>
        <v>0</v>
      </c>
      <c r="BJ103" s="13" t="s">
        <v>75</v>
      </c>
      <c r="BK103" s="122">
        <f t="shared" si="12"/>
        <v>0</v>
      </c>
      <c r="BL103" s="13" t="s">
        <v>128</v>
      </c>
      <c r="BM103" s="121" t="s">
        <v>205</v>
      </c>
    </row>
    <row r="104" spans="2:65" s="1" customFormat="1" ht="24.2" customHeight="1" x14ac:dyDescent="0.2">
      <c r="B104" s="28"/>
      <c r="C104" s="225" t="s">
        <v>9</v>
      </c>
      <c r="D104" s="225" t="s">
        <v>123</v>
      </c>
      <c r="E104" s="226" t="s">
        <v>206</v>
      </c>
      <c r="F104" s="227" t="s">
        <v>207</v>
      </c>
      <c r="G104" s="228" t="s">
        <v>126</v>
      </c>
      <c r="H104" s="229">
        <v>1</v>
      </c>
      <c r="I104" s="115"/>
      <c r="J104" s="115"/>
      <c r="K104" s="230">
        <f t="shared" si="0"/>
        <v>0</v>
      </c>
      <c r="L104" s="227" t="s">
        <v>127</v>
      </c>
      <c r="M104" s="28"/>
      <c r="N104" s="116" t="s">
        <v>3</v>
      </c>
      <c r="O104" s="117" t="s">
        <v>36</v>
      </c>
      <c r="P104" s="118">
        <f t="shared" si="1"/>
        <v>0</v>
      </c>
      <c r="Q104" s="118">
        <f t="shared" si="2"/>
        <v>0</v>
      </c>
      <c r="R104" s="118">
        <f t="shared" si="3"/>
        <v>0</v>
      </c>
      <c r="T104" s="119">
        <f t="shared" si="4"/>
        <v>0</v>
      </c>
      <c r="U104" s="119">
        <v>0</v>
      </c>
      <c r="V104" s="119">
        <f t="shared" si="5"/>
        <v>0</v>
      </c>
      <c r="W104" s="119">
        <v>0</v>
      </c>
      <c r="X104" s="120">
        <f t="shared" si="6"/>
        <v>0</v>
      </c>
      <c r="AR104" s="121" t="s">
        <v>128</v>
      </c>
      <c r="AT104" s="121" t="s">
        <v>123</v>
      </c>
      <c r="AU104" s="121" t="s">
        <v>75</v>
      </c>
      <c r="AY104" s="13" t="s">
        <v>122</v>
      </c>
      <c r="BE104" s="122">
        <f t="shared" si="7"/>
        <v>0</v>
      </c>
      <c r="BF104" s="122">
        <f t="shared" si="8"/>
        <v>0</v>
      </c>
      <c r="BG104" s="122">
        <f t="shared" si="9"/>
        <v>0</v>
      </c>
      <c r="BH104" s="122">
        <f t="shared" si="10"/>
        <v>0</v>
      </c>
      <c r="BI104" s="122">
        <f t="shared" si="11"/>
        <v>0</v>
      </c>
      <c r="BJ104" s="13" t="s">
        <v>75</v>
      </c>
      <c r="BK104" s="122">
        <f t="shared" si="12"/>
        <v>0</v>
      </c>
      <c r="BL104" s="13" t="s">
        <v>128</v>
      </c>
      <c r="BM104" s="121" t="s">
        <v>208</v>
      </c>
    </row>
    <row r="105" spans="2:65" s="1" customFormat="1" ht="33" customHeight="1" x14ac:dyDescent="0.2">
      <c r="B105" s="28"/>
      <c r="C105" s="225" t="s">
        <v>209</v>
      </c>
      <c r="D105" s="225" t="s">
        <v>123</v>
      </c>
      <c r="E105" s="226" t="s">
        <v>210</v>
      </c>
      <c r="F105" s="227" t="s">
        <v>211</v>
      </c>
      <c r="G105" s="228" t="s">
        <v>126</v>
      </c>
      <c r="H105" s="229">
        <v>1</v>
      </c>
      <c r="I105" s="115"/>
      <c r="J105" s="115"/>
      <c r="K105" s="230">
        <f t="shared" si="0"/>
        <v>0</v>
      </c>
      <c r="L105" s="227" t="s">
        <v>127</v>
      </c>
      <c r="M105" s="28"/>
      <c r="N105" s="116" t="s">
        <v>3</v>
      </c>
      <c r="O105" s="117" t="s">
        <v>36</v>
      </c>
      <c r="P105" s="118">
        <f t="shared" si="1"/>
        <v>0</v>
      </c>
      <c r="Q105" s="118">
        <f t="shared" si="2"/>
        <v>0</v>
      </c>
      <c r="R105" s="118">
        <f t="shared" si="3"/>
        <v>0</v>
      </c>
      <c r="T105" s="119">
        <f t="shared" si="4"/>
        <v>0</v>
      </c>
      <c r="U105" s="119">
        <v>0</v>
      </c>
      <c r="V105" s="119">
        <f t="shared" si="5"/>
        <v>0</v>
      </c>
      <c r="W105" s="119">
        <v>0</v>
      </c>
      <c r="X105" s="120">
        <f t="shared" si="6"/>
        <v>0</v>
      </c>
      <c r="AR105" s="121" t="s">
        <v>128</v>
      </c>
      <c r="AT105" s="121" t="s">
        <v>123</v>
      </c>
      <c r="AU105" s="121" t="s">
        <v>75</v>
      </c>
      <c r="AY105" s="13" t="s">
        <v>122</v>
      </c>
      <c r="BE105" s="122">
        <f t="shared" si="7"/>
        <v>0</v>
      </c>
      <c r="BF105" s="122">
        <f t="shared" si="8"/>
        <v>0</v>
      </c>
      <c r="BG105" s="122">
        <f t="shared" si="9"/>
        <v>0</v>
      </c>
      <c r="BH105" s="122">
        <f t="shared" si="10"/>
        <v>0</v>
      </c>
      <c r="BI105" s="122">
        <f t="shared" si="11"/>
        <v>0</v>
      </c>
      <c r="BJ105" s="13" t="s">
        <v>75</v>
      </c>
      <c r="BK105" s="122">
        <f t="shared" si="12"/>
        <v>0</v>
      </c>
      <c r="BL105" s="13" t="s">
        <v>128</v>
      </c>
      <c r="BM105" s="121" t="s">
        <v>212</v>
      </c>
    </row>
    <row r="106" spans="2:65" s="1" customFormat="1" ht="24.2" customHeight="1" x14ac:dyDescent="0.2">
      <c r="B106" s="28"/>
      <c r="C106" s="225" t="s">
        <v>213</v>
      </c>
      <c r="D106" s="225" t="s">
        <v>123</v>
      </c>
      <c r="E106" s="226" t="s">
        <v>214</v>
      </c>
      <c r="F106" s="227" t="s">
        <v>215</v>
      </c>
      <c r="G106" s="228" t="s">
        <v>126</v>
      </c>
      <c r="H106" s="229">
        <v>1</v>
      </c>
      <c r="I106" s="115"/>
      <c r="J106" s="115"/>
      <c r="K106" s="230">
        <f t="shared" si="0"/>
        <v>0</v>
      </c>
      <c r="L106" s="227" t="s">
        <v>127</v>
      </c>
      <c r="M106" s="28"/>
      <c r="N106" s="116" t="s">
        <v>3</v>
      </c>
      <c r="O106" s="117" t="s">
        <v>36</v>
      </c>
      <c r="P106" s="118">
        <f t="shared" si="1"/>
        <v>0</v>
      </c>
      <c r="Q106" s="118">
        <f t="shared" si="2"/>
        <v>0</v>
      </c>
      <c r="R106" s="118">
        <f t="shared" si="3"/>
        <v>0</v>
      </c>
      <c r="T106" s="119">
        <f t="shared" si="4"/>
        <v>0</v>
      </c>
      <c r="U106" s="119">
        <v>0</v>
      </c>
      <c r="V106" s="119">
        <f t="shared" si="5"/>
        <v>0</v>
      </c>
      <c r="W106" s="119">
        <v>0</v>
      </c>
      <c r="X106" s="120">
        <f t="shared" si="6"/>
        <v>0</v>
      </c>
      <c r="AR106" s="121" t="s">
        <v>128</v>
      </c>
      <c r="AT106" s="121" t="s">
        <v>123</v>
      </c>
      <c r="AU106" s="121" t="s">
        <v>75</v>
      </c>
      <c r="AY106" s="13" t="s">
        <v>122</v>
      </c>
      <c r="BE106" s="122">
        <f t="shared" si="7"/>
        <v>0</v>
      </c>
      <c r="BF106" s="122">
        <f t="shared" si="8"/>
        <v>0</v>
      </c>
      <c r="BG106" s="122">
        <f t="shared" si="9"/>
        <v>0</v>
      </c>
      <c r="BH106" s="122">
        <f t="shared" si="10"/>
        <v>0</v>
      </c>
      <c r="BI106" s="122">
        <f t="shared" si="11"/>
        <v>0</v>
      </c>
      <c r="BJ106" s="13" t="s">
        <v>75</v>
      </c>
      <c r="BK106" s="122">
        <f t="shared" si="12"/>
        <v>0</v>
      </c>
      <c r="BL106" s="13" t="s">
        <v>128</v>
      </c>
      <c r="BM106" s="121" t="s">
        <v>216</v>
      </c>
    </row>
    <row r="107" spans="2:65" s="1" customFormat="1" ht="24.2" customHeight="1" x14ac:dyDescent="0.2">
      <c r="B107" s="28"/>
      <c r="C107" s="231" t="s">
        <v>217</v>
      </c>
      <c r="D107" s="231" t="s">
        <v>190</v>
      </c>
      <c r="E107" s="232" t="s">
        <v>218</v>
      </c>
      <c r="F107" s="233" t="s">
        <v>219</v>
      </c>
      <c r="G107" s="234" t="s">
        <v>126</v>
      </c>
      <c r="H107" s="235">
        <v>1</v>
      </c>
      <c r="I107" s="124"/>
      <c r="J107" s="125"/>
      <c r="K107" s="237">
        <f t="shared" si="0"/>
        <v>0</v>
      </c>
      <c r="L107" s="233" t="s">
        <v>127</v>
      </c>
      <c r="M107" s="126"/>
      <c r="N107" s="127" t="s">
        <v>3</v>
      </c>
      <c r="O107" s="117" t="s">
        <v>36</v>
      </c>
      <c r="P107" s="118">
        <f t="shared" si="1"/>
        <v>0</v>
      </c>
      <c r="Q107" s="118">
        <f t="shared" si="2"/>
        <v>0</v>
      </c>
      <c r="R107" s="118">
        <f t="shared" si="3"/>
        <v>0</v>
      </c>
      <c r="T107" s="119">
        <f t="shared" si="4"/>
        <v>0</v>
      </c>
      <c r="U107" s="119">
        <v>0</v>
      </c>
      <c r="V107" s="119">
        <f t="shared" si="5"/>
        <v>0</v>
      </c>
      <c r="W107" s="119">
        <v>0</v>
      </c>
      <c r="X107" s="120">
        <f t="shared" si="6"/>
        <v>0</v>
      </c>
      <c r="AR107" s="121" t="s">
        <v>128</v>
      </c>
      <c r="AT107" s="121" t="s">
        <v>190</v>
      </c>
      <c r="AU107" s="121" t="s">
        <v>75</v>
      </c>
      <c r="AY107" s="13" t="s">
        <v>122</v>
      </c>
      <c r="BE107" s="122">
        <f t="shared" si="7"/>
        <v>0</v>
      </c>
      <c r="BF107" s="122">
        <f t="shared" si="8"/>
        <v>0</v>
      </c>
      <c r="BG107" s="122">
        <f t="shared" si="9"/>
        <v>0</v>
      </c>
      <c r="BH107" s="122">
        <f t="shared" si="10"/>
        <v>0</v>
      </c>
      <c r="BI107" s="122">
        <f t="shared" si="11"/>
        <v>0</v>
      </c>
      <c r="BJ107" s="13" t="s">
        <v>75</v>
      </c>
      <c r="BK107" s="122">
        <f t="shared" si="12"/>
        <v>0</v>
      </c>
      <c r="BL107" s="13" t="s">
        <v>128</v>
      </c>
      <c r="BM107" s="121" t="s">
        <v>220</v>
      </c>
    </row>
    <row r="108" spans="2:65" s="1" customFormat="1" ht="24.2" customHeight="1" x14ac:dyDescent="0.2">
      <c r="B108" s="28"/>
      <c r="C108" s="231" t="s">
        <v>221</v>
      </c>
      <c r="D108" s="231" t="s">
        <v>190</v>
      </c>
      <c r="E108" s="232" t="s">
        <v>222</v>
      </c>
      <c r="F108" s="233" t="s">
        <v>223</v>
      </c>
      <c r="G108" s="234" t="s">
        <v>126</v>
      </c>
      <c r="H108" s="235">
        <v>1</v>
      </c>
      <c r="I108" s="124"/>
      <c r="J108" s="125"/>
      <c r="K108" s="237">
        <f t="shared" si="0"/>
        <v>0</v>
      </c>
      <c r="L108" s="233" t="s">
        <v>127</v>
      </c>
      <c r="M108" s="126"/>
      <c r="N108" s="127" t="s">
        <v>3</v>
      </c>
      <c r="O108" s="117" t="s">
        <v>36</v>
      </c>
      <c r="P108" s="118">
        <f t="shared" si="1"/>
        <v>0</v>
      </c>
      <c r="Q108" s="118">
        <f t="shared" si="2"/>
        <v>0</v>
      </c>
      <c r="R108" s="118">
        <f t="shared" si="3"/>
        <v>0</v>
      </c>
      <c r="T108" s="119">
        <f t="shared" si="4"/>
        <v>0</v>
      </c>
      <c r="U108" s="119">
        <v>0</v>
      </c>
      <c r="V108" s="119">
        <f t="shared" si="5"/>
        <v>0</v>
      </c>
      <c r="W108" s="119">
        <v>0</v>
      </c>
      <c r="X108" s="120">
        <f t="shared" si="6"/>
        <v>0</v>
      </c>
      <c r="AR108" s="121" t="s">
        <v>128</v>
      </c>
      <c r="AT108" s="121" t="s">
        <v>190</v>
      </c>
      <c r="AU108" s="121" t="s">
        <v>75</v>
      </c>
      <c r="AY108" s="13" t="s">
        <v>122</v>
      </c>
      <c r="BE108" s="122">
        <f t="shared" si="7"/>
        <v>0</v>
      </c>
      <c r="BF108" s="122">
        <f t="shared" si="8"/>
        <v>0</v>
      </c>
      <c r="BG108" s="122">
        <f t="shared" si="9"/>
        <v>0</v>
      </c>
      <c r="BH108" s="122">
        <f t="shared" si="10"/>
        <v>0</v>
      </c>
      <c r="BI108" s="122">
        <f t="shared" si="11"/>
        <v>0</v>
      </c>
      <c r="BJ108" s="13" t="s">
        <v>75</v>
      </c>
      <c r="BK108" s="122">
        <f t="shared" si="12"/>
        <v>0</v>
      </c>
      <c r="BL108" s="13" t="s">
        <v>128</v>
      </c>
      <c r="BM108" s="121" t="s">
        <v>224</v>
      </c>
    </row>
    <row r="109" spans="2:65" s="1" customFormat="1" ht="24.2" customHeight="1" x14ac:dyDescent="0.2">
      <c r="B109" s="28"/>
      <c r="C109" s="231" t="s">
        <v>225</v>
      </c>
      <c r="D109" s="231" t="s">
        <v>190</v>
      </c>
      <c r="E109" s="232" t="s">
        <v>226</v>
      </c>
      <c r="F109" s="233" t="s">
        <v>227</v>
      </c>
      <c r="G109" s="234" t="s">
        <v>126</v>
      </c>
      <c r="H109" s="235">
        <v>1</v>
      </c>
      <c r="I109" s="124"/>
      <c r="J109" s="125"/>
      <c r="K109" s="237">
        <f t="shared" si="0"/>
        <v>0</v>
      </c>
      <c r="L109" s="233" t="s">
        <v>127</v>
      </c>
      <c r="M109" s="126"/>
      <c r="N109" s="127" t="s">
        <v>3</v>
      </c>
      <c r="O109" s="117" t="s">
        <v>36</v>
      </c>
      <c r="P109" s="118">
        <f t="shared" si="1"/>
        <v>0</v>
      </c>
      <c r="Q109" s="118">
        <f t="shared" si="2"/>
        <v>0</v>
      </c>
      <c r="R109" s="118">
        <f t="shared" si="3"/>
        <v>0</v>
      </c>
      <c r="T109" s="119">
        <f t="shared" si="4"/>
        <v>0</v>
      </c>
      <c r="U109" s="119">
        <v>0</v>
      </c>
      <c r="V109" s="119">
        <f t="shared" si="5"/>
        <v>0</v>
      </c>
      <c r="W109" s="119">
        <v>0</v>
      </c>
      <c r="X109" s="120">
        <f t="shared" si="6"/>
        <v>0</v>
      </c>
      <c r="AR109" s="121" t="s">
        <v>128</v>
      </c>
      <c r="AT109" s="121" t="s">
        <v>190</v>
      </c>
      <c r="AU109" s="121" t="s">
        <v>75</v>
      </c>
      <c r="AY109" s="13" t="s">
        <v>122</v>
      </c>
      <c r="BE109" s="122">
        <f t="shared" si="7"/>
        <v>0</v>
      </c>
      <c r="BF109" s="122">
        <f t="shared" si="8"/>
        <v>0</v>
      </c>
      <c r="BG109" s="122">
        <f t="shared" si="9"/>
        <v>0</v>
      </c>
      <c r="BH109" s="122">
        <f t="shared" si="10"/>
        <v>0</v>
      </c>
      <c r="BI109" s="122">
        <f t="shared" si="11"/>
        <v>0</v>
      </c>
      <c r="BJ109" s="13" t="s">
        <v>75</v>
      </c>
      <c r="BK109" s="122">
        <f t="shared" si="12"/>
        <v>0</v>
      </c>
      <c r="BL109" s="13" t="s">
        <v>128</v>
      </c>
      <c r="BM109" s="121" t="s">
        <v>228</v>
      </c>
    </row>
    <row r="110" spans="2:65" s="1" customFormat="1" ht="24.2" customHeight="1" x14ac:dyDescent="0.2">
      <c r="B110" s="28"/>
      <c r="C110" s="231" t="s">
        <v>229</v>
      </c>
      <c r="D110" s="231" t="s">
        <v>190</v>
      </c>
      <c r="E110" s="232" t="s">
        <v>230</v>
      </c>
      <c r="F110" s="233" t="s">
        <v>231</v>
      </c>
      <c r="G110" s="234" t="s">
        <v>126</v>
      </c>
      <c r="H110" s="235">
        <v>1</v>
      </c>
      <c r="I110" s="124"/>
      <c r="J110" s="125"/>
      <c r="K110" s="237">
        <f t="shared" si="0"/>
        <v>0</v>
      </c>
      <c r="L110" s="233" t="s">
        <v>127</v>
      </c>
      <c r="M110" s="126"/>
      <c r="N110" s="127" t="s">
        <v>3</v>
      </c>
      <c r="O110" s="117" t="s">
        <v>36</v>
      </c>
      <c r="P110" s="118">
        <f t="shared" si="1"/>
        <v>0</v>
      </c>
      <c r="Q110" s="118">
        <f t="shared" si="2"/>
        <v>0</v>
      </c>
      <c r="R110" s="118">
        <f t="shared" si="3"/>
        <v>0</v>
      </c>
      <c r="T110" s="119">
        <f t="shared" si="4"/>
        <v>0</v>
      </c>
      <c r="U110" s="119">
        <v>0</v>
      </c>
      <c r="V110" s="119">
        <f t="shared" si="5"/>
        <v>0</v>
      </c>
      <c r="W110" s="119">
        <v>0</v>
      </c>
      <c r="X110" s="120">
        <f t="shared" si="6"/>
        <v>0</v>
      </c>
      <c r="AR110" s="121" t="s">
        <v>128</v>
      </c>
      <c r="AT110" s="121" t="s">
        <v>190</v>
      </c>
      <c r="AU110" s="121" t="s">
        <v>75</v>
      </c>
      <c r="AY110" s="13" t="s">
        <v>122</v>
      </c>
      <c r="BE110" s="122">
        <f t="shared" si="7"/>
        <v>0</v>
      </c>
      <c r="BF110" s="122">
        <f t="shared" si="8"/>
        <v>0</v>
      </c>
      <c r="BG110" s="122">
        <f t="shared" si="9"/>
        <v>0</v>
      </c>
      <c r="BH110" s="122">
        <f t="shared" si="10"/>
        <v>0</v>
      </c>
      <c r="BI110" s="122">
        <f t="shared" si="11"/>
        <v>0</v>
      </c>
      <c r="BJ110" s="13" t="s">
        <v>75</v>
      </c>
      <c r="BK110" s="122">
        <f t="shared" si="12"/>
        <v>0</v>
      </c>
      <c r="BL110" s="13" t="s">
        <v>128</v>
      </c>
      <c r="BM110" s="121" t="s">
        <v>232</v>
      </c>
    </row>
    <row r="111" spans="2:65" s="1" customFormat="1" ht="33" customHeight="1" x14ac:dyDescent="0.2">
      <c r="B111" s="28"/>
      <c r="C111" s="231" t="s">
        <v>233</v>
      </c>
      <c r="D111" s="231" t="s">
        <v>190</v>
      </c>
      <c r="E111" s="232" t="s">
        <v>234</v>
      </c>
      <c r="F111" s="233" t="s">
        <v>235</v>
      </c>
      <c r="G111" s="234" t="s">
        <v>126</v>
      </c>
      <c r="H111" s="235">
        <v>1</v>
      </c>
      <c r="I111" s="124"/>
      <c r="J111" s="125"/>
      <c r="K111" s="237">
        <f t="shared" si="0"/>
        <v>0</v>
      </c>
      <c r="L111" s="233" t="s">
        <v>127</v>
      </c>
      <c r="M111" s="126"/>
      <c r="N111" s="127" t="s">
        <v>3</v>
      </c>
      <c r="O111" s="117" t="s">
        <v>36</v>
      </c>
      <c r="P111" s="118">
        <f t="shared" si="1"/>
        <v>0</v>
      </c>
      <c r="Q111" s="118">
        <f t="shared" si="2"/>
        <v>0</v>
      </c>
      <c r="R111" s="118">
        <f t="shared" si="3"/>
        <v>0</v>
      </c>
      <c r="T111" s="119">
        <f t="shared" si="4"/>
        <v>0</v>
      </c>
      <c r="U111" s="119">
        <v>0</v>
      </c>
      <c r="V111" s="119">
        <f t="shared" si="5"/>
        <v>0</v>
      </c>
      <c r="W111" s="119">
        <v>0</v>
      </c>
      <c r="X111" s="120">
        <f t="shared" si="6"/>
        <v>0</v>
      </c>
      <c r="AR111" s="121" t="s">
        <v>128</v>
      </c>
      <c r="AT111" s="121" t="s">
        <v>190</v>
      </c>
      <c r="AU111" s="121" t="s">
        <v>75</v>
      </c>
      <c r="AY111" s="13" t="s">
        <v>122</v>
      </c>
      <c r="BE111" s="122">
        <f t="shared" si="7"/>
        <v>0</v>
      </c>
      <c r="BF111" s="122">
        <f t="shared" si="8"/>
        <v>0</v>
      </c>
      <c r="BG111" s="122">
        <f t="shared" si="9"/>
        <v>0</v>
      </c>
      <c r="BH111" s="122">
        <f t="shared" si="10"/>
        <v>0</v>
      </c>
      <c r="BI111" s="122">
        <f t="shared" si="11"/>
        <v>0</v>
      </c>
      <c r="BJ111" s="13" t="s">
        <v>75</v>
      </c>
      <c r="BK111" s="122">
        <f t="shared" si="12"/>
        <v>0</v>
      </c>
      <c r="BL111" s="13" t="s">
        <v>128</v>
      </c>
      <c r="BM111" s="121" t="s">
        <v>236</v>
      </c>
    </row>
    <row r="112" spans="2:65" s="1" customFormat="1" ht="24.2" customHeight="1" x14ac:dyDescent="0.2">
      <c r="B112" s="28"/>
      <c r="C112" s="231" t="s">
        <v>237</v>
      </c>
      <c r="D112" s="231" t="s">
        <v>190</v>
      </c>
      <c r="E112" s="232" t="s">
        <v>238</v>
      </c>
      <c r="F112" s="233" t="s">
        <v>239</v>
      </c>
      <c r="G112" s="234" t="s">
        <v>187</v>
      </c>
      <c r="H112" s="235">
        <v>8</v>
      </c>
      <c r="I112" s="124"/>
      <c r="J112" s="125"/>
      <c r="K112" s="237">
        <f t="shared" si="0"/>
        <v>0</v>
      </c>
      <c r="L112" s="233" t="s">
        <v>127</v>
      </c>
      <c r="M112" s="126"/>
      <c r="N112" s="127" t="s">
        <v>3</v>
      </c>
      <c r="O112" s="117" t="s">
        <v>36</v>
      </c>
      <c r="P112" s="118">
        <f t="shared" si="1"/>
        <v>0</v>
      </c>
      <c r="Q112" s="118">
        <f t="shared" si="2"/>
        <v>0</v>
      </c>
      <c r="R112" s="118">
        <f t="shared" si="3"/>
        <v>0</v>
      </c>
      <c r="T112" s="119">
        <f t="shared" si="4"/>
        <v>0</v>
      </c>
      <c r="U112" s="119">
        <v>0</v>
      </c>
      <c r="V112" s="119">
        <f t="shared" si="5"/>
        <v>0</v>
      </c>
      <c r="W112" s="119">
        <v>0</v>
      </c>
      <c r="X112" s="120">
        <f t="shared" si="6"/>
        <v>0</v>
      </c>
      <c r="AR112" s="121" t="s">
        <v>128</v>
      </c>
      <c r="AT112" s="121" t="s">
        <v>190</v>
      </c>
      <c r="AU112" s="121" t="s">
        <v>75</v>
      </c>
      <c r="AY112" s="13" t="s">
        <v>122</v>
      </c>
      <c r="BE112" s="122">
        <f t="shared" si="7"/>
        <v>0</v>
      </c>
      <c r="BF112" s="122">
        <f t="shared" si="8"/>
        <v>0</v>
      </c>
      <c r="BG112" s="122">
        <f t="shared" si="9"/>
        <v>0</v>
      </c>
      <c r="BH112" s="122">
        <f t="shared" si="10"/>
        <v>0</v>
      </c>
      <c r="BI112" s="122">
        <f t="shared" si="11"/>
        <v>0</v>
      </c>
      <c r="BJ112" s="13" t="s">
        <v>75</v>
      </c>
      <c r="BK112" s="122">
        <f t="shared" si="12"/>
        <v>0</v>
      </c>
      <c r="BL112" s="13" t="s">
        <v>128</v>
      </c>
      <c r="BM112" s="121" t="s">
        <v>240</v>
      </c>
    </row>
    <row r="113" spans="2:65" s="1" customFormat="1" ht="204" x14ac:dyDescent="0.2">
      <c r="B113" s="28"/>
      <c r="C113" s="231" t="s">
        <v>241</v>
      </c>
      <c r="D113" s="231" t="s">
        <v>190</v>
      </c>
      <c r="E113" s="232" t="s">
        <v>242</v>
      </c>
      <c r="F113" s="233" t="s">
        <v>243</v>
      </c>
      <c r="G113" s="234" t="s">
        <v>187</v>
      </c>
      <c r="H113" s="235">
        <v>13.333</v>
      </c>
      <c r="I113" s="124"/>
      <c r="J113" s="125"/>
      <c r="K113" s="237">
        <f t="shared" si="0"/>
        <v>0</v>
      </c>
      <c r="L113" s="233" t="s">
        <v>127</v>
      </c>
      <c r="M113" s="126"/>
      <c r="N113" s="127" t="s">
        <v>3</v>
      </c>
      <c r="O113" s="117" t="s">
        <v>36</v>
      </c>
      <c r="P113" s="118">
        <f t="shared" si="1"/>
        <v>0</v>
      </c>
      <c r="Q113" s="118">
        <f t="shared" si="2"/>
        <v>0</v>
      </c>
      <c r="R113" s="118">
        <f t="shared" si="3"/>
        <v>0</v>
      </c>
      <c r="T113" s="119">
        <f t="shared" si="4"/>
        <v>0</v>
      </c>
      <c r="U113" s="119">
        <v>0</v>
      </c>
      <c r="V113" s="119">
        <f t="shared" si="5"/>
        <v>0</v>
      </c>
      <c r="W113" s="119">
        <v>0</v>
      </c>
      <c r="X113" s="120">
        <f t="shared" si="6"/>
        <v>0</v>
      </c>
      <c r="AR113" s="121" t="s">
        <v>128</v>
      </c>
      <c r="AT113" s="121" t="s">
        <v>190</v>
      </c>
      <c r="AU113" s="121" t="s">
        <v>75</v>
      </c>
      <c r="AY113" s="13" t="s">
        <v>122</v>
      </c>
      <c r="BE113" s="122">
        <f t="shared" si="7"/>
        <v>0</v>
      </c>
      <c r="BF113" s="122">
        <f t="shared" si="8"/>
        <v>0</v>
      </c>
      <c r="BG113" s="122">
        <f t="shared" si="9"/>
        <v>0</v>
      </c>
      <c r="BH113" s="122">
        <f t="shared" si="10"/>
        <v>0</v>
      </c>
      <c r="BI113" s="122">
        <f t="shared" si="11"/>
        <v>0</v>
      </c>
      <c r="BJ113" s="13" t="s">
        <v>75</v>
      </c>
      <c r="BK113" s="122">
        <f t="shared" si="12"/>
        <v>0</v>
      </c>
      <c r="BL113" s="13" t="s">
        <v>128</v>
      </c>
      <c r="BM113" s="121" t="s">
        <v>244</v>
      </c>
    </row>
    <row r="114" spans="2:65" s="1" customFormat="1" ht="204" x14ac:dyDescent="0.2">
      <c r="B114" s="28"/>
      <c r="C114" s="231" t="s">
        <v>245</v>
      </c>
      <c r="D114" s="231" t="s">
        <v>190</v>
      </c>
      <c r="E114" s="232" t="s">
        <v>246</v>
      </c>
      <c r="F114" s="233" t="s">
        <v>247</v>
      </c>
      <c r="G114" s="234" t="s">
        <v>187</v>
      </c>
      <c r="H114" s="235">
        <v>9.3330000000000002</v>
      </c>
      <c r="I114" s="124"/>
      <c r="J114" s="125"/>
      <c r="K114" s="237">
        <f t="shared" si="0"/>
        <v>0</v>
      </c>
      <c r="L114" s="233" t="s">
        <v>127</v>
      </c>
      <c r="M114" s="126"/>
      <c r="N114" s="127" t="s">
        <v>3</v>
      </c>
      <c r="O114" s="117" t="s">
        <v>36</v>
      </c>
      <c r="P114" s="118">
        <f t="shared" si="1"/>
        <v>0</v>
      </c>
      <c r="Q114" s="118">
        <f t="shared" si="2"/>
        <v>0</v>
      </c>
      <c r="R114" s="118">
        <f t="shared" si="3"/>
        <v>0</v>
      </c>
      <c r="T114" s="119">
        <f t="shared" si="4"/>
        <v>0</v>
      </c>
      <c r="U114" s="119">
        <v>0</v>
      </c>
      <c r="V114" s="119">
        <f t="shared" si="5"/>
        <v>0</v>
      </c>
      <c r="W114" s="119">
        <v>0</v>
      </c>
      <c r="X114" s="120">
        <f t="shared" si="6"/>
        <v>0</v>
      </c>
      <c r="AR114" s="121" t="s">
        <v>128</v>
      </c>
      <c r="AT114" s="121" t="s">
        <v>190</v>
      </c>
      <c r="AU114" s="121" t="s">
        <v>75</v>
      </c>
      <c r="AY114" s="13" t="s">
        <v>122</v>
      </c>
      <c r="BE114" s="122">
        <f t="shared" si="7"/>
        <v>0</v>
      </c>
      <c r="BF114" s="122">
        <f t="shared" si="8"/>
        <v>0</v>
      </c>
      <c r="BG114" s="122">
        <f t="shared" si="9"/>
        <v>0</v>
      </c>
      <c r="BH114" s="122">
        <f t="shared" si="10"/>
        <v>0</v>
      </c>
      <c r="BI114" s="122">
        <f t="shared" si="11"/>
        <v>0</v>
      </c>
      <c r="BJ114" s="13" t="s">
        <v>75</v>
      </c>
      <c r="BK114" s="122">
        <f t="shared" si="12"/>
        <v>0</v>
      </c>
      <c r="BL114" s="13" t="s">
        <v>128</v>
      </c>
      <c r="BM114" s="121" t="s">
        <v>248</v>
      </c>
    </row>
    <row r="115" spans="2:65" s="1" customFormat="1" ht="204" x14ac:dyDescent="0.2">
      <c r="B115" s="28"/>
      <c r="C115" s="231" t="s">
        <v>249</v>
      </c>
      <c r="D115" s="231" t="s">
        <v>190</v>
      </c>
      <c r="E115" s="232" t="s">
        <v>250</v>
      </c>
      <c r="F115" s="233" t="s">
        <v>251</v>
      </c>
      <c r="G115" s="234" t="s">
        <v>187</v>
      </c>
      <c r="H115" s="235">
        <v>16.667000000000002</v>
      </c>
      <c r="I115" s="124"/>
      <c r="J115" s="125"/>
      <c r="K115" s="237">
        <f t="shared" si="0"/>
        <v>0</v>
      </c>
      <c r="L115" s="233" t="s">
        <v>127</v>
      </c>
      <c r="M115" s="126"/>
      <c r="N115" s="127" t="s">
        <v>3</v>
      </c>
      <c r="O115" s="117" t="s">
        <v>36</v>
      </c>
      <c r="P115" s="118">
        <f t="shared" si="1"/>
        <v>0</v>
      </c>
      <c r="Q115" s="118">
        <f t="shared" si="2"/>
        <v>0</v>
      </c>
      <c r="R115" s="118">
        <f t="shared" si="3"/>
        <v>0</v>
      </c>
      <c r="T115" s="119">
        <f t="shared" si="4"/>
        <v>0</v>
      </c>
      <c r="U115" s="119">
        <v>0</v>
      </c>
      <c r="V115" s="119">
        <f t="shared" si="5"/>
        <v>0</v>
      </c>
      <c r="W115" s="119">
        <v>0</v>
      </c>
      <c r="X115" s="120">
        <f t="shared" si="6"/>
        <v>0</v>
      </c>
      <c r="AR115" s="121" t="s">
        <v>128</v>
      </c>
      <c r="AT115" s="121" t="s">
        <v>190</v>
      </c>
      <c r="AU115" s="121" t="s">
        <v>75</v>
      </c>
      <c r="AY115" s="13" t="s">
        <v>122</v>
      </c>
      <c r="BE115" s="122">
        <f t="shared" si="7"/>
        <v>0</v>
      </c>
      <c r="BF115" s="122">
        <f t="shared" si="8"/>
        <v>0</v>
      </c>
      <c r="BG115" s="122">
        <f t="shared" si="9"/>
        <v>0</v>
      </c>
      <c r="BH115" s="122">
        <f t="shared" si="10"/>
        <v>0</v>
      </c>
      <c r="BI115" s="122">
        <f t="shared" si="11"/>
        <v>0</v>
      </c>
      <c r="BJ115" s="13" t="s">
        <v>75</v>
      </c>
      <c r="BK115" s="122">
        <f t="shared" si="12"/>
        <v>0</v>
      </c>
      <c r="BL115" s="13" t="s">
        <v>128</v>
      </c>
      <c r="BM115" s="121" t="s">
        <v>252</v>
      </c>
    </row>
    <row r="116" spans="2:65" s="1" customFormat="1" ht="44.25" customHeight="1" x14ac:dyDescent="0.2">
      <c r="B116" s="28"/>
      <c r="C116" s="225" t="s">
        <v>253</v>
      </c>
      <c r="D116" s="225" t="s">
        <v>123</v>
      </c>
      <c r="E116" s="226" t="s">
        <v>254</v>
      </c>
      <c r="F116" s="227" t="s">
        <v>255</v>
      </c>
      <c r="G116" s="228" t="s">
        <v>126</v>
      </c>
      <c r="H116" s="229">
        <v>4</v>
      </c>
      <c r="I116" s="115"/>
      <c r="J116" s="115"/>
      <c r="K116" s="230">
        <f t="shared" si="0"/>
        <v>0</v>
      </c>
      <c r="L116" s="227" t="s">
        <v>127</v>
      </c>
      <c r="M116" s="28"/>
      <c r="N116" s="116" t="s">
        <v>3</v>
      </c>
      <c r="O116" s="117" t="s">
        <v>36</v>
      </c>
      <c r="P116" s="118">
        <f t="shared" si="1"/>
        <v>0</v>
      </c>
      <c r="Q116" s="118">
        <f t="shared" si="2"/>
        <v>0</v>
      </c>
      <c r="R116" s="118">
        <f t="shared" si="3"/>
        <v>0</v>
      </c>
      <c r="T116" s="119">
        <f t="shared" si="4"/>
        <v>0</v>
      </c>
      <c r="U116" s="119">
        <v>0</v>
      </c>
      <c r="V116" s="119">
        <f t="shared" si="5"/>
        <v>0</v>
      </c>
      <c r="W116" s="119">
        <v>0</v>
      </c>
      <c r="X116" s="120">
        <f t="shared" si="6"/>
        <v>0</v>
      </c>
      <c r="AR116" s="121" t="s">
        <v>128</v>
      </c>
      <c r="AT116" s="121" t="s">
        <v>123</v>
      </c>
      <c r="AU116" s="121" t="s">
        <v>75</v>
      </c>
      <c r="AY116" s="13" t="s">
        <v>122</v>
      </c>
      <c r="BE116" s="122">
        <f t="shared" si="7"/>
        <v>0</v>
      </c>
      <c r="BF116" s="122">
        <f t="shared" si="8"/>
        <v>0</v>
      </c>
      <c r="BG116" s="122">
        <f t="shared" si="9"/>
        <v>0</v>
      </c>
      <c r="BH116" s="122">
        <f t="shared" si="10"/>
        <v>0</v>
      </c>
      <c r="BI116" s="122">
        <f t="shared" si="11"/>
        <v>0</v>
      </c>
      <c r="BJ116" s="13" t="s">
        <v>75</v>
      </c>
      <c r="BK116" s="122">
        <f t="shared" si="12"/>
        <v>0</v>
      </c>
      <c r="BL116" s="13" t="s">
        <v>128</v>
      </c>
      <c r="BM116" s="121" t="s">
        <v>256</v>
      </c>
    </row>
    <row r="117" spans="2:65" s="1" customFormat="1" ht="44.25" customHeight="1" x14ac:dyDescent="0.2">
      <c r="B117" s="28"/>
      <c r="C117" s="225" t="s">
        <v>257</v>
      </c>
      <c r="D117" s="225" t="s">
        <v>123</v>
      </c>
      <c r="E117" s="226" t="s">
        <v>258</v>
      </c>
      <c r="F117" s="227" t="s">
        <v>259</v>
      </c>
      <c r="G117" s="228" t="s">
        <v>126</v>
      </c>
      <c r="H117" s="229">
        <v>4</v>
      </c>
      <c r="I117" s="115"/>
      <c r="J117" s="115"/>
      <c r="K117" s="230">
        <f t="shared" si="0"/>
        <v>0</v>
      </c>
      <c r="L117" s="227" t="s">
        <v>127</v>
      </c>
      <c r="M117" s="28"/>
      <c r="N117" s="116" t="s">
        <v>3</v>
      </c>
      <c r="O117" s="117" t="s">
        <v>36</v>
      </c>
      <c r="P117" s="118">
        <f t="shared" si="1"/>
        <v>0</v>
      </c>
      <c r="Q117" s="118">
        <f t="shared" si="2"/>
        <v>0</v>
      </c>
      <c r="R117" s="118">
        <f t="shared" si="3"/>
        <v>0</v>
      </c>
      <c r="T117" s="119">
        <f t="shared" si="4"/>
        <v>0</v>
      </c>
      <c r="U117" s="119">
        <v>0</v>
      </c>
      <c r="V117" s="119">
        <f t="shared" si="5"/>
        <v>0</v>
      </c>
      <c r="W117" s="119">
        <v>0</v>
      </c>
      <c r="X117" s="120">
        <f t="shared" si="6"/>
        <v>0</v>
      </c>
      <c r="AR117" s="121" t="s">
        <v>128</v>
      </c>
      <c r="AT117" s="121" t="s">
        <v>123</v>
      </c>
      <c r="AU117" s="121" t="s">
        <v>75</v>
      </c>
      <c r="AY117" s="13" t="s">
        <v>122</v>
      </c>
      <c r="BE117" s="122">
        <f t="shared" si="7"/>
        <v>0</v>
      </c>
      <c r="BF117" s="122">
        <f t="shared" si="8"/>
        <v>0</v>
      </c>
      <c r="BG117" s="122">
        <f t="shared" si="9"/>
        <v>0</v>
      </c>
      <c r="BH117" s="122">
        <f t="shared" si="10"/>
        <v>0</v>
      </c>
      <c r="BI117" s="122">
        <f t="shared" si="11"/>
        <v>0</v>
      </c>
      <c r="BJ117" s="13" t="s">
        <v>75</v>
      </c>
      <c r="BK117" s="122">
        <f t="shared" si="12"/>
        <v>0</v>
      </c>
      <c r="BL117" s="13" t="s">
        <v>128</v>
      </c>
      <c r="BM117" s="121" t="s">
        <v>260</v>
      </c>
    </row>
    <row r="118" spans="2:65" s="1" customFormat="1" ht="204" x14ac:dyDescent="0.2">
      <c r="B118" s="28"/>
      <c r="C118" s="225" t="s">
        <v>261</v>
      </c>
      <c r="D118" s="225" t="s">
        <v>123</v>
      </c>
      <c r="E118" s="226" t="s">
        <v>262</v>
      </c>
      <c r="F118" s="227" t="s">
        <v>263</v>
      </c>
      <c r="G118" s="228" t="s">
        <v>187</v>
      </c>
      <c r="H118" s="229">
        <v>14</v>
      </c>
      <c r="I118" s="115"/>
      <c r="J118" s="115"/>
      <c r="K118" s="230">
        <f t="shared" si="0"/>
        <v>0</v>
      </c>
      <c r="L118" s="227" t="s">
        <v>127</v>
      </c>
      <c r="M118" s="28"/>
      <c r="N118" s="116" t="s">
        <v>3</v>
      </c>
      <c r="O118" s="117" t="s">
        <v>36</v>
      </c>
      <c r="P118" s="118">
        <f t="shared" si="1"/>
        <v>0</v>
      </c>
      <c r="Q118" s="118">
        <f t="shared" si="2"/>
        <v>0</v>
      </c>
      <c r="R118" s="118">
        <f t="shared" si="3"/>
        <v>0</v>
      </c>
      <c r="T118" s="119">
        <f t="shared" si="4"/>
        <v>0</v>
      </c>
      <c r="U118" s="119">
        <v>0</v>
      </c>
      <c r="V118" s="119">
        <f t="shared" si="5"/>
        <v>0</v>
      </c>
      <c r="W118" s="119">
        <v>0</v>
      </c>
      <c r="X118" s="120">
        <f t="shared" si="6"/>
        <v>0</v>
      </c>
      <c r="AR118" s="121" t="s">
        <v>128</v>
      </c>
      <c r="AT118" s="121" t="s">
        <v>123</v>
      </c>
      <c r="AU118" s="121" t="s">
        <v>75</v>
      </c>
      <c r="AY118" s="13" t="s">
        <v>122</v>
      </c>
      <c r="BE118" s="122">
        <f t="shared" si="7"/>
        <v>0</v>
      </c>
      <c r="BF118" s="122">
        <f t="shared" si="8"/>
        <v>0</v>
      </c>
      <c r="BG118" s="122">
        <f t="shared" si="9"/>
        <v>0</v>
      </c>
      <c r="BH118" s="122">
        <f t="shared" si="10"/>
        <v>0</v>
      </c>
      <c r="BI118" s="122">
        <f t="shared" si="11"/>
        <v>0</v>
      </c>
      <c r="BJ118" s="13" t="s">
        <v>75</v>
      </c>
      <c r="BK118" s="122">
        <f t="shared" si="12"/>
        <v>0</v>
      </c>
      <c r="BL118" s="13" t="s">
        <v>128</v>
      </c>
      <c r="BM118" s="121" t="s">
        <v>264</v>
      </c>
    </row>
    <row r="119" spans="2:65" s="1" customFormat="1" ht="24.2" customHeight="1" x14ac:dyDescent="0.2">
      <c r="B119" s="28"/>
      <c r="C119" s="225" t="s">
        <v>265</v>
      </c>
      <c r="D119" s="225" t="s">
        <v>123</v>
      </c>
      <c r="E119" s="226" t="s">
        <v>266</v>
      </c>
      <c r="F119" s="227" t="s">
        <v>267</v>
      </c>
      <c r="G119" s="228" t="s">
        <v>187</v>
      </c>
      <c r="H119" s="229">
        <v>8</v>
      </c>
      <c r="I119" s="115"/>
      <c r="J119" s="115"/>
      <c r="K119" s="230">
        <f t="shared" si="0"/>
        <v>0</v>
      </c>
      <c r="L119" s="227" t="s">
        <v>127</v>
      </c>
      <c r="M119" s="28"/>
      <c r="N119" s="116" t="s">
        <v>3</v>
      </c>
      <c r="O119" s="117" t="s">
        <v>36</v>
      </c>
      <c r="P119" s="118">
        <f t="shared" si="1"/>
        <v>0</v>
      </c>
      <c r="Q119" s="118">
        <f t="shared" si="2"/>
        <v>0</v>
      </c>
      <c r="R119" s="118">
        <f t="shared" si="3"/>
        <v>0</v>
      </c>
      <c r="T119" s="119">
        <f t="shared" si="4"/>
        <v>0</v>
      </c>
      <c r="U119" s="119">
        <v>0</v>
      </c>
      <c r="V119" s="119">
        <f t="shared" si="5"/>
        <v>0</v>
      </c>
      <c r="W119" s="119">
        <v>0</v>
      </c>
      <c r="X119" s="120">
        <f t="shared" si="6"/>
        <v>0</v>
      </c>
      <c r="AR119" s="121" t="s">
        <v>128</v>
      </c>
      <c r="AT119" s="121" t="s">
        <v>123</v>
      </c>
      <c r="AU119" s="121" t="s">
        <v>75</v>
      </c>
      <c r="AY119" s="13" t="s">
        <v>122</v>
      </c>
      <c r="BE119" s="122">
        <f t="shared" si="7"/>
        <v>0</v>
      </c>
      <c r="BF119" s="122">
        <f t="shared" si="8"/>
        <v>0</v>
      </c>
      <c r="BG119" s="122">
        <f t="shared" si="9"/>
        <v>0</v>
      </c>
      <c r="BH119" s="122">
        <f t="shared" si="10"/>
        <v>0</v>
      </c>
      <c r="BI119" s="122">
        <f t="shared" si="11"/>
        <v>0</v>
      </c>
      <c r="BJ119" s="13" t="s">
        <v>75</v>
      </c>
      <c r="BK119" s="122">
        <f t="shared" si="12"/>
        <v>0</v>
      </c>
      <c r="BL119" s="13" t="s">
        <v>128</v>
      </c>
      <c r="BM119" s="121" t="s">
        <v>268</v>
      </c>
    </row>
    <row r="120" spans="2:65" s="1" customFormat="1" ht="204" x14ac:dyDescent="0.2">
      <c r="B120" s="28"/>
      <c r="C120" s="225" t="s">
        <v>269</v>
      </c>
      <c r="D120" s="225" t="s">
        <v>123</v>
      </c>
      <c r="E120" s="226" t="s">
        <v>270</v>
      </c>
      <c r="F120" s="227" t="s">
        <v>271</v>
      </c>
      <c r="G120" s="228" t="s">
        <v>187</v>
      </c>
      <c r="H120" s="229">
        <v>8</v>
      </c>
      <c r="I120" s="115"/>
      <c r="J120" s="115"/>
      <c r="K120" s="230">
        <f t="shared" si="0"/>
        <v>0</v>
      </c>
      <c r="L120" s="227" t="s">
        <v>127</v>
      </c>
      <c r="M120" s="28"/>
      <c r="N120" s="116" t="s">
        <v>3</v>
      </c>
      <c r="O120" s="117" t="s">
        <v>36</v>
      </c>
      <c r="P120" s="118">
        <f t="shared" si="1"/>
        <v>0</v>
      </c>
      <c r="Q120" s="118">
        <f t="shared" si="2"/>
        <v>0</v>
      </c>
      <c r="R120" s="118">
        <f t="shared" si="3"/>
        <v>0</v>
      </c>
      <c r="T120" s="119">
        <f t="shared" si="4"/>
        <v>0</v>
      </c>
      <c r="U120" s="119">
        <v>0</v>
      </c>
      <c r="V120" s="119">
        <f t="shared" si="5"/>
        <v>0</v>
      </c>
      <c r="W120" s="119">
        <v>0</v>
      </c>
      <c r="X120" s="120">
        <f t="shared" si="6"/>
        <v>0</v>
      </c>
      <c r="AR120" s="121" t="s">
        <v>128</v>
      </c>
      <c r="AT120" s="121" t="s">
        <v>123</v>
      </c>
      <c r="AU120" s="121" t="s">
        <v>75</v>
      </c>
      <c r="AY120" s="13" t="s">
        <v>122</v>
      </c>
      <c r="BE120" s="122">
        <f t="shared" si="7"/>
        <v>0</v>
      </c>
      <c r="BF120" s="122">
        <f t="shared" si="8"/>
        <v>0</v>
      </c>
      <c r="BG120" s="122">
        <f t="shared" si="9"/>
        <v>0</v>
      </c>
      <c r="BH120" s="122">
        <f t="shared" si="10"/>
        <v>0</v>
      </c>
      <c r="BI120" s="122">
        <f t="shared" si="11"/>
        <v>0</v>
      </c>
      <c r="BJ120" s="13" t="s">
        <v>75</v>
      </c>
      <c r="BK120" s="122">
        <f t="shared" si="12"/>
        <v>0</v>
      </c>
      <c r="BL120" s="13" t="s">
        <v>128</v>
      </c>
      <c r="BM120" s="121" t="s">
        <v>272</v>
      </c>
    </row>
    <row r="121" spans="2:65" s="1" customFormat="1" ht="24.2" customHeight="1" x14ac:dyDescent="0.2">
      <c r="B121" s="28"/>
      <c r="C121" s="225" t="s">
        <v>273</v>
      </c>
      <c r="D121" s="225" t="s">
        <v>123</v>
      </c>
      <c r="E121" s="226" t="s">
        <v>274</v>
      </c>
      <c r="F121" s="227" t="s">
        <v>275</v>
      </c>
      <c r="G121" s="228" t="s">
        <v>126</v>
      </c>
      <c r="H121" s="229">
        <v>1</v>
      </c>
      <c r="I121" s="115"/>
      <c r="J121" s="115"/>
      <c r="K121" s="230">
        <f t="shared" si="0"/>
        <v>0</v>
      </c>
      <c r="L121" s="227" t="s">
        <v>127</v>
      </c>
      <c r="M121" s="28"/>
      <c r="N121" s="116" t="s">
        <v>3</v>
      </c>
      <c r="O121" s="117" t="s">
        <v>36</v>
      </c>
      <c r="P121" s="118">
        <f t="shared" si="1"/>
        <v>0</v>
      </c>
      <c r="Q121" s="118">
        <f t="shared" si="2"/>
        <v>0</v>
      </c>
      <c r="R121" s="118">
        <f t="shared" si="3"/>
        <v>0</v>
      </c>
      <c r="T121" s="119">
        <f t="shared" si="4"/>
        <v>0</v>
      </c>
      <c r="U121" s="119">
        <v>0</v>
      </c>
      <c r="V121" s="119">
        <f t="shared" si="5"/>
        <v>0</v>
      </c>
      <c r="W121" s="119">
        <v>0</v>
      </c>
      <c r="X121" s="120">
        <f t="shared" si="6"/>
        <v>0</v>
      </c>
      <c r="AR121" s="121" t="s">
        <v>128</v>
      </c>
      <c r="AT121" s="121" t="s">
        <v>123</v>
      </c>
      <c r="AU121" s="121" t="s">
        <v>75</v>
      </c>
      <c r="AY121" s="13" t="s">
        <v>122</v>
      </c>
      <c r="BE121" s="122">
        <f t="shared" si="7"/>
        <v>0</v>
      </c>
      <c r="BF121" s="122">
        <f t="shared" si="8"/>
        <v>0</v>
      </c>
      <c r="BG121" s="122">
        <f t="shared" si="9"/>
        <v>0</v>
      </c>
      <c r="BH121" s="122">
        <f t="shared" si="10"/>
        <v>0</v>
      </c>
      <c r="BI121" s="122">
        <f t="shared" si="11"/>
        <v>0</v>
      </c>
      <c r="BJ121" s="13" t="s">
        <v>75</v>
      </c>
      <c r="BK121" s="122">
        <f t="shared" si="12"/>
        <v>0</v>
      </c>
      <c r="BL121" s="13" t="s">
        <v>128</v>
      </c>
      <c r="BM121" s="121" t="s">
        <v>276</v>
      </c>
    </row>
    <row r="122" spans="2:65" s="1" customFormat="1" ht="204" x14ac:dyDescent="0.2">
      <c r="B122" s="28"/>
      <c r="C122" s="225" t="s">
        <v>277</v>
      </c>
      <c r="D122" s="225" t="s">
        <v>123</v>
      </c>
      <c r="E122" s="226" t="s">
        <v>278</v>
      </c>
      <c r="F122" s="227" t="s">
        <v>279</v>
      </c>
      <c r="G122" s="228" t="s">
        <v>126</v>
      </c>
      <c r="H122" s="229">
        <v>1</v>
      </c>
      <c r="I122" s="115"/>
      <c r="J122" s="115"/>
      <c r="K122" s="230">
        <f t="shared" si="0"/>
        <v>0</v>
      </c>
      <c r="L122" s="227" t="s">
        <v>127</v>
      </c>
      <c r="M122" s="28"/>
      <c r="N122" s="116" t="s">
        <v>3</v>
      </c>
      <c r="O122" s="117" t="s">
        <v>36</v>
      </c>
      <c r="P122" s="118">
        <f t="shared" si="1"/>
        <v>0</v>
      </c>
      <c r="Q122" s="118">
        <f t="shared" si="2"/>
        <v>0</v>
      </c>
      <c r="R122" s="118">
        <f t="shared" si="3"/>
        <v>0</v>
      </c>
      <c r="T122" s="119">
        <f t="shared" si="4"/>
        <v>0</v>
      </c>
      <c r="U122" s="119">
        <v>0</v>
      </c>
      <c r="V122" s="119">
        <f t="shared" si="5"/>
        <v>0</v>
      </c>
      <c r="W122" s="119">
        <v>0</v>
      </c>
      <c r="X122" s="120">
        <f t="shared" si="6"/>
        <v>0</v>
      </c>
      <c r="AR122" s="121" t="s">
        <v>128</v>
      </c>
      <c r="AT122" s="121" t="s">
        <v>123</v>
      </c>
      <c r="AU122" s="121" t="s">
        <v>75</v>
      </c>
      <c r="AY122" s="13" t="s">
        <v>122</v>
      </c>
      <c r="BE122" s="122">
        <f t="shared" si="7"/>
        <v>0</v>
      </c>
      <c r="BF122" s="122">
        <f t="shared" si="8"/>
        <v>0</v>
      </c>
      <c r="BG122" s="122">
        <f t="shared" si="9"/>
        <v>0</v>
      </c>
      <c r="BH122" s="122">
        <f t="shared" si="10"/>
        <v>0</v>
      </c>
      <c r="BI122" s="122">
        <f t="shared" si="11"/>
        <v>0</v>
      </c>
      <c r="BJ122" s="13" t="s">
        <v>75</v>
      </c>
      <c r="BK122" s="122">
        <f t="shared" si="12"/>
        <v>0</v>
      </c>
      <c r="BL122" s="13" t="s">
        <v>128</v>
      </c>
      <c r="BM122" s="121" t="s">
        <v>280</v>
      </c>
    </row>
    <row r="123" spans="2:65" s="1" customFormat="1" ht="24.2" customHeight="1" x14ac:dyDescent="0.2">
      <c r="B123" s="28"/>
      <c r="C123" s="225" t="s">
        <v>281</v>
      </c>
      <c r="D123" s="225" t="s">
        <v>123</v>
      </c>
      <c r="E123" s="226" t="s">
        <v>282</v>
      </c>
      <c r="F123" s="227" t="s">
        <v>283</v>
      </c>
      <c r="G123" s="228" t="s">
        <v>126</v>
      </c>
      <c r="H123" s="229">
        <v>1</v>
      </c>
      <c r="I123" s="115"/>
      <c r="J123" s="115"/>
      <c r="K123" s="230">
        <f t="shared" si="0"/>
        <v>0</v>
      </c>
      <c r="L123" s="227" t="s">
        <v>127</v>
      </c>
      <c r="M123" s="28"/>
      <c r="N123" s="116" t="s">
        <v>3</v>
      </c>
      <c r="O123" s="117" t="s">
        <v>36</v>
      </c>
      <c r="P123" s="118">
        <f t="shared" si="1"/>
        <v>0</v>
      </c>
      <c r="Q123" s="118">
        <f t="shared" si="2"/>
        <v>0</v>
      </c>
      <c r="R123" s="118">
        <f t="shared" si="3"/>
        <v>0</v>
      </c>
      <c r="T123" s="119">
        <f t="shared" si="4"/>
        <v>0</v>
      </c>
      <c r="U123" s="119">
        <v>0</v>
      </c>
      <c r="V123" s="119">
        <f t="shared" si="5"/>
        <v>0</v>
      </c>
      <c r="W123" s="119">
        <v>0</v>
      </c>
      <c r="X123" s="120">
        <f t="shared" si="6"/>
        <v>0</v>
      </c>
      <c r="AR123" s="121" t="s">
        <v>128</v>
      </c>
      <c r="AT123" s="121" t="s">
        <v>123</v>
      </c>
      <c r="AU123" s="121" t="s">
        <v>75</v>
      </c>
      <c r="AY123" s="13" t="s">
        <v>122</v>
      </c>
      <c r="BE123" s="122">
        <f t="shared" si="7"/>
        <v>0</v>
      </c>
      <c r="BF123" s="122">
        <f t="shared" si="8"/>
        <v>0</v>
      </c>
      <c r="BG123" s="122">
        <f t="shared" si="9"/>
        <v>0</v>
      </c>
      <c r="BH123" s="122">
        <f t="shared" si="10"/>
        <v>0</v>
      </c>
      <c r="BI123" s="122">
        <f t="shared" si="11"/>
        <v>0</v>
      </c>
      <c r="BJ123" s="13" t="s">
        <v>75</v>
      </c>
      <c r="BK123" s="122">
        <f t="shared" si="12"/>
        <v>0</v>
      </c>
      <c r="BL123" s="13" t="s">
        <v>128</v>
      </c>
      <c r="BM123" s="121" t="s">
        <v>284</v>
      </c>
    </row>
    <row r="124" spans="2:65" s="1" customFormat="1" ht="24.2" customHeight="1" x14ac:dyDescent="0.2">
      <c r="B124" s="28"/>
      <c r="C124" s="225" t="s">
        <v>285</v>
      </c>
      <c r="D124" s="225" t="s">
        <v>123</v>
      </c>
      <c r="E124" s="226" t="s">
        <v>286</v>
      </c>
      <c r="F124" s="227" t="s">
        <v>287</v>
      </c>
      <c r="G124" s="228" t="s">
        <v>126</v>
      </c>
      <c r="H124" s="229">
        <v>4</v>
      </c>
      <c r="I124" s="115"/>
      <c r="J124" s="115"/>
      <c r="K124" s="230">
        <f t="shared" si="0"/>
        <v>0</v>
      </c>
      <c r="L124" s="227" t="s">
        <v>127</v>
      </c>
      <c r="M124" s="28"/>
      <c r="N124" s="128" t="s">
        <v>3</v>
      </c>
      <c r="O124" s="129" t="s">
        <v>36</v>
      </c>
      <c r="P124" s="130">
        <f t="shared" si="1"/>
        <v>0</v>
      </c>
      <c r="Q124" s="130">
        <f t="shared" si="2"/>
        <v>0</v>
      </c>
      <c r="R124" s="130">
        <f t="shared" si="3"/>
        <v>0</v>
      </c>
      <c r="S124" s="131"/>
      <c r="T124" s="132">
        <f t="shared" si="4"/>
        <v>0</v>
      </c>
      <c r="U124" s="132">
        <v>0</v>
      </c>
      <c r="V124" s="132">
        <f t="shared" si="5"/>
        <v>0</v>
      </c>
      <c r="W124" s="132">
        <v>0</v>
      </c>
      <c r="X124" s="133">
        <f t="shared" si="6"/>
        <v>0</v>
      </c>
      <c r="AR124" s="121" t="s">
        <v>128</v>
      </c>
      <c r="AT124" s="121" t="s">
        <v>123</v>
      </c>
      <c r="AU124" s="121" t="s">
        <v>75</v>
      </c>
      <c r="AY124" s="13" t="s">
        <v>122</v>
      </c>
      <c r="BE124" s="122">
        <f t="shared" si="7"/>
        <v>0</v>
      </c>
      <c r="BF124" s="122">
        <f t="shared" si="8"/>
        <v>0</v>
      </c>
      <c r="BG124" s="122">
        <f t="shared" si="9"/>
        <v>0</v>
      </c>
      <c r="BH124" s="122">
        <f t="shared" si="10"/>
        <v>0</v>
      </c>
      <c r="BI124" s="122">
        <f t="shared" si="11"/>
        <v>0</v>
      </c>
      <c r="BJ124" s="13" t="s">
        <v>75</v>
      </c>
      <c r="BK124" s="122">
        <f t="shared" si="12"/>
        <v>0</v>
      </c>
      <c r="BL124" s="13" t="s">
        <v>128</v>
      </c>
      <c r="BM124" s="121" t="s">
        <v>288</v>
      </c>
    </row>
    <row r="125" spans="2:65" s="1" customFormat="1" ht="6.95" customHeight="1" x14ac:dyDescent="0.2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28"/>
    </row>
  </sheetData>
  <sheetProtection algorithmName="SHA-512" hashValue="BVb9tqjv+UFOEG8Dzd1B6L9nx3Gh+2MEM84isGFS4/kD8MH67TVUemFhHIwTgnweoXsSNvNW5wB1VMqrWfHGiw==" saltValue="sxM0cGDPXbv+qkbhU+o8iw==" spinCount="100000" sheet="1" objects="1" scenarios="1"/>
  <autoFilter ref="C81:L124" xr:uid="{00000000-0009-0000-0000-000003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9"/>
  <sheetViews>
    <sheetView showGridLines="0" workbookViewId="0">
      <selection activeCell="F93" sqref="F9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41" t="s">
        <v>7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T2" s="13" t="s">
        <v>84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 x14ac:dyDescent="0.2">
      <c r="B4" s="16"/>
      <c r="D4" s="17" t="s">
        <v>90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80" t="str">
        <f>'Rekapitulace stavby'!K6</f>
        <v>Oprava DŘT v žst. Vyšší Brod klášter, Loučovice, Lipno nad Vltavou</v>
      </c>
      <c r="F7" s="281"/>
      <c r="G7" s="281"/>
      <c r="H7" s="281"/>
      <c r="M7" s="16"/>
    </row>
    <row r="8" spans="2:46" s="1" customFormat="1" ht="12" customHeight="1" x14ac:dyDescent="0.2">
      <c r="B8" s="28"/>
      <c r="D8" s="23" t="s">
        <v>91</v>
      </c>
      <c r="M8" s="28"/>
    </row>
    <row r="9" spans="2:46" s="1" customFormat="1" ht="16.5" customHeight="1" x14ac:dyDescent="0.2">
      <c r="B9" s="28"/>
      <c r="E9" s="265" t="s">
        <v>315</v>
      </c>
      <c r="F9" s="279"/>
      <c r="G9" s="279"/>
      <c r="H9" s="279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21">
        <f>'Rekapitulace stavby'!AN8</f>
        <v>45692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82" t="str">
        <f>'Rekapitulace stavby'!E14</f>
        <v>Vyplň údaj</v>
      </c>
      <c r="F18" s="283"/>
      <c r="G18" s="283"/>
      <c r="H18" s="283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30</v>
      </c>
      <c r="M26" s="28"/>
    </row>
    <row r="27" spans="2:13" s="7" customFormat="1" ht="16.5" customHeight="1" x14ac:dyDescent="0.2">
      <c r="B27" s="83"/>
      <c r="E27" s="257" t="s">
        <v>3</v>
      </c>
      <c r="F27" s="257"/>
      <c r="G27" s="257"/>
      <c r="H27" s="25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93</v>
      </c>
      <c r="K30" s="84">
        <f>I61</f>
        <v>0</v>
      </c>
      <c r="M30" s="28"/>
    </row>
    <row r="31" spans="2:13" s="1" customFormat="1" ht="12.75" x14ac:dyDescent="0.2">
      <c r="B31" s="28"/>
      <c r="E31" s="23" t="s">
        <v>94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 x14ac:dyDescent="0.2">
      <c r="B35" s="28"/>
      <c r="D35" s="48" t="s">
        <v>35</v>
      </c>
      <c r="E35" s="23" t="s">
        <v>36</v>
      </c>
      <c r="F35" s="84">
        <f>ROUND((SUM(BE82:BE88)),  2)</f>
        <v>0</v>
      </c>
      <c r="I35" s="86">
        <v>0.21</v>
      </c>
      <c r="K35" s="84">
        <f>ROUND(((SUM(BE82:BE88))*I35),  2)</f>
        <v>0</v>
      </c>
      <c r="M35" s="28"/>
    </row>
    <row r="36" spans="2:13" s="1" customFormat="1" ht="14.45" customHeight="1" x14ac:dyDescent="0.2">
      <c r="B36" s="28"/>
      <c r="E36" s="23" t="s">
        <v>37</v>
      </c>
      <c r="F36" s="84">
        <f>ROUND((SUM(BF82:BF88)),  2)</f>
        <v>0</v>
      </c>
      <c r="I36" s="86">
        <v>0.12</v>
      </c>
      <c r="K36" s="84">
        <f>ROUND(((SUM(BF82:BF88))*I36),  2)</f>
        <v>0</v>
      </c>
      <c r="M36" s="28"/>
    </row>
    <row r="37" spans="2:13" s="1" customFormat="1" ht="14.45" hidden="1" customHeight="1" x14ac:dyDescent="0.2">
      <c r="B37" s="28"/>
      <c r="E37" s="23" t="s">
        <v>38</v>
      </c>
      <c r="F37" s="84">
        <f>ROUND((SUM(BG82:BG88)),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39</v>
      </c>
      <c r="F38" s="84">
        <f>ROUND((SUM(BH82:BH88)),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40</v>
      </c>
      <c r="F39" s="84">
        <f>ROUND((SUM(BI82:BI88)),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95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80" t="str">
        <f>E7</f>
        <v>Oprava DŘT v žst. Vyšší Brod klášter, Loučovice, Lipno nad Vltavou</v>
      </c>
      <c r="F50" s="281"/>
      <c r="G50" s="281"/>
      <c r="H50" s="281"/>
      <c r="M50" s="28"/>
    </row>
    <row r="51" spans="2:47" s="1" customFormat="1" ht="12" customHeight="1" x14ac:dyDescent="0.2">
      <c r="B51" s="28"/>
      <c r="C51" s="23" t="s">
        <v>91</v>
      </c>
      <c r="M51" s="28"/>
    </row>
    <row r="52" spans="2:47" s="1" customFormat="1" ht="16.5" customHeight="1" x14ac:dyDescent="0.2">
      <c r="B52" s="28"/>
      <c r="E52" s="265" t="str">
        <f>E9</f>
        <v>002 - VRN - žst. Loučovice</v>
      </c>
      <c r="F52" s="279"/>
      <c r="G52" s="279"/>
      <c r="H52" s="279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45692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96</v>
      </c>
      <c r="D59" s="87"/>
      <c r="E59" s="87"/>
      <c r="F59" s="87"/>
      <c r="G59" s="87"/>
      <c r="H59" s="87"/>
      <c r="I59" s="94" t="s">
        <v>97</v>
      </c>
      <c r="J59" s="94" t="s">
        <v>98</v>
      </c>
      <c r="K59" s="94" t="s">
        <v>99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100</v>
      </c>
    </row>
    <row r="62" spans="2:47" s="8" customFormat="1" ht="24.95" customHeight="1" x14ac:dyDescent="0.2">
      <c r="B62" s="96"/>
      <c r="D62" s="97" t="s">
        <v>101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102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80" t="str">
        <f>E7</f>
        <v>Oprava DŘT v žst. Vyšší Brod klášter, Loučovice, Lipno nad Vltavou</v>
      </c>
      <c r="F72" s="281"/>
      <c r="G72" s="281"/>
      <c r="H72" s="281"/>
      <c r="M72" s="28"/>
    </row>
    <row r="73" spans="2:13" s="1" customFormat="1" ht="12" customHeight="1" x14ac:dyDescent="0.2">
      <c r="B73" s="28"/>
      <c r="C73" s="23" t="s">
        <v>91</v>
      </c>
      <c r="M73" s="28"/>
    </row>
    <row r="74" spans="2:13" s="1" customFormat="1" ht="16.5" customHeight="1" x14ac:dyDescent="0.2">
      <c r="B74" s="28"/>
      <c r="E74" s="265" t="str">
        <f>E9</f>
        <v>002 - VRN - žst. Loučovice</v>
      </c>
      <c r="F74" s="279"/>
      <c r="G74" s="279"/>
      <c r="H74" s="279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45692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22" t="s">
        <v>103</v>
      </c>
      <c r="D81" s="223" t="s">
        <v>50</v>
      </c>
      <c r="E81" s="223" t="s">
        <v>46</v>
      </c>
      <c r="F81" s="223" t="s">
        <v>47</v>
      </c>
      <c r="G81" s="223" t="s">
        <v>104</v>
      </c>
      <c r="H81" s="223" t="s">
        <v>105</v>
      </c>
      <c r="I81" s="223" t="s">
        <v>106</v>
      </c>
      <c r="J81" s="223" t="s">
        <v>107</v>
      </c>
      <c r="K81" s="223" t="s">
        <v>99</v>
      </c>
      <c r="L81" s="101" t="s">
        <v>108</v>
      </c>
      <c r="M81" s="100"/>
      <c r="N81" s="52" t="s">
        <v>3</v>
      </c>
      <c r="O81" s="53" t="s">
        <v>35</v>
      </c>
      <c r="P81" s="53" t="s">
        <v>109</v>
      </c>
      <c r="Q81" s="53" t="s">
        <v>110</v>
      </c>
      <c r="R81" s="53" t="s">
        <v>111</v>
      </c>
      <c r="S81" s="53" t="s">
        <v>112</v>
      </c>
      <c r="T81" s="53" t="s">
        <v>113</v>
      </c>
      <c r="U81" s="53" t="s">
        <v>114</v>
      </c>
      <c r="V81" s="53" t="s">
        <v>115</v>
      </c>
      <c r="W81" s="53" t="s">
        <v>116</v>
      </c>
      <c r="X81" s="54" t="s">
        <v>117</v>
      </c>
    </row>
    <row r="82" spans="2:65" s="1" customFormat="1" ht="22.9" customHeight="1" x14ac:dyDescent="0.25">
      <c r="B82" s="28"/>
      <c r="C82" s="57" t="s">
        <v>118</v>
      </c>
      <c r="K82" s="224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100</v>
      </c>
      <c r="BK82" s="105">
        <f>BK83</f>
        <v>0</v>
      </c>
    </row>
    <row r="83" spans="2:65" s="10" customFormat="1" ht="25.9" customHeight="1" x14ac:dyDescent="0.2">
      <c r="B83" s="106"/>
      <c r="D83" s="107" t="s">
        <v>66</v>
      </c>
      <c r="E83" s="238" t="s">
        <v>119</v>
      </c>
      <c r="F83" s="238" t="s">
        <v>120</v>
      </c>
      <c r="K83" s="239">
        <f>BK83</f>
        <v>0</v>
      </c>
      <c r="M83" s="106"/>
      <c r="N83" s="108"/>
      <c r="Q83" s="109">
        <f>SUM(Q84:Q88)</f>
        <v>0</v>
      </c>
      <c r="R83" s="109">
        <f>SUM(R84:R88)</f>
        <v>0</v>
      </c>
      <c r="T83" s="110">
        <f>SUM(T84:T88)</f>
        <v>0</v>
      </c>
      <c r="V83" s="110">
        <f>SUM(V84:V88)</f>
        <v>0</v>
      </c>
      <c r="X83" s="111">
        <f>SUM(X84:X88)</f>
        <v>0</v>
      </c>
      <c r="AR83" s="107" t="s">
        <v>121</v>
      </c>
      <c r="AT83" s="112" t="s">
        <v>66</v>
      </c>
      <c r="AU83" s="112" t="s">
        <v>67</v>
      </c>
      <c r="AY83" s="107" t="s">
        <v>122</v>
      </c>
      <c r="BK83" s="113">
        <f>SUM(BK84:BK88)</f>
        <v>0</v>
      </c>
    </row>
    <row r="84" spans="2:65" s="1" customFormat="1" ht="24.2" customHeight="1" x14ac:dyDescent="0.2">
      <c r="B84" s="28"/>
      <c r="C84" s="225" t="s">
        <v>75</v>
      </c>
      <c r="D84" s="225" t="s">
        <v>123</v>
      </c>
      <c r="E84" s="226" t="s">
        <v>294</v>
      </c>
      <c r="F84" s="227" t="s">
        <v>295</v>
      </c>
      <c r="G84" s="228" t="s">
        <v>126</v>
      </c>
      <c r="H84" s="229">
        <v>1</v>
      </c>
      <c r="I84" s="115"/>
      <c r="J84" s="115"/>
      <c r="K84" s="230">
        <f>ROUND(P84*H84,2)</f>
        <v>0</v>
      </c>
      <c r="L84" s="227" t="s">
        <v>127</v>
      </c>
      <c r="M84" s="28"/>
      <c r="N84" s="116" t="s">
        <v>3</v>
      </c>
      <c r="O84" s="117" t="s">
        <v>36</v>
      </c>
      <c r="P84" s="118">
        <f>I84+J84</f>
        <v>0</v>
      </c>
      <c r="Q84" s="118">
        <f>ROUND(I84*H84,2)</f>
        <v>0</v>
      </c>
      <c r="R84" s="118">
        <f>ROUND(J84*H84,2)</f>
        <v>0</v>
      </c>
      <c r="T84" s="119">
        <f>S84*H84</f>
        <v>0</v>
      </c>
      <c r="U84" s="119">
        <v>0</v>
      </c>
      <c r="V84" s="119">
        <f>U84*H84</f>
        <v>0</v>
      </c>
      <c r="W84" s="119">
        <v>0</v>
      </c>
      <c r="X84" s="120">
        <f>W84*H84</f>
        <v>0</v>
      </c>
      <c r="AR84" s="121" t="s">
        <v>128</v>
      </c>
      <c r="AT84" s="121" t="s">
        <v>123</v>
      </c>
      <c r="AU84" s="121" t="s">
        <v>75</v>
      </c>
      <c r="AY84" s="13" t="s">
        <v>122</v>
      </c>
      <c r="BE84" s="122">
        <f>IF(O84="základní",K84,0)</f>
        <v>0</v>
      </c>
      <c r="BF84" s="122">
        <f>IF(O84="snížená",K84,0)</f>
        <v>0</v>
      </c>
      <c r="BG84" s="122">
        <f>IF(O84="zákl. přenesená",K84,0)</f>
        <v>0</v>
      </c>
      <c r="BH84" s="122">
        <f>IF(O84="sníž. přenesená",K84,0)</f>
        <v>0</v>
      </c>
      <c r="BI84" s="122">
        <f>IF(O84="nulová",K84,0)</f>
        <v>0</v>
      </c>
      <c r="BJ84" s="13" t="s">
        <v>75</v>
      </c>
      <c r="BK84" s="122">
        <f>ROUND(P84*H84,2)</f>
        <v>0</v>
      </c>
      <c r="BL84" s="13" t="s">
        <v>128</v>
      </c>
      <c r="BM84" s="121" t="s">
        <v>296</v>
      </c>
    </row>
    <row r="85" spans="2:65" s="1" customFormat="1" ht="24.2" customHeight="1" x14ac:dyDescent="0.2">
      <c r="B85" s="28"/>
      <c r="C85" s="225" t="s">
        <v>77</v>
      </c>
      <c r="D85" s="225" t="s">
        <v>123</v>
      </c>
      <c r="E85" s="226" t="s">
        <v>297</v>
      </c>
      <c r="F85" s="227" t="s">
        <v>298</v>
      </c>
      <c r="G85" s="228" t="s">
        <v>126</v>
      </c>
      <c r="H85" s="229">
        <v>1</v>
      </c>
      <c r="I85" s="115"/>
      <c r="J85" s="115"/>
      <c r="K85" s="230">
        <f>ROUND(P85*H85,2)</f>
        <v>0</v>
      </c>
      <c r="L85" s="227" t="s">
        <v>127</v>
      </c>
      <c r="M85" s="28"/>
      <c r="N85" s="116" t="s">
        <v>3</v>
      </c>
      <c r="O85" s="117" t="s">
        <v>36</v>
      </c>
      <c r="P85" s="118">
        <f>I85+J85</f>
        <v>0</v>
      </c>
      <c r="Q85" s="118">
        <f>ROUND(I85*H85,2)</f>
        <v>0</v>
      </c>
      <c r="R85" s="118">
        <f>ROUND(J85*H85,2)</f>
        <v>0</v>
      </c>
      <c r="T85" s="119">
        <f>S85*H85</f>
        <v>0</v>
      </c>
      <c r="U85" s="119">
        <v>0</v>
      </c>
      <c r="V85" s="119">
        <f>U85*H85</f>
        <v>0</v>
      </c>
      <c r="W85" s="119">
        <v>0</v>
      </c>
      <c r="X85" s="120">
        <f>W85*H85</f>
        <v>0</v>
      </c>
      <c r="AR85" s="121" t="s">
        <v>128</v>
      </c>
      <c r="AT85" s="121" t="s">
        <v>123</v>
      </c>
      <c r="AU85" s="121" t="s">
        <v>75</v>
      </c>
      <c r="AY85" s="13" t="s">
        <v>122</v>
      </c>
      <c r="BE85" s="122">
        <f>IF(O85="základní",K85,0)</f>
        <v>0</v>
      </c>
      <c r="BF85" s="122">
        <f>IF(O85="snížená",K85,0)</f>
        <v>0</v>
      </c>
      <c r="BG85" s="122">
        <f>IF(O85="zákl. přenesená",K85,0)</f>
        <v>0</v>
      </c>
      <c r="BH85" s="122">
        <f>IF(O85="sníž. přenesená",K85,0)</f>
        <v>0</v>
      </c>
      <c r="BI85" s="122">
        <f>IF(O85="nulová",K85,0)</f>
        <v>0</v>
      </c>
      <c r="BJ85" s="13" t="s">
        <v>75</v>
      </c>
      <c r="BK85" s="122">
        <f>ROUND(P85*H85,2)</f>
        <v>0</v>
      </c>
      <c r="BL85" s="13" t="s">
        <v>128</v>
      </c>
      <c r="BM85" s="121" t="s">
        <v>299</v>
      </c>
    </row>
    <row r="86" spans="2:65" s="1" customFormat="1" ht="49.15" customHeight="1" x14ac:dyDescent="0.2">
      <c r="B86" s="28"/>
      <c r="C86" s="225" t="s">
        <v>133</v>
      </c>
      <c r="D86" s="225" t="s">
        <v>123</v>
      </c>
      <c r="E86" s="226" t="s">
        <v>300</v>
      </c>
      <c r="F86" s="227" t="s">
        <v>301</v>
      </c>
      <c r="G86" s="228" t="s">
        <v>302</v>
      </c>
      <c r="H86" s="229">
        <v>0.15</v>
      </c>
      <c r="I86" s="115"/>
      <c r="J86" s="115"/>
      <c r="K86" s="230">
        <f>ROUND(P86*H86,2)</f>
        <v>0</v>
      </c>
      <c r="L86" s="227" t="s">
        <v>127</v>
      </c>
      <c r="M86" s="28"/>
      <c r="N86" s="116" t="s">
        <v>3</v>
      </c>
      <c r="O86" s="117" t="s">
        <v>36</v>
      </c>
      <c r="P86" s="118">
        <f>I86+J86</f>
        <v>0</v>
      </c>
      <c r="Q86" s="118">
        <f>ROUND(I86*H86,2)</f>
        <v>0</v>
      </c>
      <c r="R86" s="118">
        <f>ROUND(J86*H86,2)</f>
        <v>0</v>
      </c>
      <c r="T86" s="119">
        <f>S86*H86</f>
        <v>0</v>
      </c>
      <c r="U86" s="119">
        <v>0</v>
      </c>
      <c r="V86" s="119">
        <f>U86*H86</f>
        <v>0</v>
      </c>
      <c r="W86" s="119">
        <v>0</v>
      </c>
      <c r="X86" s="120">
        <f>W86*H86</f>
        <v>0</v>
      </c>
      <c r="AR86" s="121" t="s">
        <v>128</v>
      </c>
      <c r="AT86" s="121" t="s">
        <v>123</v>
      </c>
      <c r="AU86" s="121" t="s">
        <v>75</v>
      </c>
      <c r="AY86" s="13" t="s">
        <v>122</v>
      </c>
      <c r="BE86" s="122">
        <f>IF(O86="základní",K86,0)</f>
        <v>0</v>
      </c>
      <c r="BF86" s="122">
        <f>IF(O86="snížená",K86,0)</f>
        <v>0</v>
      </c>
      <c r="BG86" s="122">
        <f>IF(O86="zákl. přenesená",K86,0)</f>
        <v>0</v>
      </c>
      <c r="BH86" s="122">
        <f>IF(O86="sníž. přenesená",K86,0)</f>
        <v>0</v>
      </c>
      <c r="BI86" s="122">
        <f>IF(O86="nulová",K86,0)</f>
        <v>0</v>
      </c>
      <c r="BJ86" s="13" t="s">
        <v>75</v>
      </c>
      <c r="BK86" s="122">
        <f>ROUND(P86*H86,2)</f>
        <v>0</v>
      </c>
      <c r="BL86" s="13" t="s">
        <v>128</v>
      </c>
      <c r="BM86" s="121" t="s">
        <v>303</v>
      </c>
    </row>
    <row r="87" spans="2:65" s="1" customFormat="1" ht="24.2" customHeight="1" x14ac:dyDescent="0.2">
      <c r="B87" s="28"/>
      <c r="C87" s="231" t="s">
        <v>121</v>
      </c>
      <c r="D87" s="231" t="s">
        <v>190</v>
      </c>
      <c r="E87" s="232" t="s">
        <v>304</v>
      </c>
      <c r="F87" s="233" t="s">
        <v>305</v>
      </c>
      <c r="G87" s="234" t="s">
        <v>126</v>
      </c>
      <c r="H87" s="235">
        <v>1</v>
      </c>
      <c r="I87" s="124"/>
      <c r="J87" s="125"/>
      <c r="K87" s="237">
        <f>ROUND(P87*H87,2)</f>
        <v>0</v>
      </c>
      <c r="L87" s="233" t="s">
        <v>127</v>
      </c>
      <c r="M87" s="126"/>
      <c r="N87" s="127" t="s">
        <v>3</v>
      </c>
      <c r="O87" s="117" t="s">
        <v>36</v>
      </c>
      <c r="P87" s="118">
        <f>I87+J87</f>
        <v>0</v>
      </c>
      <c r="Q87" s="118">
        <f>ROUND(I87*H87,2)</f>
        <v>0</v>
      </c>
      <c r="R87" s="118">
        <f>ROUND(J87*H87,2)</f>
        <v>0</v>
      </c>
      <c r="T87" s="119">
        <f>S87*H87</f>
        <v>0</v>
      </c>
      <c r="U87" s="119">
        <v>0</v>
      </c>
      <c r="V87" s="119">
        <f>U87*H87</f>
        <v>0</v>
      </c>
      <c r="W87" s="119">
        <v>0</v>
      </c>
      <c r="X87" s="120">
        <f>W87*H87</f>
        <v>0</v>
      </c>
      <c r="AR87" s="121" t="s">
        <v>128</v>
      </c>
      <c r="AT87" s="121" t="s">
        <v>190</v>
      </c>
      <c r="AU87" s="121" t="s">
        <v>75</v>
      </c>
      <c r="AY87" s="13" t="s">
        <v>122</v>
      </c>
      <c r="BE87" s="122">
        <f>IF(O87="základní",K87,0)</f>
        <v>0</v>
      </c>
      <c r="BF87" s="122">
        <f>IF(O87="snížená",K87,0)</f>
        <v>0</v>
      </c>
      <c r="BG87" s="122">
        <f>IF(O87="zákl. přenesená",K87,0)</f>
        <v>0</v>
      </c>
      <c r="BH87" s="122">
        <f>IF(O87="sníž. přenesená",K87,0)</f>
        <v>0</v>
      </c>
      <c r="BI87" s="122">
        <f>IF(O87="nulová",K87,0)</f>
        <v>0</v>
      </c>
      <c r="BJ87" s="13" t="s">
        <v>75</v>
      </c>
      <c r="BK87" s="122">
        <f>ROUND(P87*H87,2)</f>
        <v>0</v>
      </c>
      <c r="BL87" s="13" t="s">
        <v>128</v>
      </c>
      <c r="BM87" s="121" t="s">
        <v>306</v>
      </c>
    </row>
    <row r="88" spans="2:65" s="1" customFormat="1" ht="24.2" customHeight="1" x14ac:dyDescent="0.2">
      <c r="B88" s="28"/>
      <c r="C88" s="225" t="s">
        <v>140</v>
      </c>
      <c r="D88" s="225" t="s">
        <v>123</v>
      </c>
      <c r="E88" s="226" t="s">
        <v>307</v>
      </c>
      <c r="F88" s="227" t="s">
        <v>308</v>
      </c>
      <c r="G88" s="228" t="s">
        <v>126</v>
      </c>
      <c r="H88" s="229">
        <v>1</v>
      </c>
      <c r="I88" s="115"/>
      <c r="J88" s="115"/>
      <c r="K88" s="230">
        <f>ROUND(P88*H88,2)</f>
        <v>0</v>
      </c>
      <c r="L88" s="227" t="s">
        <v>127</v>
      </c>
      <c r="M88" s="28"/>
      <c r="N88" s="128" t="s">
        <v>3</v>
      </c>
      <c r="O88" s="129" t="s">
        <v>36</v>
      </c>
      <c r="P88" s="130">
        <f>I88+J88</f>
        <v>0</v>
      </c>
      <c r="Q88" s="130">
        <f>ROUND(I88*H88,2)</f>
        <v>0</v>
      </c>
      <c r="R88" s="130">
        <f>ROUND(J88*H88,2)</f>
        <v>0</v>
      </c>
      <c r="S88" s="131"/>
      <c r="T88" s="132">
        <f>S88*H88</f>
        <v>0</v>
      </c>
      <c r="U88" s="132">
        <v>0</v>
      </c>
      <c r="V88" s="132">
        <f>U88*H88</f>
        <v>0</v>
      </c>
      <c r="W88" s="132">
        <v>0</v>
      </c>
      <c r="X88" s="133">
        <f>W88*H88</f>
        <v>0</v>
      </c>
      <c r="AR88" s="121" t="s">
        <v>128</v>
      </c>
      <c r="AT88" s="121" t="s">
        <v>123</v>
      </c>
      <c r="AU88" s="121" t="s">
        <v>75</v>
      </c>
      <c r="AY88" s="13" t="s">
        <v>122</v>
      </c>
      <c r="BE88" s="122">
        <f>IF(O88="základní",K88,0)</f>
        <v>0</v>
      </c>
      <c r="BF88" s="122">
        <f>IF(O88="snížená",K88,0)</f>
        <v>0</v>
      </c>
      <c r="BG88" s="122">
        <f>IF(O88="zákl. přenesená",K88,0)</f>
        <v>0</v>
      </c>
      <c r="BH88" s="122">
        <f>IF(O88="sníž. přenesená",K88,0)</f>
        <v>0</v>
      </c>
      <c r="BI88" s="122">
        <f>IF(O88="nulová",K88,0)</f>
        <v>0</v>
      </c>
      <c r="BJ88" s="13" t="s">
        <v>75</v>
      </c>
      <c r="BK88" s="122">
        <f>ROUND(P88*H88,2)</f>
        <v>0</v>
      </c>
      <c r="BL88" s="13" t="s">
        <v>128</v>
      </c>
      <c r="BM88" s="121" t="s">
        <v>309</v>
      </c>
    </row>
    <row r="89" spans="2:65" s="1" customFormat="1" ht="6.95" customHeight="1" x14ac:dyDescent="0.2"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28"/>
    </row>
  </sheetData>
  <sheetProtection algorithmName="SHA-512" hashValue="GwLKGPPSn4S7K92sPfGJxFfKxRu+dyw9XbR+SZ5waDk9/B7oIAM5ylBJkPdZkiU/OndSXaAE/0JhPCKCRiabQA==" saltValue="LJYwPeOPvhKioAzO7adRhw==" spinCount="100000" sheet="1" objects="1" scenarios="1"/>
  <autoFilter ref="C81:L88" xr:uid="{00000000-0009-0000-0000-000004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6"/>
  <sheetViews>
    <sheetView showGridLines="0" workbookViewId="0">
      <selection activeCell="F83" sqref="F8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0.164062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41" t="s">
        <v>7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T2" s="13" t="s">
        <v>87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 x14ac:dyDescent="0.2">
      <c r="B4" s="16"/>
      <c r="D4" s="17" t="s">
        <v>90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80" t="str">
        <f>'Rekapitulace stavby'!K6</f>
        <v>Oprava DŘT v žst. Vyšší Brod klášter, Loučovice, Lipno nad Vltavou</v>
      </c>
      <c r="F7" s="281"/>
      <c r="G7" s="281"/>
      <c r="H7" s="281"/>
      <c r="M7" s="16"/>
    </row>
    <row r="8" spans="2:46" s="1" customFormat="1" ht="12" customHeight="1" x14ac:dyDescent="0.2">
      <c r="B8" s="28"/>
      <c r="D8" s="23" t="s">
        <v>91</v>
      </c>
      <c r="M8" s="28"/>
    </row>
    <row r="9" spans="2:46" s="1" customFormat="1" ht="16.5" customHeight="1" x14ac:dyDescent="0.2">
      <c r="B9" s="28"/>
      <c r="E9" s="265" t="s">
        <v>316</v>
      </c>
      <c r="F9" s="279"/>
      <c r="G9" s="279"/>
      <c r="H9" s="279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21">
        <f>'Rekapitulace stavby'!AN8</f>
        <v>45692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82" t="str">
        <f>'Rekapitulace stavby'!E14</f>
        <v>Vyplň údaj</v>
      </c>
      <c r="F18" s="283"/>
      <c r="G18" s="283"/>
      <c r="H18" s="283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30</v>
      </c>
      <c r="M26" s="28"/>
    </row>
    <row r="27" spans="2:13" s="7" customFormat="1" ht="16.5" customHeight="1" x14ac:dyDescent="0.2">
      <c r="B27" s="83"/>
      <c r="E27" s="257" t="s">
        <v>3</v>
      </c>
      <c r="F27" s="257"/>
      <c r="G27" s="257"/>
      <c r="H27" s="25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93</v>
      </c>
      <c r="K30" s="84">
        <f>I61</f>
        <v>0</v>
      </c>
      <c r="M30" s="28"/>
    </row>
    <row r="31" spans="2:13" s="1" customFormat="1" ht="12.75" x14ac:dyDescent="0.2">
      <c r="B31" s="28"/>
      <c r="E31" s="23" t="s">
        <v>94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 x14ac:dyDescent="0.2">
      <c r="B35" s="28"/>
      <c r="D35" s="48" t="s">
        <v>35</v>
      </c>
      <c r="E35" s="23" t="s">
        <v>36</v>
      </c>
      <c r="F35" s="84">
        <f>ROUND((SUM(BE82:BE125)),  2)</f>
        <v>0</v>
      </c>
      <c r="I35" s="86">
        <v>0.21</v>
      </c>
      <c r="K35" s="84">
        <f>ROUND(((SUM(BE82:BE125))*I35),  2)</f>
        <v>0</v>
      </c>
      <c r="M35" s="28"/>
    </row>
    <row r="36" spans="2:13" s="1" customFormat="1" ht="14.45" customHeight="1" x14ac:dyDescent="0.2">
      <c r="B36" s="28"/>
      <c r="E36" s="23" t="s">
        <v>37</v>
      </c>
      <c r="F36" s="84">
        <f>ROUND((SUM(BF82:BF125)),  2)</f>
        <v>0</v>
      </c>
      <c r="I36" s="86">
        <v>0.12</v>
      </c>
      <c r="K36" s="84">
        <f>ROUND(((SUM(BF82:BF125))*I36),  2)</f>
        <v>0</v>
      </c>
      <c r="M36" s="28"/>
    </row>
    <row r="37" spans="2:13" s="1" customFormat="1" ht="14.45" hidden="1" customHeight="1" x14ac:dyDescent="0.2">
      <c r="B37" s="28"/>
      <c r="E37" s="23" t="s">
        <v>38</v>
      </c>
      <c r="F37" s="84">
        <f>ROUND((SUM(BG82:BG125)),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39</v>
      </c>
      <c r="F38" s="84">
        <f>ROUND((SUM(BH82:BH125)),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40</v>
      </c>
      <c r="F39" s="84">
        <f>ROUND((SUM(BI82:BI125)),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95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80" t="str">
        <f>E7</f>
        <v>Oprava DŘT v žst. Vyšší Brod klášter, Loučovice, Lipno nad Vltavou</v>
      </c>
      <c r="F50" s="281"/>
      <c r="G50" s="281"/>
      <c r="H50" s="281"/>
      <c r="M50" s="28"/>
    </row>
    <row r="51" spans="2:47" s="1" customFormat="1" ht="12" customHeight="1" x14ac:dyDescent="0.2">
      <c r="B51" s="28"/>
      <c r="C51" s="23" t="s">
        <v>91</v>
      </c>
      <c r="M51" s="28"/>
    </row>
    <row r="52" spans="2:47" s="1" customFormat="1" ht="16.5" customHeight="1" x14ac:dyDescent="0.2">
      <c r="B52" s="28"/>
      <c r="E52" s="265" t="str">
        <f>E9</f>
        <v>003 - žst. Lipno nad Vltavou</v>
      </c>
      <c r="F52" s="279"/>
      <c r="G52" s="279"/>
      <c r="H52" s="279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45692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96</v>
      </c>
      <c r="D59" s="87"/>
      <c r="E59" s="87"/>
      <c r="F59" s="87"/>
      <c r="G59" s="87"/>
      <c r="H59" s="87"/>
      <c r="I59" s="94" t="s">
        <v>97</v>
      </c>
      <c r="J59" s="94" t="s">
        <v>98</v>
      </c>
      <c r="K59" s="94" t="s">
        <v>99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100</v>
      </c>
    </row>
    <row r="62" spans="2:47" s="8" customFormat="1" ht="24.95" customHeight="1" x14ac:dyDescent="0.2">
      <c r="B62" s="96"/>
      <c r="D62" s="97" t="s">
        <v>101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102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80" t="str">
        <f>E7</f>
        <v>Oprava DŘT v žst. Vyšší Brod klášter, Loučovice, Lipno nad Vltavou</v>
      </c>
      <c r="F72" s="281"/>
      <c r="G72" s="281"/>
      <c r="H72" s="281"/>
      <c r="M72" s="28"/>
    </row>
    <row r="73" spans="2:13" s="1" customFormat="1" ht="12" customHeight="1" x14ac:dyDescent="0.2">
      <c r="B73" s="28"/>
      <c r="C73" s="23" t="s">
        <v>91</v>
      </c>
      <c r="M73" s="28"/>
    </row>
    <row r="74" spans="2:13" s="1" customFormat="1" ht="16.5" customHeight="1" x14ac:dyDescent="0.2">
      <c r="B74" s="28"/>
      <c r="E74" s="265" t="str">
        <f>E9</f>
        <v>003 - žst. Lipno nad Vltavou</v>
      </c>
      <c r="F74" s="279"/>
      <c r="G74" s="279"/>
      <c r="H74" s="279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45692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22" t="s">
        <v>103</v>
      </c>
      <c r="D81" s="223" t="s">
        <v>50</v>
      </c>
      <c r="E81" s="223" t="s">
        <v>46</v>
      </c>
      <c r="F81" s="223" t="s">
        <v>47</v>
      </c>
      <c r="G81" s="223" t="s">
        <v>104</v>
      </c>
      <c r="H81" s="223" t="s">
        <v>105</v>
      </c>
      <c r="I81" s="223" t="s">
        <v>106</v>
      </c>
      <c r="J81" s="223" t="s">
        <v>107</v>
      </c>
      <c r="K81" s="223" t="s">
        <v>99</v>
      </c>
      <c r="L81" s="101" t="s">
        <v>108</v>
      </c>
      <c r="M81" s="100"/>
      <c r="N81" s="52" t="s">
        <v>3</v>
      </c>
      <c r="O81" s="53" t="s">
        <v>35</v>
      </c>
      <c r="P81" s="53" t="s">
        <v>109</v>
      </c>
      <c r="Q81" s="53" t="s">
        <v>110</v>
      </c>
      <c r="R81" s="53" t="s">
        <v>111</v>
      </c>
      <c r="S81" s="53" t="s">
        <v>112</v>
      </c>
      <c r="T81" s="53" t="s">
        <v>113</v>
      </c>
      <c r="U81" s="53" t="s">
        <v>114</v>
      </c>
      <c r="V81" s="53" t="s">
        <v>115</v>
      </c>
      <c r="W81" s="53" t="s">
        <v>116</v>
      </c>
      <c r="X81" s="54" t="s">
        <v>117</v>
      </c>
    </row>
    <row r="82" spans="2:65" s="1" customFormat="1" ht="22.9" customHeight="1" x14ac:dyDescent="0.25">
      <c r="B82" s="28"/>
      <c r="C82" s="57" t="s">
        <v>118</v>
      </c>
      <c r="K82" s="224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100</v>
      </c>
      <c r="BK82" s="105">
        <f>BK83</f>
        <v>0</v>
      </c>
    </row>
    <row r="83" spans="2:65" s="10" customFormat="1" ht="25.9" customHeight="1" x14ac:dyDescent="0.2">
      <c r="B83" s="106"/>
      <c r="D83" s="107" t="s">
        <v>66</v>
      </c>
      <c r="E83" s="238" t="s">
        <v>119</v>
      </c>
      <c r="F83" s="238" t="s">
        <v>120</v>
      </c>
      <c r="K83" s="239">
        <f>BK83</f>
        <v>0</v>
      </c>
      <c r="M83" s="106"/>
      <c r="N83" s="108"/>
      <c r="Q83" s="109">
        <f>SUM(Q84:Q125)</f>
        <v>0</v>
      </c>
      <c r="R83" s="109">
        <f>SUM(R84:R125)</f>
        <v>0</v>
      </c>
      <c r="T83" s="110">
        <f>SUM(T84:T125)</f>
        <v>0</v>
      </c>
      <c r="V83" s="110">
        <f>SUM(V84:V125)</f>
        <v>0</v>
      </c>
      <c r="X83" s="111">
        <f>SUM(X84:X125)</f>
        <v>0</v>
      </c>
      <c r="AR83" s="107" t="s">
        <v>121</v>
      </c>
      <c r="AT83" s="112" t="s">
        <v>66</v>
      </c>
      <c r="AU83" s="112" t="s">
        <v>67</v>
      </c>
      <c r="AY83" s="107" t="s">
        <v>122</v>
      </c>
      <c r="BK83" s="113">
        <f>SUM(BK84:BK125)</f>
        <v>0</v>
      </c>
    </row>
    <row r="84" spans="2:65" s="1" customFormat="1" ht="24.2" customHeight="1" x14ac:dyDescent="0.2">
      <c r="B84" s="28"/>
      <c r="C84" s="225" t="s">
        <v>75</v>
      </c>
      <c r="D84" s="225" t="s">
        <v>123</v>
      </c>
      <c r="E84" s="226" t="s">
        <v>124</v>
      </c>
      <c r="F84" s="227" t="s">
        <v>125</v>
      </c>
      <c r="G84" s="228" t="s">
        <v>126</v>
      </c>
      <c r="H84" s="229">
        <v>1</v>
      </c>
      <c r="I84" s="115"/>
      <c r="J84" s="115"/>
      <c r="K84" s="230">
        <f t="shared" ref="K84:K125" si="0">ROUND(P84*H84,2)</f>
        <v>0</v>
      </c>
      <c r="L84" s="114" t="s">
        <v>127</v>
      </c>
      <c r="M84" s="28"/>
      <c r="N84" s="116" t="s">
        <v>3</v>
      </c>
      <c r="O84" s="117" t="s">
        <v>36</v>
      </c>
      <c r="P84" s="118">
        <f t="shared" ref="P84:P125" si="1">I84+J84</f>
        <v>0</v>
      </c>
      <c r="Q84" s="118">
        <f t="shared" ref="Q84:Q125" si="2">ROUND(I84*H84,2)</f>
        <v>0</v>
      </c>
      <c r="R84" s="118">
        <f t="shared" ref="R84:R125" si="3">ROUND(J84*H84,2)</f>
        <v>0</v>
      </c>
      <c r="T84" s="119">
        <f t="shared" ref="T84:T125" si="4">S84*H84</f>
        <v>0</v>
      </c>
      <c r="U84" s="119">
        <v>0</v>
      </c>
      <c r="V84" s="119">
        <f t="shared" ref="V84:V125" si="5">U84*H84</f>
        <v>0</v>
      </c>
      <c r="W84" s="119">
        <v>0</v>
      </c>
      <c r="X84" s="120">
        <f t="shared" ref="X84:X125" si="6">W84*H84</f>
        <v>0</v>
      </c>
      <c r="AR84" s="121" t="s">
        <v>128</v>
      </c>
      <c r="AT84" s="121" t="s">
        <v>123</v>
      </c>
      <c r="AU84" s="121" t="s">
        <v>75</v>
      </c>
      <c r="AY84" s="13" t="s">
        <v>122</v>
      </c>
      <c r="BE84" s="122">
        <f t="shared" ref="BE84:BE125" si="7">IF(O84="základní",K84,0)</f>
        <v>0</v>
      </c>
      <c r="BF84" s="122">
        <f t="shared" ref="BF84:BF125" si="8">IF(O84="snížená",K84,0)</f>
        <v>0</v>
      </c>
      <c r="BG84" s="122">
        <f t="shared" ref="BG84:BG125" si="9">IF(O84="zákl. přenesená",K84,0)</f>
        <v>0</v>
      </c>
      <c r="BH84" s="122">
        <f t="shared" ref="BH84:BH125" si="10">IF(O84="sníž. přenesená",K84,0)</f>
        <v>0</v>
      </c>
      <c r="BI84" s="122">
        <f t="shared" ref="BI84:BI125" si="11">IF(O84="nulová",K84,0)</f>
        <v>0</v>
      </c>
      <c r="BJ84" s="13" t="s">
        <v>75</v>
      </c>
      <c r="BK84" s="122">
        <f t="shared" ref="BK84:BK125" si="12">ROUND(P84*H84,2)</f>
        <v>0</v>
      </c>
      <c r="BL84" s="13" t="s">
        <v>128</v>
      </c>
      <c r="BM84" s="121" t="s">
        <v>129</v>
      </c>
    </row>
    <row r="85" spans="2:65" s="1" customFormat="1" ht="24.2" customHeight="1" x14ac:dyDescent="0.2">
      <c r="B85" s="28"/>
      <c r="C85" s="225" t="s">
        <v>77</v>
      </c>
      <c r="D85" s="225" t="s">
        <v>123</v>
      </c>
      <c r="E85" s="226" t="s">
        <v>130</v>
      </c>
      <c r="F85" s="227" t="s">
        <v>131</v>
      </c>
      <c r="G85" s="228" t="s">
        <v>126</v>
      </c>
      <c r="H85" s="229">
        <v>1</v>
      </c>
      <c r="I85" s="115"/>
      <c r="J85" s="115"/>
      <c r="K85" s="230">
        <f t="shared" si="0"/>
        <v>0</v>
      </c>
      <c r="L85" s="114" t="s">
        <v>127</v>
      </c>
      <c r="M85" s="28"/>
      <c r="N85" s="116" t="s">
        <v>3</v>
      </c>
      <c r="O85" s="117" t="s">
        <v>36</v>
      </c>
      <c r="P85" s="118">
        <f t="shared" si="1"/>
        <v>0</v>
      </c>
      <c r="Q85" s="118">
        <f t="shared" si="2"/>
        <v>0</v>
      </c>
      <c r="R85" s="118">
        <f t="shared" si="3"/>
        <v>0</v>
      </c>
      <c r="T85" s="119">
        <f t="shared" si="4"/>
        <v>0</v>
      </c>
      <c r="U85" s="119">
        <v>0</v>
      </c>
      <c r="V85" s="119">
        <f t="shared" si="5"/>
        <v>0</v>
      </c>
      <c r="W85" s="119">
        <v>0</v>
      </c>
      <c r="X85" s="120">
        <f t="shared" si="6"/>
        <v>0</v>
      </c>
      <c r="AR85" s="121" t="s">
        <v>128</v>
      </c>
      <c r="AT85" s="121" t="s">
        <v>123</v>
      </c>
      <c r="AU85" s="121" t="s">
        <v>75</v>
      </c>
      <c r="AY85" s="13" t="s">
        <v>122</v>
      </c>
      <c r="BE85" s="122">
        <f t="shared" si="7"/>
        <v>0</v>
      </c>
      <c r="BF85" s="122">
        <f t="shared" si="8"/>
        <v>0</v>
      </c>
      <c r="BG85" s="122">
        <f t="shared" si="9"/>
        <v>0</v>
      </c>
      <c r="BH85" s="122">
        <f t="shared" si="10"/>
        <v>0</v>
      </c>
      <c r="BI85" s="122">
        <f t="shared" si="11"/>
        <v>0</v>
      </c>
      <c r="BJ85" s="13" t="s">
        <v>75</v>
      </c>
      <c r="BK85" s="122">
        <f t="shared" si="12"/>
        <v>0</v>
      </c>
      <c r="BL85" s="13" t="s">
        <v>128</v>
      </c>
      <c r="BM85" s="121" t="s">
        <v>132</v>
      </c>
    </row>
    <row r="86" spans="2:65" s="1" customFormat="1" ht="24.2" customHeight="1" x14ac:dyDescent="0.2">
      <c r="B86" s="28"/>
      <c r="C86" s="225" t="s">
        <v>133</v>
      </c>
      <c r="D86" s="225" t="s">
        <v>123</v>
      </c>
      <c r="E86" s="226" t="s">
        <v>134</v>
      </c>
      <c r="F86" s="227" t="s">
        <v>135</v>
      </c>
      <c r="G86" s="228" t="s">
        <v>126</v>
      </c>
      <c r="H86" s="229">
        <v>1</v>
      </c>
      <c r="I86" s="115"/>
      <c r="J86" s="115"/>
      <c r="K86" s="230">
        <f t="shared" si="0"/>
        <v>0</v>
      </c>
      <c r="L86" s="114" t="s">
        <v>127</v>
      </c>
      <c r="M86" s="28"/>
      <c r="N86" s="116" t="s">
        <v>3</v>
      </c>
      <c r="O86" s="117" t="s">
        <v>36</v>
      </c>
      <c r="P86" s="118">
        <f t="shared" si="1"/>
        <v>0</v>
      </c>
      <c r="Q86" s="118">
        <f t="shared" si="2"/>
        <v>0</v>
      </c>
      <c r="R86" s="118">
        <f t="shared" si="3"/>
        <v>0</v>
      </c>
      <c r="T86" s="119">
        <f t="shared" si="4"/>
        <v>0</v>
      </c>
      <c r="U86" s="119">
        <v>0</v>
      </c>
      <c r="V86" s="119">
        <f t="shared" si="5"/>
        <v>0</v>
      </c>
      <c r="W86" s="119">
        <v>0</v>
      </c>
      <c r="X86" s="120">
        <f t="shared" si="6"/>
        <v>0</v>
      </c>
      <c r="AR86" s="121" t="s">
        <v>128</v>
      </c>
      <c r="AT86" s="121" t="s">
        <v>123</v>
      </c>
      <c r="AU86" s="121" t="s">
        <v>75</v>
      </c>
      <c r="AY86" s="13" t="s">
        <v>122</v>
      </c>
      <c r="BE86" s="122">
        <f t="shared" si="7"/>
        <v>0</v>
      </c>
      <c r="BF86" s="122">
        <f t="shared" si="8"/>
        <v>0</v>
      </c>
      <c r="BG86" s="122">
        <f t="shared" si="9"/>
        <v>0</v>
      </c>
      <c r="BH86" s="122">
        <f t="shared" si="10"/>
        <v>0</v>
      </c>
      <c r="BI86" s="122">
        <f t="shared" si="11"/>
        <v>0</v>
      </c>
      <c r="BJ86" s="13" t="s">
        <v>75</v>
      </c>
      <c r="BK86" s="122">
        <f t="shared" si="12"/>
        <v>0</v>
      </c>
      <c r="BL86" s="13" t="s">
        <v>128</v>
      </c>
      <c r="BM86" s="121" t="s">
        <v>136</v>
      </c>
    </row>
    <row r="87" spans="2:65" s="1" customFormat="1" ht="37.9" customHeight="1" x14ac:dyDescent="0.2">
      <c r="B87" s="28"/>
      <c r="C87" s="225" t="s">
        <v>121</v>
      </c>
      <c r="D87" s="225" t="s">
        <v>123</v>
      </c>
      <c r="E87" s="226" t="s">
        <v>137</v>
      </c>
      <c r="F87" s="227" t="s">
        <v>138</v>
      </c>
      <c r="G87" s="228" t="s">
        <v>126</v>
      </c>
      <c r="H87" s="229">
        <v>1</v>
      </c>
      <c r="I87" s="115"/>
      <c r="J87" s="115"/>
      <c r="K87" s="230">
        <f t="shared" si="0"/>
        <v>0</v>
      </c>
      <c r="L87" s="114" t="s">
        <v>127</v>
      </c>
      <c r="M87" s="28"/>
      <c r="N87" s="116" t="s">
        <v>3</v>
      </c>
      <c r="O87" s="117" t="s">
        <v>36</v>
      </c>
      <c r="P87" s="118">
        <f t="shared" si="1"/>
        <v>0</v>
      </c>
      <c r="Q87" s="118">
        <f t="shared" si="2"/>
        <v>0</v>
      </c>
      <c r="R87" s="118">
        <f t="shared" si="3"/>
        <v>0</v>
      </c>
      <c r="T87" s="119">
        <f t="shared" si="4"/>
        <v>0</v>
      </c>
      <c r="U87" s="119">
        <v>0</v>
      </c>
      <c r="V87" s="119">
        <f t="shared" si="5"/>
        <v>0</v>
      </c>
      <c r="W87" s="119">
        <v>0</v>
      </c>
      <c r="X87" s="120">
        <f t="shared" si="6"/>
        <v>0</v>
      </c>
      <c r="AR87" s="121" t="s">
        <v>128</v>
      </c>
      <c r="AT87" s="121" t="s">
        <v>123</v>
      </c>
      <c r="AU87" s="121" t="s">
        <v>75</v>
      </c>
      <c r="AY87" s="13" t="s">
        <v>122</v>
      </c>
      <c r="BE87" s="122">
        <f t="shared" si="7"/>
        <v>0</v>
      </c>
      <c r="BF87" s="122">
        <f t="shared" si="8"/>
        <v>0</v>
      </c>
      <c r="BG87" s="122">
        <f t="shared" si="9"/>
        <v>0</v>
      </c>
      <c r="BH87" s="122">
        <f t="shared" si="10"/>
        <v>0</v>
      </c>
      <c r="BI87" s="122">
        <f t="shared" si="11"/>
        <v>0</v>
      </c>
      <c r="BJ87" s="13" t="s">
        <v>75</v>
      </c>
      <c r="BK87" s="122">
        <f t="shared" si="12"/>
        <v>0</v>
      </c>
      <c r="BL87" s="13" t="s">
        <v>128</v>
      </c>
      <c r="BM87" s="121" t="s">
        <v>139</v>
      </c>
    </row>
    <row r="88" spans="2:65" s="1" customFormat="1" ht="44.25" customHeight="1" x14ac:dyDescent="0.2">
      <c r="B88" s="28"/>
      <c r="C88" s="225" t="s">
        <v>140</v>
      </c>
      <c r="D88" s="225" t="s">
        <v>123</v>
      </c>
      <c r="E88" s="226" t="s">
        <v>141</v>
      </c>
      <c r="F88" s="227" t="s">
        <v>142</v>
      </c>
      <c r="G88" s="228" t="s">
        <v>126</v>
      </c>
      <c r="H88" s="229">
        <v>1</v>
      </c>
      <c r="I88" s="115"/>
      <c r="J88" s="115"/>
      <c r="K88" s="230">
        <f t="shared" si="0"/>
        <v>0</v>
      </c>
      <c r="L88" s="114" t="s">
        <v>127</v>
      </c>
      <c r="M88" s="28"/>
      <c r="N88" s="116" t="s">
        <v>3</v>
      </c>
      <c r="O88" s="117" t="s">
        <v>36</v>
      </c>
      <c r="P88" s="118">
        <f t="shared" si="1"/>
        <v>0</v>
      </c>
      <c r="Q88" s="118">
        <f t="shared" si="2"/>
        <v>0</v>
      </c>
      <c r="R88" s="118">
        <f t="shared" si="3"/>
        <v>0</v>
      </c>
      <c r="T88" s="119">
        <f t="shared" si="4"/>
        <v>0</v>
      </c>
      <c r="U88" s="119">
        <v>0</v>
      </c>
      <c r="V88" s="119">
        <f t="shared" si="5"/>
        <v>0</v>
      </c>
      <c r="W88" s="119">
        <v>0</v>
      </c>
      <c r="X88" s="120">
        <f t="shared" si="6"/>
        <v>0</v>
      </c>
      <c r="AR88" s="121" t="s">
        <v>128</v>
      </c>
      <c r="AT88" s="121" t="s">
        <v>123</v>
      </c>
      <c r="AU88" s="121" t="s">
        <v>75</v>
      </c>
      <c r="AY88" s="13" t="s">
        <v>122</v>
      </c>
      <c r="BE88" s="122">
        <f t="shared" si="7"/>
        <v>0</v>
      </c>
      <c r="BF88" s="122">
        <f t="shared" si="8"/>
        <v>0</v>
      </c>
      <c r="BG88" s="122">
        <f t="shared" si="9"/>
        <v>0</v>
      </c>
      <c r="BH88" s="122">
        <f t="shared" si="10"/>
        <v>0</v>
      </c>
      <c r="BI88" s="122">
        <f t="shared" si="11"/>
        <v>0</v>
      </c>
      <c r="BJ88" s="13" t="s">
        <v>75</v>
      </c>
      <c r="BK88" s="122">
        <f t="shared" si="12"/>
        <v>0</v>
      </c>
      <c r="BL88" s="13" t="s">
        <v>128</v>
      </c>
      <c r="BM88" s="121" t="s">
        <v>143</v>
      </c>
    </row>
    <row r="89" spans="2:65" s="1" customFormat="1" ht="66.75" customHeight="1" x14ac:dyDescent="0.2">
      <c r="B89" s="28"/>
      <c r="C89" s="225" t="s">
        <v>144</v>
      </c>
      <c r="D89" s="225" t="s">
        <v>123</v>
      </c>
      <c r="E89" s="226" t="s">
        <v>145</v>
      </c>
      <c r="F89" s="227" t="s">
        <v>146</v>
      </c>
      <c r="G89" s="228" t="s">
        <v>147</v>
      </c>
      <c r="H89" s="229">
        <v>2</v>
      </c>
      <c r="I89" s="115"/>
      <c r="J89" s="115"/>
      <c r="K89" s="230">
        <f t="shared" si="0"/>
        <v>0</v>
      </c>
      <c r="L89" s="114" t="s">
        <v>127</v>
      </c>
      <c r="M89" s="28"/>
      <c r="N89" s="116" t="s">
        <v>3</v>
      </c>
      <c r="O89" s="117" t="s">
        <v>36</v>
      </c>
      <c r="P89" s="118">
        <f t="shared" si="1"/>
        <v>0</v>
      </c>
      <c r="Q89" s="118">
        <f t="shared" si="2"/>
        <v>0</v>
      </c>
      <c r="R89" s="118">
        <f t="shared" si="3"/>
        <v>0</v>
      </c>
      <c r="T89" s="119">
        <f t="shared" si="4"/>
        <v>0</v>
      </c>
      <c r="U89" s="119">
        <v>0</v>
      </c>
      <c r="V89" s="119">
        <f t="shared" si="5"/>
        <v>0</v>
      </c>
      <c r="W89" s="119">
        <v>0</v>
      </c>
      <c r="X89" s="120">
        <f t="shared" si="6"/>
        <v>0</v>
      </c>
      <c r="AR89" s="121" t="s">
        <v>128</v>
      </c>
      <c r="AT89" s="121" t="s">
        <v>123</v>
      </c>
      <c r="AU89" s="121" t="s">
        <v>75</v>
      </c>
      <c r="AY89" s="13" t="s">
        <v>122</v>
      </c>
      <c r="BE89" s="122">
        <f t="shared" si="7"/>
        <v>0</v>
      </c>
      <c r="BF89" s="122">
        <f t="shared" si="8"/>
        <v>0</v>
      </c>
      <c r="BG89" s="122">
        <f t="shared" si="9"/>
        <v>0</v>
      </c>
      <c r="BH89" s="122">
        <f t="shared" si="10"/>
        <v>0</v>
      </c>
      <c r="BI89" s="122">
        <f t="shared" si="11"/>
        <v>0</v>
      </c>
      <c r="BJ89" s="13" t="s">
        <v>75</v>
      </c>
      <c r="BK89" s="122">
        <f t="shared" si="12"/>
        <v>0</v>
      </c>
      <c r="BL89" s="13" t="s">
        <v>128</v>
      </c>
      <c r="BM89" s="121" t="s">
        <v>148</v>
      </c>
    </row>
    <row r="90" spans="2:65" s="1" customFormat="1" ht="49.15" customHeight="1" x14ac:dyDescent="0.2">
      <c r="B90" s="28"/>
      <c r="C90" s="225" t="s">
        <v>149</v>
      </c>
      <c r="D90" s="225" t="s">
        <v>123</v>
      </c>
      <c r="E90" s="226" t="s">
        <v>150</v>
      </c>
      <c r="F90" s="227" t="s">
        <v>151</v>
      </c>
      <c r="G90" s="228" t="s">
        <v>147</v>
      </c>
      <c r="H90" s="229">
        <v>2</v>
      </c>
      <c r="I90" s="115"/>
      <c r="J90" s="115"/>
      <c r="K90" s="230">
        <f t="shared" si="0"/>
        <v>0</v>
      </c>
      <c r="L90" s="114" t="s">
        <v>127</v>
      </c>
      <c r="M90" s="28"/>
      <c r="N90" s="116" t="s">
        <v>3</v>
      </c>
      <c r="O90" s="117" t="s">
        <v>36</v>
      </c>
      <c r="P90" s="118">
        <f t="shared" si="1"/>
        <v>0</v>
      </c>
      <c r="Q90" s="118">
        <f t="shared" si="2"/>
        <v>0</v>
      </c>
      <c r="R90" s="118">
        <f t="shared" si="3"/>
        <v>0</v>
      </c>
      <c r="T90" s="119">
        <f t="shared" si="4"/>
        <v>0</v>
      </c>
      <c r="U90" s="119">
        <v>0</v>
      </c>
      <c r="V90" s="119">
        <f t="shared" si="5"/>
        <v>0</v>
      </c>
      <c r="W90" s="119">
        <v>0</v>
      </c>
      <c r="X90" s="120">
        <f t="shared" si="6"/>
        <v>0</v>
      </c>
      <c r="AR90" s="121" t="s">
        <v>128</v>
      </c>
      <c r="AT90" s="121" t="s">
        <v>123</v>
      </c>
      <c r="AU90" s="121" t="s">
        <v>75</v>
      </c>
      <c r="AY90" s="13" t="s">
        <v>122</v>
      </c>
      <c r="BE90" s="122">
        <f t="shared" si="7"/>
        <v>0</v>
      </c>
      <c r="BF90" s="122">
        <f t="shared" si="8"/>
        <v>0</v>
      </c>
      <c r="BG90" s="122">
        <f t="shared" si="9"/>
        <v>0</v>
      </c>
      <c r="BH90" s="122">
        <f t="shared" si="10"/>
        <v>0</v>
      </c>
      <c r="BI90" s="122">
        <f t="shared" si="11"/>
        <v>0</v>
      </c>
      <c r="BJ90" s="13" t="s">
        <v>75</v>
      </c>
      <c r="BK90" s="122">
        <f t="shared" si="12"/>
        <v>0</v>
      </c>
      <c r="BL90" s="13" t="s">
        <v>128</v>
      </c>
      <c r="BM90" s="121" t="s">
        <v>152</v>
      </c>
    </row>
    <row r="91" spans="2:65" s="1" customFormat="1" ht="62.65" customHeight="1" x14ac:dyDescent="0.2">
      <c r="B91" s="28"/>
      <c r="C91" s="225" t="s">
        <v>153</v>
      </c>
      <c r="D91" s="225" t="s">
        <v>123</v>
      </c>
      <c r="E91" s="226" t="s">
        <v>154</v>
      </c>
      <c r="F91" s="227" t="s">
        <v>155</v>
      </c>
      <c r="G91" s="228" t="s">
        <v>147</v>
      </c>
      <c r="H91" s="229">
        <v>1</v>
      </c>
      <c r="I91" s="115"/>
      <c r="J91" s="115"/>
      <c r="K91" s="230">
        <f t="shared" si="0"/>
        <v>0</v>
      </c>
      <c r="L91" s="114" t="s">
        <v>127</v>
      </c>
      <c r="M91" s="28"/>
      <c r="N91" s="116" t="s">
        <v>3</v>
      </c>
      <c r="O91" s="117" t="s">
        <v>36</v>
      </c>
      <c r="P91" s="118">
        <f t="shared" si="1"/>
        <v>0</v>
      </c>
      <c r="Q91" s="118">
        <f t="shared" si="2"/>
        <v>0</v>
      </c>
      <c r="R91" s="118">
        <f t="shared" si="3"/>
        <v>0</v>
      </c>
      <c r="T91" s="119">
        <f t="shared" si="4"/>
        <v>0</v>
      </c>
      <c r="U91" s="119">
        <v>0</v>
      </c>
      <c r="V91" s="119">
        <f t="shared" si="5"/>
        <v>0</v>
      </c>
      <c r="W91" s="119">
        <v>0</v>
      </c>
      <c r="X91" s="120">
        <f t="shared" si="6"/>
        <v>0</v>
      </c>
      <c r="AR91" s="121" t="s">
        <v>128</v>
      </c>
      <c r="AT91" s="121" t="s">
        <v>123</v>
      </c>
      <c r="AU91" s="121" t="s">
        <v>75</v>
      </c>
      <c r="AY91" s="13" t="s">
        <v>122</v>
      </c>
      <c r="BE91" s="122">
        <f t="shared" si="7"/>
        <v>0</v>
      </c>
      <c r="BF91" s="122">
        <f t="shared" si="8"/>
        <v>0</v>
      </c>
      <c r="BG91" s="122">
        <f t="shared" si="9"/>
        <v>0</v>
      </c>
      <c r="BH91" s="122">
        <f t="shared" si="10"/>
        <v>0</v>
      </c>
      <c r="BI91" s="122">
        <f t="shared" si="11"/>
        <v>0</v>
      </c>
      <c r="BJ91" s="13" t="s">
        <v>75</v>
      </c>
      <c r="BK91" s="122">
        <f t="shared" si="12"/>
        <v>0</v>
      </c>
      <c r="BL91" s="13" t="s">
        <v>128</v>
      </c>
      <c r="BM91" s="121" t="s">
        <v>156</v>
      </c>
    </row>
    <row r="92" spans="2:65" s="1" customFormat="1" ht="37.9" customHeight="1" x14ac:dyDescent="0.2">
      <c r="B92" s="28"/>
      <c r="C92" s="225" t="s">
        <v>157</v>
      </c>
      <c r="D92" s="225" t="s">
        <v>123</v>
      </c>
      <c r="E92" s="226" t="s">
        <v>158</v>
      </c>
      <c r="F92" s="227" t="s">
        <v>159</v>
      </c>
      <c r="G92" s="228" t="s">
        <v>126</v>
      </c>
      <c r="H92" s="229">
        <v>1</v>
      </c>
      <c r="I92" s="115"/>
      <c r="J92" s="115"/>
      <c r="K92" s="230">
        <f t="shared" si="0"/>
        <v>0</v>
      </c>
      <c r="L92" s="114" t="s">
        <v>127</v>
      </c>
      <c r="M92" s="28"/>
      <c r="N92" s="116" t="s">
        <v>3</v>
      </c>
      <c r="O92" s="117" t="s">
        <v>36</v>
      </c>
      <c r="P92" s="118">
        <f t="shared" si="1"/>
        <v>0</v>
      </c>
      <c r="Q92" s="118">
        <f t="shared" si="2"/>
        <v>0</v>
      </c>
      <c r="R92" s="118">
        <f t="shared" si="3"/>
        <v>0</v>
      </c>
      <c r="T92" s="119">
        <f t="shared" si="4"/>
        <v>0</v>
      </c>
      <c r="U92" s="119">
        <v>0</v>
      </c>
      <c r="V92" s="119">
        <f t="shared" si="5"/>
        <v>0</v>
      </c>
      <c r="W92" s="119">
        <v>0</v>
      </c>
      <c r="X92" s="120">
        <f t="shared" si="6"/>
        <v>0</v>
      </c>
      <c r="AR92" s="121" t="s">
        <v>128</v>
      </c>
      <c r="AT92" s="121" t="s">
        <v>123</v>
      </c>
      <c r="AU92" s="121" t="s">
        <v>75</v>
      </c>
      <c r="AY92" s="13" t="s">
        <v>122</v>
      </c>
      <c r="BE92" s="122">
        <f t="shared" si="7"/>
        <v>0</v>
      </c>
      <c r="BF92" s="122">
        <f t="shared" si="8"/>
        <v>0</v>
      </c>
      <c r="BG92" s="122">
        <f t="shared" si="9"/>
        <v>0</v>
      </c>
      <c r="BH92" s="122">
        <f t="shared" si="10"/>
        <v>0</v>
      </c>
      <c r="BI92" s="122">
        <f t="shared" si="11"/>
        <v>0</v>
      </c>
      <c r="BJ92" s="13" t="s">
        <v>75</v>
      </c>
      <c r="BK92" s="122">
        <f t="shared" si="12"/>
        <v>0</v>
      </c>
      <c r="BL92" s="13" t="s">
        <v>128</v>
      </c>
      <c r="BM92" s="121" t="s">
        <v>160</v>
      </c>
    </row>
    <row r="93" spans="2:65" s="1" customFormat="1" ht="24.2" customHeight="1" x14ac:dyDescent="0.2">
      <c r="B93" s="28"/>
      <c r="C93" s="225" t="s">
        <v>289</v>
      </c>
      <c r="D93" s="225" t="s">
        <v>123</v>
      </c>
      <c r="E93" s="226" t="s">
        <v>290</v>
      </c>
      <c r="F93" s="227" t="s">
        <v>291</v>
      </c>
      <c r="G93" s="228" t="s">
        <v>126</v>
      </c>
      <c r="H93" s="229">
        <v>1</v>
      </c>
      <c r="I93" s="115"/>
      <c r="J93" s="115"/>
      <c r="K93" s="230">
        <f t="shared" si="0"/>
        <v>0</v>
      </c>
      <c r="L93" s="114" t="s">
        <v>127</v>
      </c>
      <c r="M93" s="28"/>
      <c r="N93" s="116" t="s">
        <v>3</v>
      </c>
      <c r="O93" s="117" t="s">
        <v>36</v>
      </c>
      <c r="P93" s="118">
        <f t="shared" si="1"/>
        <v>0</v>
      </c>
      <c r="Q93" s="118">
        <f t="shared" si="2"/>
        <v>0</v>
      </c>
      <c r="R93" s="118">
        <f t="shared" si="3"/>
        <v>0</v>
      </c>
      <c r="T93" s="119">
        <f t="shared" si="4"/>
        <v>0</v>
      </c>
      <c r="U93" s="119">
        <v>0</v>
      </c>
      <c r="V93" s="119">
        <f t="shared" si="5"/>
        <v>0</v>
      </c>
      <c r="W93" s="119">
        <v>0</v>
      </c>
      <c r="X93" s="120">
        <f t="shared" si="6"/>
        <v>0</v>
      </c>
      <c r="AR93" s="121" t="s">
        <v>128</v>
      </c>
      <c r="AT93" s="121" t="s">
        <v>123</v>
      </c>
      <c r="AU93" s="121" t="s">
        <v>75</v>
      </c>
      <c r="AY93" s="13" t="s">
        <v>122</v>
      </c>
      <c r="BE93" s="122">
        <f t="shared" si="7"/>
        <v>0</v>
      </c>
      <c r="BF93" s="122">
        <f t="shared" si="8"/>
        <v>0</v>
      </c>
      <c r="BG93" s="122">
        <f t="shared" si="9"/>
        <v>0</v>
      </c>
      <c r="BH93" s="122">
        <f t="shared" si="10"/>
        <v>0</v>
      </c>
      <c r="BI93" s="122">
        <f t="shared" si="11"/>
        <v>0</v>
      </c>
      <c r="BJ93" s="13" t="s">
        <v>75</v>
      </c>
      <c r="BK93" s="122">
        <f t="shared" si="12"/>
        <v>0</v>
      </c>
      <c r="BL93" s="13" t="s">
        <v>128</v>
      </c>
      <c r="BM93" s="121" t="s">
        <v>292</v>
      </c>
    </row>
    <row r="94" spans="2:65" s="1" customFormat="1" ht="24.2" customHeight="1" x14ac:dyDescent="0.2">
      <c r="B94" s="28"/>
      <c r="C94" s="225" t="s">
        <v>161</v>
      </c>
      <c r="D94" s="225" t="s">
        <v>123</v>
      </c>
      <c r="E94" s="226" t="s">
        <v>162</v>
      </c>
      <c r="F94" s="227" t="s">
        <v>163</v>
      </c>
      <c r="G94" s="228" t="s">
        <v>126</v>
      </c>
      <c r="H94" s="229">
        <v>1</v>
      </c>
      <c r="I94" s="115"/>
      <c r="J94" s="115"/>
      <c r="K94" s="230">
        <f t="shared" si="0"/>
        <v>0</v>
      </c>
      <c r="L94" s="114" t="s">
        <v>127</v>
      </c>
      <c r="M94" s="28"/>
      <c r="N94" s="116" t="s">
        <v>3</v>
      </c>
      <c r="O94" s="117" t="s">
        <v>36</v>
      </c>
      <c r="P94" s="118">
        <f t="shared" si="1"/>
        <v>0</v>
      </c>
      <c r="Q94" s="118">
        <f t="shared" si="2"/>
        <v>0</v>
      </c>
      <c r="R94" s="118">
        <f t="shared" si="3"/>
        <v>0</v>
      </c>
      <c r="T94" s="119">
        <f t="shared" si="4"/>
        <v>0</v>
      </c>
      <c r="U94" s="119">
        <v>0</v>
      </c>
      <c r="V94" s="119">
        <f t="shared" si="5"/>
        <v>0</v>
      </c>
      <c r="W94" s="119">
        <v>0</v>
      </c>
      <c r="X94" s="120">
        <f t="shared" si="6"/>
        <v>0</v>
      </c>
      <c r="AR94" s="121" t="s">
        <v>128</v>
      </c>
      <c r="AT94" s="121" t="s">
        <v>123</v>
      </c>
      <c r="AU94" s="121" t="s">
        <v>75</v>
      </c>
      <c r="AY94" s="13" t="s">
        <v>122</v>
      </c>
      <c r="BE94" s="122">
        <f t="shared" si="7"/>
        <v>0</v>
      </c>
      <c r="BF94" s="122">
        <f t="shared" si="8"/>
        <v>0</v>
      </c>
      <c r="BG94" s="122">
        <f t="shared" si="9"/>
        <v>0</v>
      </c>
      <c r="BH94" s="122">
        <f t="shared" si="10"/>
        <v>0</v>
      </c>
      <c r="BI94" s="122">
        <f t="shared" si="11"/>
        <v>0</v>
      </c>
      <c r="BJ94" s="13" t="s">
        <v>75</v>
      </c>
      <c r="BK94" s="122">
        <f t="shared" si="12"/>
        <v>0</v>
      </c>
      <c r="BL94" s="13" t="s">
        <v>128</v>
      </c>
      <c r="BM94" s="121" t="s">
        <v>317</v>
      </c>
    </row>
    <row r="95" spans="2:65" s="1" customFormat="1" ht="24.2" customHeight="1" x14ac:dyDescent="0.2">
      <c r="B95" s="28"/>
      <c r="C95" s="225" t="s">
        <v>165</v>
      </c>
      <c r="D95" s="225" t="s">
        <v>123</v>
      </c>
      <c r="E95" s="226" t="s">
        <v>166</v>
      </c>
      <c r="F95" s="227" t="s">
        <v>167</v>
      </c>
      <c r="G95" s="228" t="s">
        <v>126</v>
      </c>
      <c r="H95" s="229">
        <v>1</v>
      </c>
      <c r="I95" s="115"/>
      <c r="J95" s="115"/>
      <c r="K95" s="230">
        <f t="shared" si="0"/>
        <v>0</v>
      </c>
      <c r="L95" s="114" t="s">
        <v>127</v>
      </c>
      <c r="M95" s="28"/>
      <c r="N95" s="116" t="s">
        <v>3</v>
      </c>
      <c r="O95" s="117" t="s">
        <v>36</v>
      </c>
      <c r="P95" s="118">
        <f t="shared" si="1"/>
        <v>0</v>
      </c>
      <c r="Q95" s="118">
        <f t="shared" si="2"/>
        <v>0</v>
      </c>
      <c r="R95" s="118">
        <f t="shared" si="3"/>
        <v>0</v>
      </c>
      <c r="T95" s="119">
        <f t="shared" si="4"/>
        <v>0</v>
      </c>
      <c r="U95" s="119">
        <v>0</v>
      </c>
      <c r="V95" s="119">
        <f t="shared" si="5"/>
        <v>0</v>
      </c>
      <c r="W95" s="119">
        <v>0</v>
      </c>
      <c r="X95" s="120">
        <f t="shared" si="6"/>
        <v>0</v>
      </c>
      <c r="AR95" s="121" t="s">
        <v>128</v>
      </c>
      <c r="AT95" s="121" t="s">
        <v>123</v>
      </c>
      <c r="AU95" s="121" t="s">
        <v>75</v>
      </c>
      <c r="AY95" s="13" t="s">
        <v>122</v>
      </c>
      <c r="BE95" s="122">
        <f t="shared" si="7"/>
        <v>0</v>
      </c>
      <c r="BF95" s="122">
        <f t="shared" si="8"/>
        <v>0</v>
      </c>
      <c r="BG95" s="122">
        <f t="shared" si="9"/>
        <v>0</v>
      </c>
      <c r="BH95" s="122">
        <f t="shared" si="10"/>
        <v>0</v>
      </c>
      <c r="BI95" s="122">
        <f t="shared" si="11"/>
        <v>0</v>
      </c>
      <c r="BJ95" s="13" t="s">
        <v>75</v>
      </c>
      <c r="BK95" s="122">
        <f t="shared" si="12"/>
        <v>0</v>
      </c>
      <c r="BL95" s="13" t="s">
        <v>128</v>
      </c>
      <c r="BM95" s="121" t="s">
        <v>168</v>
      </c>
    </row>
    <row r="96" spans="2:65" s="1" customFormat="1" ht="24.2" customHeight="1" x14ac:dyDescent="0.2">
      <c r="B96" s="28"/>
      <c r="C96" s="225" t="s">
        <v>10</v>
      </c>
      <c r="D96" s="225" t="s">
        <v>123</v>
      </c>
      <c r="E96" s="226" t="s">
        <v>169</v>
      </c>
      <c r="F96" s="227" t="s">
        <v>170</v>
      </c>
      <c r="G96" s="228" t="s">
        <v>126</v>
      </c>
      <c r="H96" s="229">
        <v>1</v>
      </c>
      <c r="I96" s="115"/>
      <c r="J96" s="115"/>
      <c r="K96" s="230">
        <f t="shared" si="0"/>
        <v>0</v>
      </c>
      <c r="L96" s="114" t="s">
        <v>127</v>
      </c>
      <c r="M96" s="28"/>
      <c r="N96" s="116" t="s">
        <v>3</v>
      </c>
      <c r="O96" s="117" t="s">
        <v>36</v>
      </c>
      <c r="P96" s="118">
        <f t="shared" si="1"/>
        <v>0</v>
      </c>
      <c r="Q96" s="118">
        <f t="shared" si="2"/>
        <v>0</v>
      </c>
      <c r="R96" s="118">
        <f t="shared" si="3"/>
        <v>0</v>
      </c>
      <c r="T96" s="119">
        <f t="shared" si="4"/>
        <v>0</v>
      </c>
      <c r="U96" s="119">
        <v>0</v>
      </c>
      <c r="V96" s="119">
        <f t="shared" si="5"/>
        <v>0</v>
      </c>
      <c r="W96" s="119">
        <v>0</v>
      </c>
      <c r="X96" s="120">
        <f t="shared" si="6"/>
        <v>0</v>
      </c>
      <c r="AR96" s="121" t="s">
        <v>128</v>
      </c>
      <c r="AT96" s="121" t="s">
        <v>123</v>
      </c>
      <c r="AU96" s="121" t="s">
        <v>75</v>
      </c>
      <c r="AY96" s="13" t="s">
        <v>122</v>
      </c>
      <c r="BE96" s="122">
        <f t="shared" si="7"/>
        <v>0</v>
      </c>
      <c r="BF96" s="122">
        <f t="shared" si="8"/>
        <v>0</v>
      </c>
      <c r="BG96" s="122">
        <f t="shared" si="9"/>
        <v>0</v>
      </c>
      <c r="BH96" s="122">
        <f t="shared" si="10"/>
        <v>0</v>
      </c>
      <c r="BI96" s="122">
        <f t="shared" si="11"/>
        <v>0</v>
      </c>
      <c r="BJ96" s="13" t="s">
        <v>75</v>
      </c>
      <c r="BK96" s="122">
        <f t="shared" si="12"/>
        <v>0</v>
      </c>
      <c r="BL96" s="13" t="s">
        <v>128</v>
      </c>
      <c r="BM96" s="121" t="s">
        <v>171</v>
      </c>
    </row>
    <row r="97" spans="2:65" s="1" customFormat="1" ht="24.2" customHeight="1" x14ac:dyDescent="0.2">
      <c r="B97" s="28"/>
      <c r="C97" s="225" t="s">
        <v>172</v>
      </c>
      <c r="D97" s="225" t="s">
        <v>123</v>
      </c>
      <c r="E97" s="226" t="s">
        <v>173</v>
      </c>
      <c r="F97" s="227" t="s">
        <v>174</v>
      </c>
      <c r="G97" s="228" t="s">
        <v>126</v>
      </c>
      <c r="H97" s="229">
        <v>1</v>
      </c>
      <c r="I97" s="115"/>
      <c r="J97" s="115"/>
      <c r="K97" s="230">
        <f t="shared" si="0"/>
        <v>0</v>
      </c>
      <c r="L97" s="114" t="s">
        <v>127</v>
      </c>
      <c r="M97" s="28"/>
      <c r="N97" s="116" t="s">
        <v>3</v>
      </c>
      <c r="O97" s="117" t="s">
        <v>36</v>
      </c>
      <c r="P97" s="118">
        <f t="shared" si="1"/>
        <v>0</v>
      </c>
      <c r="Q97" s="118">
        <f t="shared" si="2"/>
        <v>0</v>
      </c>
      <c r="R97" s="118">
        <f t="shared" si="3"/>
        <v>0</v>
      </c>
      <c r="T97" s="119">
        <f t="shared" si="4"/>
        <v>0</v>
      </c>
      <c r="U97" s="119">
        <v>0</v>
      </c>
      <c r="V97" s="119">
        <f t="shared" si="5"/>
        <v>0</v>
      </c>
      <c r="W97" s="119">
        <v>0</v>
      </c>
      <c r="X97" s="120">
        <f t="shared" si="6"/>
        <v>0</v>
      </c>
      <c r="AR97" s="121" t="s">
        <v>128</v>
      </c>
      <c r="AT97" s="121" t="s">
        <v>123</v>
      </c>
      <c r="AU97" s="121" t="s">
        <v>75</v>
      </c>
      <c r="AY97" s="13" t="s">
        <v>122</v>
      </c>
      <c r="BE97" s="122">
        <f t="shared" si="7"/>
        <v>0</v>
      </c>
      <c r="BF97" s="122">
        <f t="shared" si="8"/>
        <v>0</v>
      </c>
      <c r="BG97" s="122">
        <f t="shared" si="9"/>
        <v>0</v>
      </c>
      <c r="BH97" s="122">
        <f t="shared" si="10"/>
        <v>0</v>
      </c>
      <c r="BI97" s="122">
        <f t="shared" si="11"/>
        <v>0</v>
      </c>
      <c r="BJ97" s="13" t="s">
        <v>75</v>
      </c>
      <c r="BK97" s="122">
        <f t="shared" si="12"/>
        <v>0</v>
      </c>
      <c r="BL97" s="13" t="s">
        <v>128</v>
      </c>
      <c r="BM97" s="121" t="s">
        <v>175</v>
      </c>
    </row>
    <row r="98" spans="2:65" s="1" customFormat="1" ht="204" x14ac:dyDescent="0.2">
      <c r="B98" s="28"/>
      <c r="C98" s="225" t="s">
        <v>176</v>
      </c>
      <c r="D98" s="225" t="s">
        <v>123</v>
      </c>
      <c r="E98" s="226" t="s">
        <v>177</v>
      </c>
      <c r="F98" s="227" t="s">
        <v>178</v>
      </c>
      <c r="G98" s="228" t="s">
        <v>147</v>
      </c>
      <c r="H98" s="229">
        <v>6</v>
      </c>
      <c r="I98" s="115"/>
      <c r="J98" s="115"/>
      <c r="K98" s="230">
        <f t="shared" si="0"/>
        <v>0</v>
      </c>
      <c r="L98" s="114" t="s">
        <v>127</v>
      </c>
      <c r="M98" s="28"/>
      <c r="N98" s="116" t="s">
        <v>3</v>
      </c>
      <c r="O98" s="117" t="s">
        <v>36</v>
      </c>
      <c r="P98" s="118">
        <f t="shared" si="1"/>
        <v>0</v>
      </c>
      <c r="Q98" s="118">
        <f t="shared" si="2"/>
        <v>0</v>
      </c>
      <c r="R98" s="118">
        <f t="shared" si="3"/>
        <v>0</v>
      </c>
      <c r="T98" s="119">
        <f t="shared" si="4"/>
        <v>0</v>
      </c>
      <c r="U98" s="119">
        <v>0</v>
      </c>
      <c r="V98" s="119">
        <f t="shared" si="5"/>
        <v>0</v>
      </c>
      <c r="W98" s="119">
        <v>0</v>
      </c>
      <c r="X98" s="120">
        <f t="shared" si="6"/>
        <v>0</v>
      </c>
      <c r="AR98" s="121" t="s">
        <v>128</v>
      </c>
      <c r="AT98" s="121" t="s">
        <v>123</v>
      </c>
      <c r="AU98" s="121" t="s">
        <v>75</v>
      </c>
      <c r="AY98" s="13" t="s">
        <v>122</v>
      </c>
      <c r="BE98" s="122">
        <f t="shared" si="7"/>
        <v>0</v>
      </c>
      <c r="BF98" s="122">
        <f t="shared" si="8"/>
        <v>0</v>
      </c>
      <c r="BG98" s="122">
        <f t="shared" si="9"/>
        <v>0</v>
      </c>
      <c r="BH98" s="122">
        <f t="shared" si="10"/>
        <v>0</v>
      </c>
      <c r="BI98" s="122">
        <f t="shared" si="11"/>
        <v>0</v>
      </c>
      <c r="BJ98" s="13" t="s">
        <v>75</v>
      </c>
      <c r="BK98" s="122">
        <f t="shared" si="12"/>
        <v>0</v>
      </c>
      <c r="BL98" s="13" t="s">
        <v>128</v>
      </c>
      <c r="BM98" s="121" t="s">
        <v>179</v>
      </c>
    </row>
    <row r="99" spans="2:65" s="1" customFormat="1" ht="24.2" customHeight="1" x14ac:dyDescent="0.2">
      <c r="B99" s="28"/>
      <c r="C99" s="225" t="s">
        <v>180</v>
      </c>
      <c r="D99" s="225" t="s">
        <v>123</v>
      </c>
      <c r="E99" s="226" t="s">
        <v>181</v>
      </c>
      <c r="F99" s="227" t="s">
        <v>182</v>
      </c>
      <c r="G99" s="228" t="s">
        <v>147</v>
      </c>
      <c r="H99" s="229">
        <v>2</v>
      </c>
      <c r="I99" s="115"/>
      <c r="J99" s="115"/>
      <c r="K99" s="230">
        <f t="shared" si="0"/>
        <v>0</v>
      </c>
      <c r="L99" s="114" t="s">
        <v>127</v>
      </c>
      <c r="M99" s="28"/>
      <c r="N99" s="116" t="s">
        <v>3</v>
      </c>
      <c r="O99" s="117" t="s">
        <v>36</v>
      </c>
      <c r="P99" s="118">
        <f t="shared" si="1"/>
        <v>0</v>
      </c>
      <c r="Q99" s="118">
        <f t="shared" si="2"/>
        <v>0</v>
      </c>
      <c r="R99" s="118">
        <f t="shared" si="3"/>
        <v>0</v>
      </c>
      <c r="T99" s="119">
        <f t="shared" si="4"/>
        <v>0</v>
      </c>
      <c r="U99" s="119">
        <v>0</v>
      </c>
      <c r="V99" s="119">
        <f t="shared" si="5"/>
        <v>0</v>
      </c>
      <c r="W99" s="119">
        <v>0</v>
      </c>
      <c r="X99" s="120">
        <f t="shared" si="6"/>
        <v>0</v>
      </c>
      <c r="AR99" s="121" t="s">
        <v>128</v>
      </c>
      <c r="AT99" s="121" t="s">
        <v>123</v>
      </c>
      <c r="AU99" s="121" t="s">
        <v>75</v>
      </c>
      <c r="AY99" s="13" t="s">
        <v>122</v>
      </c>
      <c r="BE99" s="122">
        <f t="shared" si="7"/>
        <v>0</v>
      </c>
      <c r="BF99" s="122">
        <f t="shared" si="8"/>
        <v>0</v>
      </c>
      <c r="BG99" s="122">
        <f t="shared" si="9"/>
        <v>0</v>
      </c>
      <c r="BH99" s="122">
        <f t="shared" si="10"/>
        <v>0</v>
      </c>
      <c r="BI99" s="122">
        <f t="shared" si="11"/>
        <v>0</v>
      </c>
      <c r="BJ99" s="13" t="s">
        <v>75</v>
      </c>
      <c r="BK99" s="122">
        <f t="shared" si="12"/>
        <v>0</v>
      </c>
      <c r="BL99" s="13" t="s">
        <v>128</v>
      </c>
      <c r="BM99" s="121" t="s">
        <v>183</v>
      </c>
    </row>
    <row r="100" spans="2:65" s="1" customFormat="1" ht="24.2" customHeight="1" x14ac:dyDescent="0.2">
      <c r="B100" s="28"/>
      <c r="C100" s="225" t="s">
        <v>184</v>
      </c>
      <c r="D100" s="225" t="s">
        <v>123</v>
      </c>
      <c r="E100" s="226" t="s">
        <v>185</v>
      </c>
      <c r="F100" s="227" t="s">
        <v>186</v>
      </c>
      <c r="G100" s="228" t="s">
        <v>187</v>
      </c>
      <c r="H100" s="229">
        <v>12</v>
      </c>
      <c r="I100" s="115"/>
      <c r="J100" s="115"/>
      <c r="K100" s="230">
        <f t="shared" si="0"/>
        <v>0</v>
      </c>
      <c r="L100" s="114" t="s">
        <v>127</v>
      </c>
      <c r="M100" s="28"/>
      <c r="N100" s="116" t="s">
        <v>3</v>
      </c>
      <c r="O100" s="117" t="s">
        <v>36</v>
      </c>
      <c r="P100" s="118">
        <f t="shared" si="1"/>
        <v>0</v>
      </c>
      <c r="Q100" s="118">
        <f t="shared" si="2"/>
        <v>0</v>
      </c>
      <c r="R100" s="118">
        <f t="shared" si="3"/>
        <v>0</v>
      </c>
      <c r="T100" s="119">
        <f t="shared" si="4"/>
        <v>0</v>
      </c>
      <c r="U100" s="119">
        <v>0</v>
      </c>
      <c r="V100" s="119">
        <f t="shared" si="5"/>
        <v>0</v>
      </c>
      <c r="W100" s="119">
        <v>0</v>
      </c>
      <c r="X100" s="120">
        <f t="shared" si="6"/>
        <v>0</v>
      </c>
      <c r="AR100" s="121" t="s">
        <v>128</v>
      </c>
      <c r="AT100" s="121" t="s">
        <v>123</v>
      </c>
      <c r="AU100" s="121" t="s">
        <v>75</v>
      </c>
      <c r="AY100" s="13" t="s">
        <v>122</v>
      </c>
      <c r="BE100" s="122">
        <f t="shared" si="7"/>
        <v>0</v>
      </c>
      <c r="BF100" s="122">
        <f t="shared" si="8"/>
        <v>0</v>
      </c>
      <c r="BG100" s="122">
        <f t="shared" si="9"/>
        <v>0</v>
      </c>
      <c r="BH100" s="122">
        <f t="shared" si="10"/>
        <v>0</v>
      </c>
      <c r="BI100" s="122">
        <f t="shared" si="11"/>
        <v>0</v>
      </c>
      <c r="BJ100" s="13" t="s">
        <v>75</v>
      </c>
      <c r="BK100" s="122">
        <f t="shared" si="12"/>
        <v>0</v>
      </c>
      <c r="BL100" s="13" t="s">
        <v>128</v>
      </c>
      <c r="BM100" s="121" t="s">
        <v>188</v>
      </c>
    </row>
    <row r="101" spans="2:65" s="1" customFormat="1" ht="204" x14ac:dyDescent="0.2">
      <c r="B101" s="28"/>
      <c r="C101" s="231" t="s">
        <v>189</v>
      </c>
      <c r="D101" s="231" t="s">
        <v>190</v>
      </c>
      <c r="E101" s="232" t="s">
        <v>191</v>
      </c>
      <c r="F101" s="233" t="s">
        <v>192</v>
      </c>
      <c r="G101" s="234" t="s">
        <v>187</v>
      </c>
      <c r="H101" s="235">
        <v>9.375</v>
      </c>
      <c r="I101" s="124"/>
      <c r="J101" s="125"/>
      <c r="K101" s="237">
        <f t="shared" si="0"/>
        <v>0</v>
      </c>
      <c r="L101" s="123" t="s">
        <v>127</v>
      </c>
      <c r="M101" s="126"/>
      <c r="N101" s="127" t="s">
        <v>3</v>
      </c>
      <c r="O101" s="117" t="s">
        <v>36</v>
      </c>
      <c r="P101" s="118">
        <f t="shared" si="1"/>
        <v>0</v>
      </c>
      <c r="Q101" s="118">
        <f t="shared" si="2"/>
        <v>0</v>
      </c>
      <c r="R101" s="118">
        <f t="shared" si="3"/>
        <v>0</v>
      </c>
      <c r="T101" s="119">
        <f t="shared" si="4"/>
        <v>0</v>
      </c>
      <c r="U101" s="119">
        <v>0</v>
      </c>
      <c r="V101" s="119">
        <f t="shared" si="5"/>
        <v>0</v>
      </c>
      <c r="W101" s="119">
        <v>0</v>
      </c>
      <c r="X101" s="120">
        <f t="shared" si="6"/>
        <v>0</v>
      </c>
      <c r="AR101" s="121" t="s">
        <v>128</v>
      </c>
      <c r="AT101" s="121" t="s">
        <v>190</v>
      </c>
      <c r="AU101" s="121" t="s">
        <v>75</v>
      </c>
      <c r="AY101" s="13" t="s">
        <v>122</v>
      </c>
      <c r="BE101" s="122">
        <f t="shared" si="7"/>
        <v>0</v>
      </c>
      <c r="BF101" s="122">
        <f t="shared" si="8"/>
        <v>0</v>
      </c>
      <c r="BG101" s="122">
        <f t="shared" si="9"/>
        <v>0</v>
      </c>
      <c r="BH101" s="122">
        <f t="shared" si="10"/>
        <v>0</v>
      </c>
      <c r="BI101" s="122">
        <f t="shared" si="11"/>
        <v>0</v>
      </c>
      <c r="BJ101" s="13" t="s">
        <v>75</v>
      </c>
      <c r="BK101" s="122">
        <f t="shared" si="12"/>
        <v>0</v>
      </c>
      <c r="BL101" s="13" t="s">
        <v>128</v>
      </c>
      <c r="BM101" s="121" t="s">
        <v>193</v>
      </c>
    </row>
    <row r="102" spans="2:65" s="1" customFormat="1" ht="24.2" customHeight="1" x14ac:dyDescent="0.2">
      <c r="B102" s="28"/>
      <c r="C102" s="225" t="s">
        <v>194</v>
      </c>
      <c r="D102" s="225" t="s">
        <v>123</v>
      </c>
      <c r="E102" s="226" t="s">
        <v>195</v>
      </c>
      <c r="F102" s="227" t="s">
        <v>196</v>
      </c>
      <c r="G102" s="228" t="s">
        <v>126</v>
      </c>
      <c r="H102" s="229">
        <v>3</v>
      </c>
      <c r="I102" s="115"/>
      <c r="J102" s="115"/>
      <c r="K102" s="230">
        <f t="shared" si="0"/>
        <v>0</v>
      </c>
      <c r="L102" s="114" t="s">
        <v>127</v>
      </c>
      <c r="M102" s="28"/>
      <c r="N102" s="116" t="s">
        <v>3</v>
      </c>
      <c r="O102" s="117" t="s">
        <v>36</v>
      </c>
      <c r="P102" s="118">
        <f t="shared" si="1"/>
        <v>0</v>
      </c>
      <c r="Q102" s="118">
        <f t="shared" si="2"/>
        <v>0</v>
      </c>
      <c r="R102" s="118">
        <f t="shared" si="3"/>
        <v>0</v>
      </c>
      <c r="T102" s="119">
        <f t="shared" si="4"/>
        <v>0</v>
      </c>
      <c r="U102" s="119">
        <v>0</v>
      </c>
      <c r="V102" s="119">
        <f t="shared" si="5"/>
        <v>0</v>
      </c>
      <c r="W102" s="119">
        <v>0</v>
      </c>
      <c r="X102" s="120">
        <f t="shared" si="6"/>
        <v>0</v>
      </c>
      <c r="AR102" s="121" t="s">
        <v>128</v>
      </c>
      <c r="AT102" s="121" t="s">
        <v>123</v>
      </c>
      <c r="AU102" s="121" t="s">
        <v>75</v>
      </c>
      <c r="AY102" s="13" t="s">
        <v>122</v>
      </c>
      <c r="BE102" s="122">
        <f t="shared" si="7"/>
        <v>0</v>
      </c>
      <c r="BF102" s="122">
        <f t="shared" si="8"/>
        <v>0</v>
      </c>
      <c r="BG102" s="122">
        <f t="shared" si="9"/>
        <v>0</v>
      </c>
      <c r="BH102" s="122">
        <f t="shared" si="10"/>
        <v>0</v>
      </c>
      <c r="BI102" s="122">
        <f t="shared" si="11"/>
        <v>0</v>
      </c>
      <c r="BJ102" s="13" t="s">
        <v>75</v>
      </c>
      <c r="BK102" s="122">
        <f t="shared" si="12"/>
        <v>0</v>
      </c>
      <c r="BL102" s="13" t="s">
        <v>128</v>
      </c>
      <c r="BM102" s="121" t="s">
        <v>197</v>
      </c>
    </row>
    <row r="103" spans="2:65" s="1" customFormat="1" ht="24.2" customHeight="1" x14ac:dyDescent="0.2">
      <c r="B103" s="28"/>
      <c r="C103" s="225" t="s">
        <v>198</v>
      </c>
      <c r="D103" s="225" t="s">
        <v>123</v>
      </c>
      <c r="E103" s="226" t="s">
        <v>199</v>
      </c>
      <c r="F103" s="227" t="s">
        <v>200</v>
      </c>
      <c r="G103" s="228" t="s">
        <v>126</v>
      </c>
      <c r="H103" s="229">
        <v>3</v>
      </c>
      <c r="I103" s="115"/>
      <c r="J103" s="115"/>
      <c r="K103" s="230">
        <f t="shared" si="0"/>
        <v>0</v>
      </c>
      <c r="L103" s="114" t="s">
        <v>127</v>
      </c>
      <c r="M103" s="28"/>
      <c r="N103" s="116" t="s">
        <v>3</v>
      </c>
      <c r="O103" s="117" t="s">
        <v>36</v>
      </c>
      <c r="P103" s="118">
        <f t="shared" si="1"/>
        <v>0</v>
      </c>
      <c r="Q103" s="118">
        <f t="shared" si="2"/>
        <v>0</v>
      </c>
      <c r="R103" s="118">
        <f t="shared" si="3"/>
        <v>0</v>
      </c>
      <c r="T103" s="119">
        <f t="shared" si="4"/>
        <v>0</v>
      </c>
      <c r="U103" s="119">
        <v>0</v>
      </c>
      <c r="V103" s="119">
        <f t="shared" si="5"/>
        <v>0</v>
      </c>
      <c r="W103" s="119">
        <v>0</v>
      </c>
      <c r="X103" s="120">
        <f t="shared" si="6"/>
        <v>0</v>
      </c>
      <c r="AR103" s="121" t="s">
        <v>128</v>
      </c>
      <c r="AT103" s="121" t="s">
        <v>123</v>
      </c>
      <c r="AU103" s="121" t="s">
        <v>75</v>
      </c>
      <c r="AY103" s="13" t="s">
        <v>122</v>
      </c>
      <c r="BE103" s="122">
        <f t="shared" si="7"/>
        <v>0</v>
      </c>
      <c r="BF103" s="122">
        <f t="shared" si="8"/>
        <v>0</v>
      </c>
      <c r="BG103" s="122">
        <f t="shared" si="9"/>
        <v>0</v>
      </c>
      <c r="BH103" s="122">
        <f t="shared" si="10"/>
        <v>0</v>
      </c>
      <c r="BI103" s="122">
        <f t="shared" si="11"/>
        <v>0</v>
      </c>
      <c r="BJ103" s="13" t="s">
        <v>75</v>
      </c>
      <c r="BK103" s="122">
        <f t="shared" si="12"/>
        <v>0</v>
      </c>
      <c r="BL103" s="13" t="s">
        <v>128</v>
      </c>
      <c r="BM103" s="121" t="s">
        <v>201</v>
      </c>
    </row>
    <row r="104" spans="2:65" s="1" customFormat="1" ht="24.2" customHeight="1" x14ac:dyDescent="0.2">
      <c r="B104" s="28"/>
      <c r="C104" s="225" t="s">
        <v>202</v>
      </c>
      <c r="D104" s="225" t="s">
        <v>123</v>
      </c>
      <c r="E104" s="226" t="s">
        <v>203</v>
      </c>
      <c r="F104" s="227" t="s">
        <v>204</v>
      </c>
      <c r="G104" s="228" t="s">
        <v>126</v>
      </c>
      <c r="H104" s="229">
        <v>1</v>
      </c>
      <c r="I104" s="115"/>
      <c r="J104" s="115"/>
      <c r="K104" s="230">
        <f t="shared" si="0"/>
        <v>0</v>
      </c>
      <c r="L104" s="114" t="s">
        <v>127</v>
      </c>
      <c r="M104" s="28"/>
      <c r="N104" s="116" t="s">
        <v>3</v>
      </c>
      <c r="O104" s="117" t="s">
        <v>36</v>
      </c>
      <c r="P104" s="118">
        <f t="shared" si="1"/>
        <v>0</v>
      </c>
      <c r="Q104" s="118">
        <f t="shared" si="2"/>
        <v>0</v>
      </c>
      <c r="R104" s="118">
        <f t="shared" si="3"/>
        <v>0</v>
      </c>
      <c r="T104" s="119">
        <f t="shared" si="4"/>
        <v>0</v>
      </c>
      <c r="U104" s="119">
        <v>0</v>
      </c>
      <c r="V104" s="119">
        <f t="shared" si="5"/>
        <v>0</v>
      </c>
      <c r="W104" s="119">
        <v>0</v>
      </c>
      <c r="X104" s="120">
        <f t="shared" si="6"/>
        <v>0</v>
      </c>
      <c r="AR104" s="121" t="s">
        <v>128</v>
      </c>
      <c r="AT104" s="121" t="s">
        <v>123</v>
      </c>
      <c r="AU104" s="121" t="s">
        <v>75</v>
      </c>
      <c r="AY104" s="13" t="s">
        <v>122</v>
      </c>
      <c r="BE104" s="122">
        <f t="shared" si="7"/>
        <v>0</v>
      </c>
      <c r="BF104" s="122">
        <f t="shared" si="8"/>
        <v>0</v>
      </c>
      <c r="BG104" s="122">
        <f t="shared" si="9"/>
        <v>0</v>
      </c>
      <c r="BH104" s="122">
        <f t="shared" si="10"/>
        <v>0</v>
      </c>
      <c r="BI104" s="122">
        <f t="shared" si="11"/>
        <v>0</v>
      </c>
      <c r="BJ104" s="13" t="s">
        <v>75</v>
      </c>
      <c r="BK104" s="122">
        <f t="shared" si="12"/>
        <v>0</v>
      </c>
      <c r="BL104" s="13" t="s">
        <v>128</v>
      </c>
      <c r="BM104" s="121" t="s">
        <v>205</v>
      </c>
    </row>
    <row r="105" spans="2:65" s="1" customFormat="1" ht="24.2" customHeight="1" x14ac:dyDescent="0.2">
      <c r="B105" s="28"/>
      <c r="C105" s="225" t="s">
        <v>9</v>
      </c>
      <c r="D105" s="225" t="s">
        <v>123</v>
      </c>
      <c r="E105" s="226" t="s">
        <v>206</v>
      </c>
      <c r="F105" s="227" t="s">
        <v>207</v>
      </c>
      <c r="G105" s="228" t="s">
        <v>126</v>
      </c>
      <c r="H105" s="229">
        <v>1</v>
      </c>
      <c r="I105" s="115"/>
      <c r="J105" s="115"/>
      <c r="K105" s="230">
        <f t="shared" si="0"/>
        <v>0</v>
      </c>
      <c r="L105" s="114" t="s">
        <v>127</v>
      </c>
      <c r="M105" s="28"/>
      <c r="N105" s="116" t="s">
        <v>3</v>
      </c>
      <c r="O105" s="117" t="s">
        <v>36</v>
      </c>
      <c r="P105" s="118">
        <f t="shared" si="1"/>
        <v>0</v>
      </c>
      <c r="Q105" s="118">
        <f t="shared" si="2"/>
        <v>0</v>
      </c>
      <c r="R105" s="118">
        <f t="shared" si="3"/>
        <v>0</v>
      </c>
      <c r="T105" s="119">
        <f t="shared" si="4"/>
        <v>0</v>
      </c>
      <c r="U105" s="119">
        <v>0</v>
      </c>
      <c r="V105" s="119">
        <f t="shared" si="5"/>
        <v>0</v>
      </c>
      <c r="W105" s="119">
        <v>0</v>
      </c>
      <c r="X105" s="120">
        <f t="shared" si="6"/>
        <v>0</v>
      </c>
      <c r="AR105" s="121" t="s">
        <v>128</v>
      </c>
      <c r="AT105" s="121" t="s">
        <v>123</v>
      </c>
      <c r="AU105" s="121" t="s">
        <v>75</v>
      </c>
      <c r="AY105" s="13" t="s">
        <v>122</v>
      </c>
      <c r="BE105" s="122">
        <f t="shared" si="7"/>
        <v>0</v>
      </c>
      <c r="BF105" s="122">
        <f t="shared" si="8"/>
        <v>0</v>
      </c>
      <c r="BG105" s="122">
        <f t="shared" si="9"/>
        <v>0</v>
      </c>
      <c r="BH105" s="122">
        <f t="shared" si="10"/>
        <v>0</v>
      </c>
      <c r="BI105" s="122">
        <f t="shared" si="11"/>
        <v>0</v>
      </c>
      <c r="BJ105" s="13" t="s">
        <v>75</v>
      </c>
      <c r="BK105" s="122">
        <f t="shared" si="12"/>
        <v>0</v>
      </c>
      <c r="BL105" s="13" t="s">
        <v>128</v>
      </c>
      <c r="BM105" s="121" t="s">
        <v>208</v>
      </c>
    </row>
    <row r="106" spans="2:65" s="1" customFormat="1" ht="33" customHeight="1" x14ac:dyDescent="0.2">
      <c r="B106" s="28"/>
      <c r="C106" s="225" t="s">
        <v>209</v>
      </c>
      <c r="D106" s="225" t="s">
        <v>123</v>
      </c>
      <c r="E106" s="226" t="s">
        <v>210</v>
      </c>
      <c r="F106" s="227" t="s">
        <v>211</v>
      </c>
      <c r="G106" s="228" t="s">
        <v>126</v>
      </c>
      <c r="H106" s="229">
        <v>1</v>
      </c>
      <c r="I106" s="115"/>
      <c r="J106" s="115"/>
      <c r="K106" s="230">
        <f t="shared" si="0"/>
        <v>0</v>
      </c>
      <c r="L106" s="114" t="s">
        <v>127</v>
      </c>
      <c r="M106" s="28"/>
      <c r="N106" s="116" t="s">
        <v>3</v>
      </c>
      <c r="O106" s="117" t="s">
        <v>36</v>
      </c>
      <c r="P106" s="118">
        <f t="shared" si="1"/>
        <v>0</v>
      </c>
      <c r="Q106" s="118">
        <f t="shared" si="2"/>
        <v>0</v>
      </c>
      <c r="R106" s="118">
        <f t="shared" si="3"/>
        <v>0</v>
      </c>
      <c r="T106" s="119">
        <f t="shared" si="4"/>
        <v>0</v>
      </c>
      <c r="U106" s="119">
        <v>0</v>
      </c>
      <c r="V106" s="119">
        <f t="shared" si="5"/>
        <v>0</v>
      </c>
      <c r="W106" s="119">
        <v>0</v>
      </c>
      <c r="X106" s="120">
        <f t="shared" si="6"/>
        <v>0</v>
      </c>
      <c r="AR106" s="121" t="s">
        <v>128</v>
      </c>
      <c r="AT106" s="121" t="s">
        <v>123</v>
      </c>
      <c r="AU106" s="121" t="s">
        <v>75</v>
      </c>
      <c r="AY106" s="13" t="s">
        <v>122</v>
      </c>
      <c r="BE106" s="122">
        <f t="shared" si="7"/>
        <v>0</v>
      </c>
      <c r="BF106" s="122">
        <f t="shared" si="8"/>
        <v>0</v>
      </c>
      <c r="BG106" s="122">
        <f t="shared" si="9"/>
        <v>0</v>
      </c>
      <c r="BH106" s="122">
        <f t="shared" si="10"/>
        <v>0</v>
      </c>
      <c r="BI106" s="122">
        <f t="shared" si="11"/>
        <v>0</v>
      </c>
      <c r="BJ106" s="13" t="s">
        <v>75</v>
      </c>
      <c r="BK106" s="122">
        <f t="shared" si="12"/>
        <v>0</v>
      </c>
      <c r="BL106" s="13" t="s">
        <v>128</v>
      </c>
      <c r="BM106" s="121" t="s">
        <v>212</v>
      </c>
    </row>
    <row r="107" spans="2:65" s="1" customFormat="1" ht="24.2" customHeight="1" x14ac:dyDescent="0.2">
      <c r="B107" s="28"/>
      <c r="C107" s="225" t="s">
        <v>213</v>
      </c>
      <c r="D107" s="225" t="s">
        <v>123</v>
      </c>
      <c r="E107" s="226" t="s">
        <v>214</v>
      </c>
      <c r="F107" s="227" t="s">
        <v>215</v>
      </c>
      <c r="G107" s="228" t="s">
        <v>126</v>
      </c>
      <c r="H107" s="229">
        <v>1</v>
      </c>
      <c r="I107" s="115"/>
      <c r="J107" s="115"/>
      <c r="K107" s="230">
        <f t="shared" si="0"/>
        <v>0</v>
      </c>
      <c r="L107" s="114" t="s">
        <v>127</v>
      </c>
      <c r="M107" s="28"/>
      <c r="N107" s="116" t="s">
        <v>3</v>
      </c>
      <c r="O107" s="117" t="s">
        <v>36</v>
      </c>
      <c r="P107" s="118">
        <f t="shared" si="1"/>
        <v>0</v>
      </c>
      <c r="Q107" s="118">
        <f t="shared" si="2"/>
        <v>0</v>
      </c>
      <c r="R107" s="118">
        <f t="shared" si="3"/>
        <v>0</v>
      </c>
      <c r="T107" s="119">
        <f t="shared" si="4"/>
        <v>0</v>
      </c>
      <c r="U107" s="119">
        <v>0</v>
      </c>
      <c r="V107" s="119">
        <f t="shared" si="5"/>
        <v>0</v>
      </c>
      <c r="W107" s="119">
        <v>0</v>
      </c>
      <c r="X107" s="120">
        <f t="shared" si="6"/>
        <v>0</v>
      </c>
      <c r="AR107" s="121" t="s">
        <v>128</v>
      </c>
      <c r="AT107" s="121" t="s">
        <v>123</v>
      </c>
      <c r="AU107" s="121" t="s">
        <v>75</v>
      </c>
      <c r="AY107" s="13" t="s">
        <v>122</v>
      </c>
      <c r="BE107" s="122">
        <f t="shared" si="7"/>
        <v>0</v>
      </c>
      <c r="BF107" s="122">
        <f t="shared" si="8"/>
        <v>0</v>
      </c>
      <c r="BG107" s="122">
        <f t="shared" si="9"/>
        <v>0</v>
      </c>
      <c r="BH107" s="122">
        <f t="shared" si="10"/>
        <v>0</v>
      </c>
      <c r="BI107" s="122">
        <f t="shared" si="11"/>
        <v>0</v>
      </c>
      <c r="BJ107" s="13" t="s">
        <v>75</v>
      </c>
      <c r="BK107" s="122">
        <f t="shared" si="12"/>
        <v>0</v>
      </c>
      <c r="BL107" s="13" t="s">
        <v>128</v>
      </c>
      <c r="BM107" s="121" t="s">
        <v>216</v>
      </c>
    </row>
    <row r="108" spans="2:65" s="1" customFormat="1" ht="24.2" customHeight="1" x14ac:dyDescent="0.2">
      <c r="B108" s="28"/>
      <c r="C108" s="231" t="s">
        <v>217</v>
      </c>
      <c r="D108" s="231" t="s">
        <v>190</v>
      </c>
      <c r="E108" s="232" t="s">
        <v>218</v>
      </c>
      <c r="F108" s="233" t="s">
        <v>219</v>
      </c>
      <c r="G108" s="234" t="s">
        <v>126</v>
      </c>
      <c r="H108" s="235">
        <v>1</v>
      </c>
      <c r="I108" s="124"/>
      <c r="J108" s="125"/>
      <c r="K108" s="237">
        <f t="shared" si="0"/>
        <v>0</v>
      </c>
      <c r="L108" s="123" t="s">
        <v>127</v>
      </c>
      <c r="M108" s="126"/>
      <c r="N108" s="127" t="s">
        <v>3</v>
      </c>
      <c r="O108" s="117" t="s">
        <v>36</v>
      </c>
      <c r="P108" s="118">
        <f t="shared" si="1"/>
        <v>0</v>
      </c>
      <c r="Q108" s="118">
        <f t="shared" si="2"/>
        <v>0</v>
      </c>
      <c r="R108" s="118">
        <f t="shared" si="3"/>
        <v>0</v>
      </c>
      <c r="T108" s="119">
        <f t="shared" si="4"/>
        <v>0</v>
      </c>
      <c r="U108" s="119">
        <v>0</v>
      </c>
      <c r="V108" s="119">
        <f t="shared" si="5"/>
        <v>0</v>
      </c>
      <c r="W108" s="119">
        <v>0</v>
      </c>
      <c r="X108" s="120">
        <f t="shared" si="6"/>
        <v>0</v>
      </c>
      <c r="AR108" s="121" t="s">
        <v>128</v>
      </c>
      <c r="AT108" s="121" t="s">
        <v>190</v>
      </c>
      <c r="AU108" s="121" t="s">
        <v>75</v>
      </c>
      <c r="AY108" s="13" t="s">
        <v>122</v>
      </c>
      <c r="BE108" s="122">
        <f t="shared" si="7"/>
        <v>0</v>
      </c>
      <c r="BF108" s="122">
        <f t="shared" si="8"/>
        <v>0</v>
      </c>
      <c r="BG108" s="122">
        <f t="shared" si="9"/>
        <v>0</v>
      </c>
      <c r="BH108" s="122">
        <f t="shared" si="10"/>
        <v>0</v>
      </c>
      <c r="BI108" s="122">
        <f t="shared" si="11"/>
        <v>0</v>
      </c>
      <c r="BJ108" s="13" t="s">
        <v>75</v>
      </c>
      <c r="BK108" s="122">
        <f t="shared" si="12"/>
        <v>0</v>
      </c>
      <c r="BL108" s="13" t="s">
        <v>128</v>
      </c>
      <c r="BM108" s="121" t="s">
        <v>220</v>
      </c>
    </row>
    <row r="109" spans="2:65" s="1" customFormat="1" ht="24.2" customHeight="1" x14ac:dyDescent="0.2">
      <c r="B109" s="28"/>
      <c r="C109" s="231" t="s">
        <v>221</v>
      </c>
      <c r="D109" s="231" t="s">
        <v>190</v>
      </c>
      <c r="E109" s="232" t="s">
        <v>222</v>
      </c>
      <c r="F109" s="233" t="s">
        <v>223</v>
      </c>
      <c r="G109" s="234" t="s">
        <v>126</v>
      </c>
      <c r="H109" s="235">
        <v>1</v>
      </c>
      <c r="I109" s="124"/>
      <c r="J109" s="125"/>
      <c r="K109" s="237">
        <f t="shared" si="0"/>
        <v>0</v>
      </c>
      <c r="L109" s="123" t="s">
        <v>127</v>
      </c>
      <c r="M109" s="126"/>
      <c r="N109" s="127" t="s">
        <v>3</v>
      </c>
      <c r="O109" s="117" t="s">
        <v>36</v>
      </c>
      <c r="P109" s="118">
        <f t="shared" si="1"/>
        <v>0</v>
      </c>
      <c r="Q109" s="118">
        <f t="shared" si="2"/>
        <v>0</v>
      </c>
      <c r="R109" s="118">
        <f t="shared" si="3"/>
        <v>0</v>
      </c>
      <c r="T109" s="119">
        <f t="shared" si="4"/>
        <v>0</v>
      </c>
      <c r="U109" s="119">
        <v>0</v>
      </c>
      <c r="V109" s="119">
        <f t="shared" si="5"/>
        <v>0</v>
      </c>
      <c r="W109" s="119">
        <v>0</v>
      </c>
      <c r="X109" s="120">
        <f t="shared" si="6"/>
        <v>0</v>
      </c>
      <c r="AR109" s="121" t="s">
        <v>128</v>
      </c>
      <c r="AT109" s="121" t="s">
        <v>190</v>
      </c>
      <c r="AU109" s="121" t="s">
        <v>75</v>
      </c>
      <c r="AY109" s="13" t="s">
        <v>122</v>
      </c>
      <c r="BE109" s="122">
        <f t="shared" si="7"/>
        <v>0</v>
      </c>
      <c r="BF109" s="122">
        <f t="shared" si="8"/>
        <v>0</v>
      </c>
      <c r="BG109" s="122">
        <f t="shared" si="9"/>
        <v>0</v>
      </c>
      <c r="BH109" s="122">
        <f t="shared" si="10"/>
        <v>0</v>
      </c>
      <c r="BI109" s="122">
        <f t="shared" si="11"/>
        <v>0</v>
      </c>
      <c r="BJ109" s="13" t="s">
        <v>75</v>
      </c>
      <c r="BK109" s="122">
        <f t="shared" si="12"/>
        <v>0</v>
      </c>
      <c r="BL109" s="13" t="s">
        <v>128</v>
      </c>
      <c r="BM109" s="121" t="s">
        <v>224</v>
      </c>
    </row>
    <row r="110" spans="2:65" s="1" customFormat="1" ht="24.2" customHeight="1" x14ac:dyDescent="0.2">
      <c r="B110" s="28"/>
      <c r="C110" s="231" t="s">
        <v>225</v>
      </c>
      <c r="D110" s="231" t="s">
        <v>190</v>
      </c>
      <c r="E110" s="232" t="s">
        <v>226</v>
      </c>
      <c r="F110" s="233" t="s">
        <v>227</v>
      </c>
      <c r="G110" s="234" t="s">
        <v>126</v>
      </c>
      <c r="H110" s="235">
        <v>1</v>
      </c>
      <c r="I110" s="124"/>
      <c r="J110" s="125"/>
      <c r="K110" s="237">
        <f t="shared" si="0"/>
        <v>0</v>
      </c>
      <c r="L110" s="123" t="s">
        <v>127</v>
      </c>
      <c r="M110" s="126"/>
      <c r="N110" s="127" t="s">
        <v>3</v>
      </c>
      <c r="O110" s="117" t="s">
        <v>36</v>
      </c>
      <c r="P110" s="118">
        <f t="shared" si="1"/>
        <v>0</v>
      </c>
      <c r="Q110" s="118">
        <f t="shared" si="2"/>
        <v>0</v>
      </c>
      <c r="R110" s="118">
        <f t="shared" si="3"/>
        <v>0</v>
      </c>
      <c r="T110" s="119">
        <f t="shared" si="4"/>
        <v>0</v>
      </c>
      <c r="U110" s="119">
        <v>0</v>
      </c>
      <c r="V110" s="119">
        <f t="shared" si="5"/>
        <v>0</v>
      </c>
      <c r="W110" s="119">
        <v>0</v>
      </c>
      <c r="X110" s="120">
        <f t="shared" si="6"/>
        <v>0</v>
      </c>
      <c r="AR110" s="121" t="s">
        <v>128</v>
      </c>
      <c r="AT110" s="121" t="s">
        <v>190</v>
      </c>
      <c r="AU110" s="121" t="s">
        <v>75</v>
      </c>
      <c r="AY110" s="13" t="s">
        <v>122</v>
      </c>
      <c r="BE110" s="122">
        <f t="shared" si="7"/>
        <v>0</v>
      </c>
      <c r="BF110" s="122">
        <f t="shared" si="8"/>
        <v>0</v>
      </c>
      <c r="BG110" s="122">
        <f t="shared" si="9"/>
        <v>0</v>
      </c>
      <c r="BH110" s="122">
        <f t="shared" si="10"/>
        <v>0</v>
      </c>
      <c r="BI110" s="122">
        <f t="shared" si="11"/>
        <v>0</v>
      </c>
      <c r="BJ110" s="13" t="s">
        <v>75</v>
      </c>
      <c r="BK110" s="122">
        <f t="shared" si="12"/>
        <v>0</v>
      </c>
      <c r="BL110" s="13" t="s">
        <v>128</v>
      </c>
      <c r="BM110" s="121" t="s">
        <v>228</v>
      </c>
    </row>
    <row r="111" spans="2:65" s="1" customFormat="1" ht="24.2" customHeight="1" x14ac:dyDescent="0.2">
      <c r="B111" s="28"/>
      <c r="C111" s="231" t="s">
        <v>229</v>
      </c>
      <c r="D111" s="231" t="s">
        <v>190</v>
      </c>
      <c r="E111" s="232" t="s">
        <v>230</v>
      </c>
      <c r="F111" s="233" t="s">
        <v>231</v>
      </c>
      <c r="G111" s="234" t="s">
        <v>126</v>
      </c>
      <c r="H111" s="235">
        <v>1</v>
      </c>
      <c r="I111" s="124"/>
      <c r="J111" s="125"/>
      <c r="K111" s="237">
        <f t="shared" si="0"/>
        <v>0</v>
      </c>
      <c r="L111" s="123" t="s">
        <v>127</v>
      </c>
      <c r="M111" s="126"/>
      <c r="N111" s="127" t="s">
        <v>3</v>
      </c>
      <c r="O111" s="117" t="s">
        <v>36</v>
      </c>
      <c r="P111" s="118">
        <f t="shared" si="1"/>
        <v>0</v>
      </c>
      <c r="Q111" s="118">
        <f t="shared" si="2"/>
        <v>0</v>
      </c>
      <c r="R111" s="118">
        <f t="shared" si="3"/>
        <v>0</v>
      </c>
      <c r="T111" s="119">
        <f t="shared" si="4"/>
        <v>0</v>
      </c>
      <c r="U111" s="119">
        <v>0</v>
      </c>
      <c r="V111" s="119">
        <f t="shared" si="5"/>
        <v>0</v>
      </c>
      <c r="W111" s="119">
        <v>0</v>
      </c>
      <c r="X111" s="120">
        <f t="shared" si="6"/>
        <v>0</v>
      </c>
      <c r="AR111" s="121" t="s">
        <v>128</v>
      </c>
      <c r="AT111" s="121" t="s">
        <v>190</v>
      </c>
      <c r="AU111" s="121" t="s">
        <v>75</v>
      </c>
      <c r="AY111" s="13" t="s">
        <v>122</v>
      </c>
      <c r="BE111" s="122">
        <f t="shared" si="7"/>
        <v>0</v>
      </c>
      <c r="BF111" s="122">
        <f t="shared" si="8"/>
        <v>0</v>
      </c>
      <c r="BG111" s="122">
        <f t="shared" si="9"/>
        <v>0</v>
      </c>
      <c r="BH111" s="122">
        <f t="shared" si="10"/>
        <v>0</v>
      </c>
      <c r="BI111" s="122">
        <f t="shared" si="11"/>
        <v>0</v>
      </c>
      <c r="BJ111" s="13" t="s">
        <v>75</v>
      </c>
      <c r="BK111" s="122">
        <f t="shared" si="12"/>
        <v>0</v>
      </c>
      <c r="BL111" s="13" t="s">
        <v>128</v>
      </c>
      <c r="BM111" s="121" t="s">
        <v>232</v>
      </c>
    </row>
    <row r="112" spans="2:65" s="1" customFormat="1" ht="33" customHeight="1" x14ac:dyDescent="0.2">
      <c r="B112" s="28"/>
      <c r="C112" s="231" t="s">
        <v>233</v>
      </c>
      <c r="D112" s="231" t="s">
        <v>190</v>
      </c>
      <c r="E112" s="232" t="s">
        <v>234</v>
      </c>
      <c r="F112" s="233" t="s">
        <v>235</v>
      </c>
      <c r="G112" s="234" t="s">
        <v>126</v>
      </c>
      <c r="H112" s="235">
        <v>1</v>
      </c>
      <c r="I112" s="124"/>
      <c r="J112" s="125"/>
      <c r="K112" s="237">
        <f t="shared" si="0"/>
        <v>0</v>
      </c>
      <c r="L112" s="123" t="s">
        <v>127</v>
      </c>
      <c r="M112" s="126"/>
      <c r="N112" s="127" t="s">
        <v>3</v>
      </c>
      <c r="O112" s="117" t="s">
        <v>36</v>
      </c>
      <c r="P112" s="118">
        <f t="shared" si="1"/>
        <v>0</v>
      </c>
      <c r="Q112" s="118">
        <f t="shared" si="2"/>
        <v>0</v>
      </c>
      <c r="R112" s="118">
        <f t="shared" si="3"/>
        <v>0</v>
      </c>
      <c r="T112" s="119">
        <f t="shared" si="4"/>
        <v>0</v>
      </c>
      <c r="U112" s="119">
        <v>0</v>
      </c>
      <c r="V112" s="119">
        <f t="shared" si="5"/>
        <v>0</v>
      </c>
      <c r="W112" s="119">
        <v>0</v>
      </c>
      <c r="X112" s="120">
        <f t="shared" si="6"/>
        <v>0</v>
      </c>
      <c r="AR112" s="121" t="s">
        <v>128</v>
      </c>
      <c r="AT112" s="121" t="s">
        <v>190</v>
      </c>
      <c r="AU112" s="121" t="s">
        <v>75</v>
      </c>
      <c r="AY112" s="13" t="s">
        <v>122</v>
      </c>
      <c r="BE112" s="122">
        <f t="shared" si="7"/>
        <v>0</v>
      </c>
      <c r="BF112" s="122">
        <f t="shared" si="8"/>
        <v>0</v>
      </c>
      <c r="BG112" s="122">
        <f t="shared" si="9"/>
        <v>0</v>
      </c>
      <c r="BH112" s="122">
        <f t="shared" si="10"/>
        <v>0</v>
      </c>
      <c r="BI112" s="122">
        <f t="shared" si="11"/>
        <v>0</v>
      </c>
      <c r="BJ112" s="13" t="s">
        <v>75</v>
      </c>
      <c r="BK112" s="122">
        <f t="shared" si="12"/>
        <v>0</v>
      </c>
      <c r="BL112" s="13" t="s">
        <v>128</v>
      </c>
      <c r="BM112" s="121" t="s">
        <v>236</v>
      </c>
    </row>
    <row r="113" spans="2:65" s="1" customFormat="1" ht="24.2" customHeight="1" x14ac:dyDescent="0.2">
      <c r="B113" s="28"/>
      <c r="C113" s="231" t="s">
        <v>237</v>
      </c>
      <c r="D113" s="231" t="s">
        <v>190</v>
      </c>
      <c r="E113" s="232" t="s">
        <v>238</v>
      </c>
      <c r="F113" s="233" t="s">
        <v>239</v>
      </c>
      <c r="G113" s="234" t="s">
        <v>187</v>
      </c>
      <c r="H113" s="235">
        <v>14</v>
      </c>
      <c r="I113" s="124"/>
      <c r="J113" s="125"/>
      <c r="K113" s="237">
        <f t="shared" si="0"/>
        <v>0</v>
      </c>
      <c r="L113" s="123" t="s">
        <v>127</v>
      </c>
      <c r="M113" s="126"/>
      <c r="N113" s="127" t="s">
        <v>3</v>
      </c>
      <c r="O113" s="117" t="s">
        <v>36</v>
      </c>
      <c r="P113" s="118">
        <f t="shared" si="1"/>
        <v>0</v>
      </c>
      <c r="Q113" s="118">
        <f t="shared" si="2"/>
        <v>0</v>
      </c>
      <c r="R113" s="118">
        <f t="shared" si="3"/>
        <v>0</v>
      </c>
      <c r="T113" s="119">
        <f t="shared" si="4"/>
        <v>0</v>
      </c>
      <c r="U113" s="119">
        <v>0</v>
      </c>
      <c r="V113" s="119">
        <f t="shared" si="5"/>
        <v>0</v>
      </c>
      <c r="W113" s="119">
        <v>0</v>
      </c>
      <c r="X113" s="120">
        <f t="shared" si="6"/>
        <v>0</v>
      </c>
      <c r="AR113" s="121" t="s">
        <v>128</v>
      </c>
      <c r="AT113" s="121" t="s">
        <v>190</v>
      </c>
      <c r="AU113" s="121" t="s">
        <v>75</v>
      </c>
      <c r="AY113" s="13" t="s">
        <v>122</v>
      </c>
      <c r="BE113" s="122">
        <f t="shared" si="7"/>
        <v>0</v>
      </c>
      <c r="BF113" s="122">
        <f t="shared" si="8"/>
        <v>0</v>
      </c>
      <c r="BG113" s="122">
        <f t="shared" si="9"/>
        <v>0</v>
      </c>
      <c r="BH113" s="122">
        <f t="shared" si="10"/>
        <v>0</v>
      </c>
      <c r="BI113" s="122">
        <f t="shared" si="11"/>
        <v>0</v>
      </c>
      <c r="BJ113" s="13" t="s">
        <v>75</v>
      </c>
      <c r="BK113" s="122">
        <f t="shared" si="12"/>
        <v>0</v>
      </c>
      <c r="BL113" s="13" t="s">
        <v>128</v>
      </c>
      <c r="BM113" s="121" t="s">
        <v>240</v>
      </c>
    </row>
    <row r="114" spans="2:65" s="1" customFormat="1" ht="204" x14ac:dyDescent="0.2">
      <c r="B114" s="28"/>
      <c r="C114" s="231" t="s">
        <v>241</v>
      </c>
      <c r="D114" s="231" t="s">
        <v>190</v>
      </c>
      <c r="E114" s="232" t="s">
        <v>242</v>
      </c>
      <c r="F114" s="233" t="s">
        <v>243</v>
      </c>
      <c r="G114" s="234" t="s">
        <v>187</v>
      </c>
      <c r="H114" s="235">
        <v>15.555999999999999</v>
      </c>
      <c r="I114" s="124"/>
      <c r="J114" s="125"/>
      <c r="K114" s="237">
        <f t="shared" si="0"/>
        <v>0</v>
      </c>
      <c r="L114" s="123" t="s">
        <v>127</v>
      </c>
      <c r="M114" s="126"/>
      <c r="N114" s="127" t="s">
        <v>3</v>
      </c>
      <c r="O114" s="117" t="s">
        <v>36</v>
      </c>
      <c r="P114" s="118">
        <f t="shared" si="1"/>
        <v>0</v>
      </c>
      <c r="Q114" s="118">
        <f t="shared" si="2"/>
        <v>0</v>
      </c>
      <c r="R114" s="118">
        <f t="shared" si="3"/>
        <v>0</v>
      </c>
      <c r="T114" s="119">
        <f t="shared" si="4"/>
        <v>0</v>
      </c>
      <c r="U114" s="119">
        <v>0</v>
      </c>
      <c r="V114" s="119">
        <f t="shared" si="5"/>
        <v>0</v>
      </c>
      <c r="W114" s="119">
        <v>0</v>
      </c>
      <c r="X114" s="120">
        <f t="shared" si="6"/>
        <v>0</v>
      </c>
      <c r="AR114" s="121" t="s">
        <v>128</v>
      </c>
      <c r="AT114" s="121" t="s">
        <v>190</v>
      </c>
      <c r="AU114" s="121" t="s">
        <v>75</v>
      </c>
      <c r="AY114" s="13" t="s">
        <v>122</v>
      </c>
      <c r="BE114" s="122">
        <f t="shared" si="7"/>
        <v>0</v>
      </c>
      <c r="BF114" s="122">
        <f t="shared" si="8"/>
        <v>0</v>
      </c>
      <c r="BG114" s="122">
        <f t="shared" si="9"/>
        <v>0</v>
      </c>
      <c r="BH114" s="122">
        <f t="shared" si="10"/>
        <v>0</v>
      </c>
      <c r="BI114" s="122">
        <f t="shared" si="11"/>
        <v>0</v>
      </c>
      <c r="BJ114" s="13" t="s">
        <v>75</v>
      </c>
      <c r="BK114" s="122">
        <f t="shared" si="12"/>
        <v>0</v>
      </c>
      <c r="BL114" s="13" t="s">
        <v>128</v>
      </c>
      <c r="BM114" s="121" t="s">
        <v>244</v>
      </c>
    </row>
    <row r="115" spans="2:65" s="1" customFormat="1" ht="204" x14ac:dyDescent="0.2">
      <c r="B115" s="28"/>
      <c r="C115" s="231" t="s">
        <v>245</v>
      </c>
      <c r="D115" s="231" t="s">
        <v>190</v>
      </c>
      <c r="E115" s="232" t="s">
        <v>246</v>
      </c>
      <c r="F115" s="233" t="s">
        <v>247</v>
      </c>
      <c r="G115" s="234" t="s">
        <v>187</v>
      </c>
      <c r="H115" s="235">
        <v>10.888999999999999</v>
      </c>
      <c r="I115" s="124"/>
      <c r="J115" s="125"/>
      <c r="K115" s="237">
        <f t="shared" si="0"/>
        <v>0</v>
      </c>
      <c r="L115" s="123" t="s">
        <v>127</v>
      </c>
      <c r="M115" s="126"/>
      <c r="N115" s="127" t="s">
        <v>3</v>
      </c>
      <c r="O115" s="117" t="s">
        <v>36</v>
      </c>
      <c r="P115" s="118">
        <f t="shared" si="1"/>
        <v>0</v>
      </c>
      <c r="Q115" s="118">
        <f t="shared" si="2"/>
        <v>0</v>
      </c>
      <c r="R115" s="118">
        <f t="shared" si="3"/>
        <v>0</v>
      </c>
      <c r="T115" s="119">
        <f t="shared" si="4"/>
        <v>0</v>
      </c>
      <c r="U115" s="119">
        <v>0</v>
      </c>
      <c r="V115" s="119">
        <f t="shared" si="5"/>
        <v>0</v>
      </c>
      <c r="W115" s="119">
        <v>0</v>
      </c>
      <c r="X115" s="120">
        <f t="shared" si="6"/>
        <v>0</v>
      </c>
      <c r="AR115" s="121" t="s">
        <v>128</v>
      </c>
      <c r="AT115" s="121" t="s">
        <v>190</v>
      </c>
      <c r="AU115" s="121" t="s">
        <v>75</v>
      </c>
      <c r="AY115" s="13" t="s">
        <v>122</v>
      </c>
      <c r="BE115" s="122">
        <f t="shared" si="7"/>
        <v>0</v>
      </c>
      <c r="BF115" s="122">
        <f t="shared" si="8"/>
        <v>0</v>
      </c>
      <c r="BG115" s="122">
        <f t="shared" si="9"/>
        <v>0</v>
      </c>
      <c r="BH115" s="122">
        <f t="shared" si="10"/>
        <v>0</v>
      </c>
      <c r="BI115" s="122">
        <f t="shared" si="11"/>
        <v>0</v>
      </c>
      <c r="BJ115" s="13" t="s">
        <v>75</v>
      </c>
      <c r="BK115" s="122">
        <f t="shared" si="12"/>
        <v>0</v>
      </c>
      <c r="BL115" s="13" t="s">
        <v>128</v>
      </c>
      <c r="BM115" s="121" t="s">
        <v>248</v>
      </c>
    </row>
    <row r="116" spans="2:65" s="1" customFormat="1" ht="204" x14ac:dyDescent="0.2">
      <c r="B116" s="28"/>
      <c r="C116" s="231" t="s">
        <v>249</v>
      </c>
      <c r="D116" s="231" t="s">
        <v>190</v>
      </c>
      <c r="E116" s="232" t="s">
        <v>250</v>
      </c>
      <c r="F116" s="233" t="s">
        <v>251</v>
      </c>
      <c r="G116" s="234" t="s">
        <v>187</v>
      </c>
      <c r="H116" s="235">
        <v>19.443999999999999</v>
      </c>
      <c r="I116" s="124"/>
      <c r="J116" s="125"/>
      <c r="K116" s="237">
        <f t="shared" si="0"/>
        <v>0</v>
      </c>
      <c r="L116" s="123" t="s">
        <v>127</v>
      </c>
      <c r="M116" s="126"/>
      <c r="N116" s="127" t="s">
        <v>3</v>
      </c>
      <c r="O116" s="117" t="s">
        <v>36</v>
      </c>
      <c r="P116" s="118">
        <f t="shared" si="1"/>
        <v>0</v>
      </c>
      <c r="Q116" s="118">
        <f t="shared" si="2"/>
        <v>0</v>
      </c>
      <c r="R116" s="118">
        <f t="shared" si="3"/>
        <v>0</v>
      </c>
      <c r="T116" s="119">
        <f t="shared" si="4"/>
        <v>0</v>
      </c>
      <c r="U116" s="119">
        <v>0</v>
      </c>
      <c r="V116" s="119">
        <f t="shared" si="5"/>
        <v>0</v>
      </c>
      <c r="W116" s="119">
        <v>0</v>
      </c>
      <c r="X116" s="120">
        <f t="shared" si="6"/>
        <v>0</v>
      </c>
      <c r="AR116" s="121" t="s">
        <v>128</v>
      </c>
      <c r="AT116" s="121" t="s">
        <v>190</v>
      </c>
      <c r="AU116" s="121" t="s">
        <v>75</v>
      </c>
      <c r="AY116" s="13" t="s">
        <v>122</v>
      </c>
      <c r="BE116" s="122">
        <f t="shared" si="7"/>
        <v>0</v>
      </c>
      <c r="BF116" s="122">
        <f t="shared" si="8"/>
        <v>0</v>
      </c>
      <c r="BG116" s="122">
        <f t="shared" si="9"/>
        <v>0</v>
      </c>
      <c r="BH116" s="122">
        <f t="shared" si="10"/>
        <v>0</v>
      </c>
      <c r="BI116" s="122">
        <f t="shared" si="11"/>
        <v>0</v>
      </c>
      <c r="BJ116" s="13" t="s">
        <v>75</v>
      </c>
      <c r="BK116" s="122">
        <f t="shared" si="12"/>
        <v>0</v>
      </c>
      <c r="BL116" s="13" t="s">
        <v>128</v>
      </c>
      <c r="BM116" s="121" t="s">
        <v>252</v>
      </c>
    </row>
    <row r="117" spans="2:65" s="1" customFormat="1" ht="44.25" customHeight="1" x14ac:dyDescent="0.2">
      <c r="B117" s="28"/>
      <c r="C117" s="225" t="s">
        <v>253</v>
      </c>
      <c r="D117" s="225" t="s">
        <v>123</v>
      </c>
      <c r="E117" s="226" t="s">
        <v>254</v>
      </c>
      <c r="F117" s="227" t="s">
        <v>255</v>
      </c>
      <c r="G117" s="228" t="s">
        <v>126</v>
      </c>
      <c r="H117" s="229">
        <v>3</v>
      </c>
      <c r="I117" s="115"/>
      <c r="J117" s="115"/>
      <c r="K117" s="230">
        <f t="shared" si="0"/>
        <v>0</v>
      </c>
      <c r="L117" s="114" t="s">
        <v>127</v>
      </c>
      <c r="M117" s="28"/>
      <c r="N117" s="116" t="s">
        <v>3</v>
      </c>
      <c r="O117" s="117" t="s">
        <v>36</v>
      </c>
      <c r="P117" s="118">
        <f t="shared" si="1"/>
        <v>0</v>
      </c>
      <c r="Q117" s="118">
        <f t="shared" si="2"/>
        <v>0</v>
      </c>
      <c r="R117" s="118">
        <f t="shared" si="3"/>
        <v>0</v>
      </c>
      <c r="T117" s="119">
        <f t="shared" si="4"/>
        <v>0</v>
      </c>
      <c r="U117" s="119">
        <v>0</v>
      </c>
      <c r="V117" s="119">
        <f t="shared" si="5"/>
        <v>0</v>
      </c>
      <c r="W117" s="119">
        <v>0</v>
      </c>
      <c r="X117" s="120">
        <f t="shared" si="6"/>
        <v>0</v>
      </c>
      <c r="AR117" s="121" t="s">
        <v>128</v>
      </c>
      <c r="AT117" s="121" t="s">
        <v>123</v>
      </c>
      <c r="AU117" s="121" t="s">
        <v>75</v>
      </c>
      <c r="AY117" s="13" t="s">
        <v>122</v>
      </c>
      <c r="BE117" s="122">
        <f t="shared" si="7"/>
        <v>0</v>
      </c>
      <c r="BF117" s="122">
        <f t="shared" si="8"/>
        <v>0</v>
      </c>
      <c r="BG117" s="122">
        <f t="shared" si="9"/>
        <v>0</v>
      </c>
      <c r="BH117" s="122">
        <f t="shared" si="10"/>
        <v>0</v>
      </c>
      <c r="BI117" s="122">
        <f t="shared" si="11"/>
        <v>0</v>
      </c>
      <c r="BJ117" s="13" t="s">
        <v>75</v>
      </c>
      <c r="BK117" s="122">
        <f t="shared" si="12"/>
        <v>0</v>
      </c>
      <c r="BL117" s="13" t="s">
        <v>128</v>
      </c>
      <c r="BM117" s="121" t="s">
        <v>256</v>
      </c>
    </row>
    <row r="118" spans="2:65" s="1" customFormat="1" ht="44.25" customHeight="1" x14ac:dyDescent="0.2">
      <c r="B118" s="28"/>
      <c r="C118" s="225" t="s">
        <v>257</v>
      </c>
      <c r="D118" s="225" t="s">
        <v>123</v>
      </c>
      <c r="E118" s="226" t="s">
        <v>258</v>
      </c>
      <c r="F118" s="227" t="s">
        <v>259</v>
      </c>
      <c r="G118" s="228" t="s">
        <v>126</v>
      </c>
      <c r="H118" s="229">
        <v>3</v>
      </c>
      <c r="I118" s="115"/>
      <c r="J118" s="115"/>
      <c r="K118" s="230">
        <f t="shared" si="0"/>
        <v>0</v>
      </c>
      <c r="L118" s="114" t="s">
        <v>127</v>
      </c>
      <c r="M118" s="28"/>
      <c r="N118" s="116" t="s">
        <v>3</v>
      </c>
      <c r="O118" s="117" t="s">
        <v>36</v>
      </c>
      <c r="P118" s="118">
        <f t="shared" si="1"/>
        <v>0</v>
      </c>
      <c r="Q118" s="118">
        <f t="shared" si="2"/>
        <v>0</v>
      </c>
      <c r="R118" s="118">
        <f t="shared" si="3"/>
        <v>0</v>
      </c>
      <c r="T118" s="119">
        <f t="shared" si="4"/>
        <v>0</v>
      </c>
      <c r="U118" s="119">
        <v>0</v>
      </c>
      <c r="V118" s="119">
        <f t="shared" si="5"/>
        <v>0</v>
      </c>
      <c r="W118" s="119">
        <v>0</v>
      </c>
      <c r="X118" s="120">
        <f t="shared" si="6"/>
        <v>0</v>
      </c>
      <c r="AR118" s="121" t="s">
        <v>128</v>
      </c>
      <c r="AT118" s="121" t="s">
        <v>123</v>
      </c>
      <c r="AU118" s="121" t="s">
        <v>75</v>
      </c>
      <c r="AY118" s="13" t="s">
        <v>122</v>
      </c>
      <c r="BE118" s="122">
        <f t="shared" si="7"/>
        <v>0</v>
      </c>
      <c r="BF118" s="122">
        <f t="shared" si="8"/>
        <v>0</v>
      </c>
      <c r="BG118" s="122">
        <f t="shared" si="9"/>
        <v>0</v>
      </c>
      <c r="BH118" s="122">
        <f t="shared" si="10"/>
        <v>0</v>
      </c>
      <c r="BI118" s="122">
        <f t="shared" si="11"/>
        <v>0</v>
      </c>
      <c r="BJ118" s="13" t="s">
        <v>75</v>
      </c>
      <c r="BK118" s="122">
        <f t="shared" si="12"/>
        <v>0</v>
      </c>
      <c r="BL118" s="13" t="s">
        <v>128</v>
      </c>
      <c r="BM118" s="121" t="s">
        <v>260</v>
      </c>
    </row>
    <row r="119" spans="2:65" s="1" customFormat="1" ht="204" x14ac:dyDescent="0.2">
      <c r="B119" s="28"/>
      <c r="C119" s="225" t="s">
        <v>261</v>
      </c>
      <c r="D119" s="225" t="s">
        <v>123</v>
      </c>
      <c r="E119" s="226" t="s">
        <v>262</v>
      </c>
      <c r="F119" s="227" t="s">
        <v>263</v>
      </c>
      <c r="G119" s="228" t="s">
        <v>187</v>
      </c>
      <c r="H119" s="229">
        <v>11</v>
      </c>
      <c r="I119" s="115"/>
      <c r="J119" s="115"/>
      <c r="K119" s="230">
        <f t="shared" si="0"/>
        <v>0</v>
      </c>
      <c r="L119" s="114" t="s">
        <v>127</v>
      </c>
      <c r="M119" s="28"/>
      <c r="N119" s="116" t="s">
        <v>3</v>
      </c>
      <c r="O119" s="117" t="s">
        <v>36</v>
      </c>
      <c r="P119" s="118">
        <f t="shared" si="1"/>
        <v>0</v>
      </c>
      <c r="Q119" s="118">
        <f t="shared" si="2"/>
        <v>0</v>
      </c>
      <c r="R119" s="118">
        <f t="shared" si="3"/>
        <v>0</v>
      </c>
      <c r="T119" s="119">
        <f t="shared" si="4"/>
        <v>0</v>
      </c>
      <c r="U119" s="119">
        <v>0</v>
      </c>
      <c r="V119" s="119">
        <f t="shared" si="5"/>
        <v>0</v>
      </c>
      <c r="W119" s="119">
        <v>0</v>
      </c>
      <c r="X119" s="120">
        <f t="shared" si="6"/>
        <v>0</v>
      </c>
      <c r="AR119" s="121" t="s">
        <v>128</v>
      </c>
      <c r="AT119" s="121" t="s">
        <v>123</v>
      </c>
      <c r="AU119" s="121" t="s">
        <v>75</v>
      </c>
      <c r="AY119" s="13" t="s">
        <v>122</v>
      </c>
      <c r="BE119" s="122">
        <f t="shared" si="7"/>
        <v>0</v>
      </c>
      <c r="BF119" s="122">
        <f t="shared" si="8"/>
        <v>0</v>
      </c>
      <c r="BG119" s="122">
        <f t="shared" si="9"/>
        <v>0</v>
      </c>
      <c r="BH119" s="122">
        <f t="shared" si="10"/>
        <v>0</v>
      </c>
      <c r="BI119" s="122">
        <f t="shared" si="11"/>
        <v>0</v>
      </c>
      <c r="BJ119" s="13" t="s">
        <v>75</v>
      </c>
      <c r="BK119" s="122">
        <f t="shared" si="12"/>
        <v>0</v>
      </c>
      <c r="BL119" s="13" t="s">
        <v>128</v>
      </c>
      <c r="BM119" s="121" t="s">
        <v>264</v>
      </c>
    </row>
    <row r="120" spans="2:65" s="1" customFormat="1" ht="24.2" customHeight="1" x14ac:dyDescent="0.2">
      <c r="B120" s="28"/>
      <c r="C120" s="225" t="s">
        <v>265</v>
      </c>
      <c r="D120" s="225" t="s">
        <v>123</v>
      </c>
      <c r="E120" s="226" t="s">
        <v>266</v>
      </c>
      <c r="F120" s="227" t="s">
        <v>267</v>
      </c>
      <c r="G120" s="228" t="s">
        <v>187</v>
      </c>
      <c r="H120" s="229">
        <v>6</v>
      </c>
      <c r="I120" s="115"/>
      <c r="J120" s="115"/>
      <c r="K120" s="230">
        <f t="shared" si="0"/>
        <v>0</v>
      </c>
      <c r="L120" s="114" t="s">
        <v>127</v>
      </c>
      <c r="M120" s="28"/>
      <c r="N120" s="116" t="s">
        <v>3</v>
      </c>
      <c r="O120" s="117" t="s">
        <v>36</v>
      </c>
      <c r="P120" s="118">
        <f t="shared" si="1"/>
        <v>0</v>
      </c>
      <c r="Q120" s="118">
        <f t="shared" si="2"/>
        <v>0</v>
      </c>
      <c r="R120" s="118">
        <f t="shared" si="3"/>
        <v>0</v>
      </c>
      <c r="T120" s="119">
        <f t="shared" si="4"/>
        <v>0</v>
      </c>
      <c r="U120" s="119">
        <v>0</v>
      </c>
      <c r="V120" s="119">
        <f t="shared" si="5"/>
        <v>0</v>
      </c>
      <c r="W120" s="119">
        <v>0</v>
      </c>
      <c r="X120" s="120">
        <f t="shared" si="6"/>
        <v>0</v>
      </c>
      <c r="AR120" s="121" t="s">
        <v>128</v>
      </c>
      <c r="AT120" s="121" t="s">
        <v>123</v>
      </c>
      <c r="AU120" s="121" t="s">
        <v>75</v>
      </c>
      <c r="AY120" s="13" t="s">
        <v>122</v>
      </c>
      <c r="BE120" s="122">
        <f t="shared" si="7"/>
        <v>0</v>
      </c>
      <c r="BF120" s="122">
        <f t="shared" si="8"/>
        <v>0</v>
      </c>
      <c r="BG120" s="122">
        <f t="shared" si="9"/>
        <v>0</v>
      </c>
      <c r="BH120" s="122">
        <f t="shared" si="10"/>
        <v>0</v>
      </c>
      <c r="BI120" s="122">
        <f t="shared" si="11"/>
        <v>0</v>
      </c>
      <c r="BJ120" s="13" t="s">
        <v>75</v>
      </c>
      <c r="BK120" s="122">
        <f t="shared" si="12"/>
        <v>0</v>
      </c>
      <c r="BL120" s="13" t="s">
        <v>128</v>
      </c>
      <c r="BM120" s="121" t="s">
        <v>268</v>
      </c>
    </row>
    <row r="121" spans="2:65" s="1" customFormat="1" ht="204" x14ac:dyDescent="0.2">
      <c r="B121" s="28"/>
      <c r="C121" s="225" t="s">
        <v>269</v>
      </c>
      <c r="D121" s="225" t="s">
        <v>123</v>
      </c>
      <c r="E121" s="226" t="s">
        <v>270</v>
      </c>
      <c r="F121" s="227" t="s">
        <v>271</v>
      </c>
      <c r="G121" s="228" t="s">
        <v>187</v>
      </c>
      <c r="H121" s="229">
        <v>3</v>
      </c>
      <c r="I121" s="115"/>
      <c r="J121" s="115"/>
      <c r="K121" s="230">
        <f t="shared" si="0"/>
        <v>0</v>
      </c>
      <c r="L121" s="114" t="s">
        <v>127</v>
      </c>
      <c r="M121" s="28"/>
      <c r="N121" s="116" t="s">
        <v>3</v>
      </c>
      <c r="O121" s="117" t="s">
        <v>36</v>
      </c>
      <c r="P121" s="118">
        <f t="shared" si="1"/>
        <v>0</v>
      </c>
      <c r="Q121" s="118">
        <f t="shared" si="2"/>
        <v>0</v>
      </c>
      <c r="R121" s="118">
        <f t="shared" si="3"/>
        <v>0</v>
      </c>
      <c r="T121" s="119">
        <f t="shared" si="4"/>
        <v>0</v>
      </c>
      <c r="U121" s="119">
        <v>0</v>
      </c>
      <c r="V121" s="119">
        <f t="shared" si="5"/>
        <v>0</v>
      </c>
      <c r="W121" s="119">
        <v>0</v>
      </c>
      <c r="X121" s="120">
        <f t="shared" si="6"/>
        <v>0</v>
      </c>
      <c r="AR121" s="121" t="s">
        <v>128</v>
      </c>
      <c r="AT121" s="121" t="s">
        <v>123</v>
      </c>
      <c r="AU121" s="121" t="s">
        <v>75</v>
      </c>
      <c r="AY121" s="13" t="s">
        <v>122</v>
      </c>
      <c r="BE121" s="122">
        <f t="shared" si="7"/>
        <v>0</v>
      </c>
      <c r="BF121" s="122">
        <f t="shared" si="8"/>
        <v>0</v>
      </c>
      <c r="BG121" s="122">
        <f t="shared" si="9"/>
        <v>0</v>
      </c>
      <c r="BH121" s="122">
        <f t="shared" si="10"/>
        <v>0</v>
      </c>
      <c r="BI121" s="122">
        <f t="shared" si="11"/>
        <v>0</v>
      </c>
      <c r="BJ121" s="13" t="s">
        <v>75</v>
      </c>
      <c r="BK121" s="122">
        <f t="shared" si="12"/>
        <v>0</v>
      </c>
      <c r="BL121" s="13" t="s">
        <v>128</v>
      </c>
      <c r="BM121" s="121" t="s">
        <v>272</v>
      </c>
    </row>
    <row r="122" spans="2:65" s="1" customFormat="1" ht="24.2" customHeight="1" x14ac:dyDescent="0.2">
      <c r="B122" s="28"/>
      <c r="C122" s="225" t="s">
        <v>273</v>
      </c>
      <c r="D122" s="225" t="s">
        <v>123</v>
      </c>
      <c r="E122" s="226" t="s">
        <v>274</v>
      </c>
      <c r="F122" s="227" t="s">
        <v>275</v>
      </c>
      <c r="G122" s="228" t="s">
        <v>126</v>
      </c>
      <c r="H122" s="229">
        <v>1</v>
      </c>
      <c r="I122" s="115"/>
      <c r="J122" s="115"/>
      <c r="K122" s="230">
        <f t="shared" si="0"/>
        <v>0</v>
      </c>
      <c r="L122" s="114" t="s">
        <v>127</v>
      </c>
      <c r="M122" s="28"/>
      <c r="N122" s="116" t="s">
        <v>3</v>
      </c>
      <c r="O122" s="117" t="s">
        <v>36</v>
      </c>
      <c r="P122" s="118">
        <f t="shared" si="1"/>
        <v>0</v>
      </c>
      <c r="Q122" s="118">
        <f t="shared" si="2"/>
        <v>0</v>
      </c>
      <c r="R122" s="118">
        <f t="shared" si="3"/>
        <v>0</v>
      </c>
      <c r="T122" s="119">
        <f t="shared" si="4"/>
        <v>0</v>
      </c>
      <c r="U122" s="119">
        <v>0</v>
      </c>
      <c r="V122" s="119">
        <f t="shared" si="5"/>
        <v>0</v>
      </c>
      <c r="W122" s="119">
        <v>0</v>
      </c>
      <c r="X122" s="120">
        <f t="shared" si="6"/>
        <v>0</v>
      </c>
      <c r="AR122" s="121" t="s">
        <v>128</v>
      </c>
      <c r="AT122" s="121" t="s">
        <v>123</v>
      </c>
      <c r="AU122" s="121" t="s">
        <v>75</v>
      </c>
      <c r="AY122" s="13" t="s">
        <v>122</v>
      </c>
      <c r="BE122" s="122">
        <f t="shared" si="7"/>
        <v>0</v>
      </c>
      <c r="BF122" s="122">
        <f t="shared" si="8"/>
        <v>0</v>
      </c>
      <c r="BG122" s="122">
        <f t="shared" si="9"/>
        <v>0</v>
      </c>
      <c r="BH122" s="122">
        <f t="shared" si="10"/>
        <v>0</v>
      </c>
      <c r="BI122" s="122">
        <f t="shared" si="11"/>
        <v>0</v>
      </c>
      <c r="BJ122" s="13" t="s">
        <v>75</v>
      </c>
      <c r="BK122" s="122">
        <f t="shared" si="12"/>
        <v>0</v>
      </c>
      <c r="BL122" s="13" t="s">
        <v>128</v>
      </c>
      <c r="BM122" s="121" t="s">
        <v>276</v>
      </c>
    </row>
    <row r="123" spans="2:65" s="1" customFormat="1" ht="204" x14ac:dyDescent="0.2">
      <c r="B123" s="28"/>
      <c r="C123" s="225" t="s">
        <v>277</v>
      </c>
      <c r="D123" s="225" t="s">
        <v>123</v>
      </c>
      <c r="E123" s="226" t="s">
        <v>278</v>
      </c>
      <c r="F123" s="227" t="s">
        <v>279</v>
      </c>
      <c r="G123" s="228" t="s">
        <v>126</v>
      </c>
      <c r="H123" s="229">
        <v>1</v>
      </c>
      <c r="I123" s="115"/>
      <c r="J123" s="115"/>
      <c r="K123" s="230">
        <f t="shared" si="0"/>
        <v>0</v>
      </c>
      <c r="L123" s="114" t="s">
        <v>127</v>
      </c>
      <c r="M123" s="28"/>
      <c r="N123" s="116" t="s">
        <v>3</v>
      </c>
      <c r="O123" s="117" t="s">
        <v>36</v>
      </c>
      <c r="P123" s="118">
        <f t="shared" si="1"/>
        <v>0</v>
      </c>
      <c r="Q123" s="118">
        <f t="shared" si="2"/>
        <v>0</v>
      </c>
      <c r="R123" s="118">
        <f t="shared" si="3"/>
        <v>0</v>
      </c>
      <c r="T123" s="119">
        <f t="shared" si="4"/>
        <v>0</v>
      </c>
      <c r="U123" s="119">
        <v>0</v>
      </c>
      <c r="V123" s="119">
        <f t="shared" si="5"/>
        <v>0</v>
      </c>
      <c r="W123" s="119">
        <v>0</v>
      </c>
      <c r="X123" s="120">
        <f t="shared" si="6"/>
        <v>0</v>
      </c>
      <c r="AR123" s="121" t="s">
        <v>128</v>
      </c>
      <c r="AT123" s="121" t="s">
        <v>123</v>
      </c>
      <c r="AU123" s="121" t="s">
        <v>75</v>
      </c>
      <c r="AY123" s="13" t="s">
        <v>122</v>
      </c>
      <c r="BE123" s="122">
        <f t="shared" si="7"/>
        <v>0</v>
      </c>
      <c r="BF123" s="122">
        <f t="shared" si="8"/>
        <v>0</v>
      </c>
      <c r="BG123" s="122">
        <f t="shared" si="9"/>
        <v>0</v>
      </c>
      <c r="BH123" s="122">
        <f t="shared" si="10"/>
        <v>0</v>
      </c>
      <c r="BI123" s="122">
        <f t="shared" si="11"/>
        <v>0</v>
      </c>
      <c r="BJ123" s="13" t="s">
        <v>75</v>
      </c>
      <c r="BK123" s="122">
        <f t="shared" si="12"/>
        <v>0</v>
      </c>
      <c r="BL123" s="13" t="s">
        <v>128</v>
      </c>
      <c r="BM123" s="121" t="s">
        <v>280</v>
      </c>
    </row>
    <row r="124" spans="2:65" s="1" customFormat="1" ht="24.2" customHeight="1" x14ac:dyDescent="0.2">
      <c r="B124" s="28"/>
      <c r="C124" s="225" t="s">
        <v>281</v>
      </c>
      <c r="D124" s="225" t="s">
        <v>123</v>
      </c>
      <c r="E124" s="226" t="s">
        <v>282</v>
      </c>
      <c r="F124" s="227" t="s">
        <v>283</v>
      </c>
      <c r="G124" s="228" t="s">
        <v>126</v>
      </c>
      <c r="H124" s="229">
        <v>1</v>
      </c>
      <c r="I124" s="115"/>
      <c r="J124" s="115"/>
      <c r="K124" s="230">
        <f t="shared" si="0"/>
        <v>0</v>
      </c>
      <c r="L124" s="114" t="s">
        <v>127</v>
      </c>
      <c r="M124" s="28"/>
      <c r="N124" s="116" t="s">
        <v>3</v>
      </c>
      <c r="O124" s="117" t="s">
        <v>36</v>
      </c>
      <c r="P124" s="118">
        <f t="shared" si="1"/>
        <v>0</v>
      </c>
      <c r="Q124" s="118">
        <f t="shared" si="2"/>
        <v>0</v>
      </c>
      <c r="R124" s="118">
        <f t="shared" si="3"/>
        <v>0</v>
      </c>
      <c r="T124" s="119">
        <f t="shared" si="4"/>
        <v>0</v>
      </c>
      <c r="U124" s="119">
        <v>0</v>
      </c>
      <c r="V124" s="119">
        <f t="shared" si="5"/>
        <v>0</v>
      </c>
      <c r="W124" s="119">
        <v>0</v>
      </c>
      <c r="X124" s="120">
        <f t="shared" si="6"/>
        <v>0</v>
      </c>
      <c r="AR124" s="121" t="s">
        <v>128</v>
      </c>
      <c r="AT124" s="121" t="s">
        <v>123</v>
      </c>
      <c r="AU124" s="121" t="s">
        <v>75</v>
      </c>
      <c r="AY124" s="13" t="s">
        <v>122</v>
      </c>
      <c r="BE124" s="122">
        <f t="shared" si="7"/>
        <v>0</v>
      </c>
      <c r="BF124" s="122">
        <f t="shared" si="8"/>
        <v>0</v>
      </c>
      <c r="BG124" s="122">
        <f t="shared" si="9"/>
        <v>0</v>
      </c>
      <c r="BH124" s="122">
        <f t="shared" si="10"/>
        <v>0</v>
      </c>
      <c r="BI124" s="122">
        <f t="shared" si="11"/>
        <v>0</v>
      </c>
      <c r="BJ124" s="13" t="s">
        <v>75</v>
      </c>
      <c r="BK124" s="122">
        <f t="shared" si="12"/>
        <v>0</v>
      </c>
      <c r="BL124" s="13" t="s">
        <v>128</v>
      </c>
      <c r="BM124" s="121" t="s">
        <v>284</v>
      </c>
    </row>
    <row r="125" spans="2:65" s="1" customFormat="1" ht="24.2" customHeight="1" x14ac:dyDescent="0.2">
      <c r="B125" s="28"/>
      <c r="C125" s="225" t="s">
        <v>285</v>
      </c>
      <c r="D125" s="225" t="s">
        <v>123</v>
      </c>
      <c r="E125" s="226" t="s">
        <v>286</v>
      </c>
      <c r="F125" s="227" t="s">
        <v>287</v>
      </c>
      <c r="G125" s="228" t="s">
        <v>126</v>
      </c>
      <c r="H125" s="229">
        <v>3</v>
      </c>
      <c r="I125" s="115"/>
      <c r="J125" s="115"/>
      <c r="K125" s="230">
        <f t="shared" si="0"/>
        <v>0</v>
      </c>
      <c r="L125" s="114" t="s">
        <v>127</v>
      </c>
      <c r="M125" s="28"/>
      <c r="N125" s="128" t="s">
        <v>3</v>
      </c>
      <c r="O125" s="129" t="s">
        <v>36</v>
      </c>
      <c r="P125" s="130">
        <f t="shared" si="1"/>
        <v>0</v>
      </c>
      <c r="Q125" s="130">
        <f t="shared" si="2"/>
        <v>0</v>
      </c>
      <c r="R125" s="130">
        <f t="shared" si="3"/>
        <v>0</v>
      </c>
      <c r="S125" s="131"/>
      <c r="T125" s="132">
        <f t="shared" si="4"/>
        <v>0</v>
      </c>
      <c r="U125" s="132">
        <v>0</v>
      </c>
      <c r="V125" s="132">
        <f t="shared" si="5"/>
        <v>0</v>
      </c>
      <c r="W125" s="132">
        <v>0</v>
      </c>
      <c r="X125" s="133">
        <f t="shared" si="6"/>
        <v>0</v>
      </c>
      <c r="AR125" s="121" t="s">
        <v>128</v>
      </c>
      <c r="AT125" s="121" t="s">
        <v>123</v>
      </c>
      <c r="AU125" s="121" t="s">
        <v>75</v>
      </c>
      <c r="AY125" s="13" t="s">
        <v>122</v>
      </c>
      <c r="BE125" s="122">
        <f t="shared" si="7"/>
        <v>0</v>
      </c>
      <c r="BF125" s="122">
        <f t="shared" si="8"/>
        <v>0</v>
      </c>
      <c r="BG125" s="122">
        <f t="shared" si="9"/>
        <v>0</v>
      </c>
      <c r="BH125" s="122">
        <f t="shared" si="10"/>
        <v>0</v>
      </c>
      <c r="BI125" s="122">
        <f t="shared" si="11"/>
        <v>0</v>
      </c>
      <c r="BJ125" s="13" t="s">
        <v>75</v>
      </c>
      <c r="BK125" s="122">
        <f t="shared" si="12"/>
        <v>0</v>
      </c>
      <c r="BL125" s="13" t="s">
        <v>128</v>
      </c>
      <c r="BM125" s="121" t="s">
        <v>288</v>
      </c>
    </row>
    <row r="126" spans="2:65" s="1" customFormat="1" ht="6.95" customHeight="1" x14ac:dyDescent="0.2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28"/>
    </row>
  </sheetData>
  <sheetProtection algorithmName="SHA-512" hashValue="95QiB0GlQqCYQ1sGRlCXGBfze7hqVEHxuPDtFqcAzgFPkUpPABPCAQ/0no/YFsRQTAp1Z8ncp2aj8YG7k5ckwg==" saltValue="DfVIPQzyyTMgqk5dEcZyuA==" spinCount="100000" sheet="1" objects="1" scenarios="1"/>
  <autoFilter ref="C81:L125" xr:uid="{00000000-0009-0000-0000-000005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7"/>
  <sheetViews>
    <sheetView showGridLines="0" workbookViewId="0">
      <selection activeCell="I89" sqref="I8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41" t="s">
        <v>7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T2" s="13" t="s">
        <v>89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 x14ac:dyDescent="0.2">
      <c r="B4" s="16"/>
      <c r="D4" s="17" t="s">
        <v>90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80" t="str">
        <f>'Rekapitulace stavby'!K6</f>
        <v>Oprava DŘT v žst. Vyšší Brod klášter, Loučovice, Lipno nad Vltavou</v>
      </c>
      <c r="F7" s="281"/>
      <c r="G7" s="281"/>
      <c r="H7" s="281"/>
      <c r="M7" s="16"/>
    </row>
    <row r="8" spans="2:46" s="1" customFormat="1" ht="12" customHeight="1" x14ac:dyDescent="0.2">
      <c r="B8" s="28"/>
      <c r="D8" s="23" t="s">
        <v>91</v>
      </c>
      <c r="M8" s="28"/>
    </row>
    <row r="9" spans="2:46" s="1" customFormat="1" ht="16.5" customHeight="1" x14ac:dyDescent="0.2">
      <c r="B9" s="28"/>
      <c r="E9" s="265" t="s">
        <v>318</v>
      </c>
      <c r="F9" s="279"/>
      <c r="G9" s="279"/>
      <c r="H9" s="279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21">
        <f>'Rekapitulace stavby'!AN8</f>
        <v>45692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82" t="str">
        <f>'Rekapitulace stavby'!E14</f>
        <v>Vyplň údaj</v>
      </c>
      <c r="F18" s="283"/>
      <c r="G18" s="283"/>
      <c r="H18" s="283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30</v>
      </c>
      <c r="M26" s="28"/>
    </row>
    <row r="27" spans="2:13" s="7" customFormat="1" ht="16.5" customHeight="1" x14ac:dyDescent="0.2">
      <c r="B27" s="83"/>
      <c r="E27" s="257" t="s">
        <v>3</v>
      </c>
      <c r="F27" s="257"/>
      <c r="G27" s="257"/>
      <c r="H27" s="25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93</v>
      </c>
      <c r="K30" s="84">
        <f>I61</f>
        <v>0</v>
      </c>
      <c r="M30" s="28"/>
    </row>
    <row r="31" spans="2:13" s="1" customFormat="1" ht="12.75" x14ac:dyDescent="0.2">
      <c r="B31" s="28"/>
      <c r="E31" s="23" t="s">
        <v>94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31</v>
      </c>
      <c r="K32" s="59">
        <f>ROUND(K81,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 x14ac:dyDescent="0.2">
      <c r="B35" s="28"/>
      <c r="D35" s="48" t="s">
        <v>35</v>
      </c>
      <c r="E35" s="23" t="s">
        <v>36</v>
      </c>
      <c r="F35" s="84">
        <f>ROUND((SUM(BE81:BE86)),  2)</f>
        <v>0</v>
      </c>
      <c r="I35" s="86">
        <v>0.21</v>
      </c>
      <c r="K35" s="84">
        <f>ROUND(((SUM(BE81:BE86))*I35),  2)</f>
        <v>0</v>
      </c>
      <c r="M35" s="28"/>
    </row>
    <row r="36" spans="2:13" s="1" customFormat="1" ht="14.45" customHeight="1" x14ac:dyDescent="0.2">
      <c r="B36" s="28"/>
      <c r="E36" s="23" t="s">
        <v>37</v>
      </c>
      <c r="F36" s="84">
        <f>ROUND((SUM(BF81:BF86)),  2)</f>
        <v>0</v>
      </c>
      <c r="I36" s="86">
        <v>0.12</v>
      </c>
      <c r="K36" s="84">
        <f>ROUND(((SUM(BF81:BF86))*I36),  2)</f>
        <v>0</v>
      </c>
      <c r="M36" s="28"/>
    </row>
    <row r="37" spans="2:13" s="1" customFormat="1" ht="14.45" hidden="1" customHeight="1" x14ac:dyDescent="0.2">
      <c r="B37" s="28"/>
      <c r="E37" s="23" t="s">
        <v>38</v>
      </c>
      <c r="F37" s="84">
        <f>ROUND((SUM(BG81:BG86)),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39</v>
      </c>
      <c r="F38" s="84">
        <f>ROUND((SUM(BH81:BH86)),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40</v>
      </c>
      <c r="F39" s="84">
        <f>ROUND((SUM(BI81:BI86)),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95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80" t="str">
        <f>E7</f>
        <v>Oprava DŘT v žst. Vyšší Brod klášter, Loučovice, Lipno nad Vltavou</v>
      </c>
      <c r="F50" s="281"/>
      <c r="G50" s="281"/>
      <c r="H50" s="281"/>
      <c r="M50" s="28"/>
    </row>
    <row r="51" spans="2:47" s="1" customFormat="1" ht="12" customHeight="1" x14ac:dyDescent="0.2">
      <c r="B51" s="28"/>
      <c r="C51" s="23" t="s">
        <v>91</v>
      </c>
      <c r="M51" s="28"/>
    </row>
    <row r="52" spans="2:47" s="1" customFormat="1" ht="16.5" customHeight="1" x14ac:dyDescent="0.2">
      <c r="B52" s="28"/>
      <c r="E52" s="265" t="str">
        <f>E9</f>
        <v>003 - VRN - žst. Lipno nad Vltavou</v>
      </c>
      <c r="F52" s="279"/>
      <c r="G52" s="279"/>
      <c r="H52" s="279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45692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96</v>
      </c>
      <c r="D59" s="87"/>
      <c r="E59" s="87"/>
      <c r="F59" s="87"/>
      <c r="G59" s="87"/>
      <c r="H59" s="87"/>
      <c r="I59" s="94" t="s">
        <v>97</v>
      </c>
      <c r="J59" s="94" t="s">
        <v>98</v>
      </c>
      <c r="K59" s="94" t="s">
        <v>99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65</v>
      </c>
      <c r="I61" s="59">
        <f>Q81</f>
        <v>0</v>
      </c>
      <c r="J61" s="59">
        <f>R81</f>
        <v>0</v>
      </c>
      <c r="K61" s="59">
        <f>K81</f>
        <v>0</v>
      </c>
      <c r="M61" s="28"/>
      <c r="AU61" s="13" t="s">
        <v>100</v>
      </c>
    </row>
    <row r="62" spans="2:47" s="1" customFormat="1" ht="21.75" customHeight="1" x14ac:dyDescent="0.2">
      <c r="B62" s="28"/>
      <c r="M62" s="28"/>
    </row>
    <row r="63" spans="2:47" s="1" customFormat="1" ht="6.95" customHeight="1" x14ac:dyDescent="0.2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8"/>
    </row>
    <row r="67" spans="2:24" s="1" customFormat="1" ht="6.95" customHeight="1" x14ac:dyDescent="0.2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28"/>
    </row>
    <row r="68" spans="2:24" s="1" customFormat="1" ht="24.95" customHeight="1" x14ac:dyDescent="0.2">
      <c r="B68" s="28"/>
      <c r="C68" s="17" t="s">
        <v>102</v>
      </c>
      <c r="M68" s="28"/>
    </row>
    <row r="69" spans="2:24" s="1" customFormat="1" ht="6.95" customHeight="1" x14ac:dyDescent="0.2">
      <c r="B69" s="28"/>
      <c r="M69" s="28"/>
    </row>
    <row r="70" spans="2:24" s="1" customFormat="1" ht="12" customHeight="1" x14ac:dyDescent="0.2">
      <c r="B70" s="28"/>
      <c r="C70" s="23" t="s">
        <v>17</v>
      </c>
      <c r="M70" s="28"/>
    </row>
    <row r="71" spans="2:24" s="1" customFormat="1" ht="16.5" customHeight="1" x14ac:dyDescent="0.2">
      <c r="B71" s="28"/>
      <c r="E71" s="280" t="str">
        <f>E7</f>
        <v>Oprava DŘT v žst. Vyšší Brod klášter, Loučovice, Lipno nad Vltavou</v>
      </c>
      <c r="F71" s="281"/>
      <c r="G71" s="281"/>
      <c r="H71" s="281"/>
      <c r="M71" s="28"/>
    </row>
    <row r="72" spans="2:24" s="1" customFormat="1" ht="12" customHeight="1" x14ac:dyDescent="0.2">
      <c r="B72" s="28"/>
      <c r="C72" s="23" t="s">
        <v>91</v>
      </c>
      <c r="M72" s="28"/>
    </row>
    <row r="73" spans="2:24" s="1" customFormat="1" ht="16.5" customHeight="1" x14ac:dyDescent="0.2">
      <c r="B73" s="28"/>
      <c r="E73" s="265" t="str">
        <f>E9</f>
        <v>003 - VRN - žst. Lipno nad Vltavou</v>
      </c>
      <c r="F73" s="279"/>
      <c r="G73" s="279"/>
      <c r="H73" s="279"/>
      <c r="M73" s="28"/>
    </row>
    <row r="74" spans="2:24" s="1" customFormat="1" ht="6.95" customHeight="1" x14ac:dyDescent="0.2">
      <c r="B74" s="28"/>
      <c r="M74" s="28"/>
    </row>
    <row r="75" spans="2:24" s="1" customFormat="1" ht="12" customHeight="1" x14ac:dyDescent="0.2">
      <c r="B75" s="28"/>
      <c r="C75" s="23" t="s">
        <v>20</v>
      </c>
      <c r="F75" s="21" t="str">
        <f>F12</f>
        <v xml:space="preserve"> </v>
      </c>
      <c r="I75" s="23" t="s">
        <v>22</v>
      </c>
      <c r="J75" s="45">
        <f>IF(J12="","",J12)</f>
        <v>45692</v>
      </c>
      <c r="M75" s="28"/>
    </row>
    <row r="76" spans="2:24" s="1" customFormat="1" ht="6.95" customHeight="1" x14ac:dyDescent="0.2">
      <c r="B76" s="28"/>
      <c r="M76" s="28"/>
    </row>
    <row r="77" spans="2:24" s="1" customFormat="1" ht="15.2" customHeight="1" x14ac:dyDescent="0.2">
      <c r="B77" s="28"/>
      <c r="C77" s="23" t="s">
        <v>23</v>
      </c>
      <c r="F77" s="21" t="str">
        <f>E15</f>
        <v>Správa železnic, státní organizace, Oblastní ředitelství Plzeň</v>
      </c>
      <c r="I77" s="23" t="s">
        <v>28</v>
      </c>
      <c r="J77" s="26">
        <f>E21</f>
        <v>0</v>
      </c>
      <c r="M77" s="28"/>
    </row>
    <row r="78" spans="2:24" s="1" customFormat="1" ht="15.2" customHeight="1" x14ac:dyDescent="0.2">
      <c r="B78" s="28"/>
      <c r="C78" s="23" t="s">
        <v>26</v>
      </c>
      <c r="F78" s="21" t="str">
        <f>IF(E18="","",E18)</f>
        <v>Vyplň údaj</v>
      </c>
      <c r="I78" s="23" t="s">
        <v>29</v>
      </c>
      <c r="J78" s="26">
        <f>E24</f>
        <v>0</v>
      </c>
      <c r="M78" s="28"/>
    </row>
    <row r="79" spans="2:24" s="1" customFormat="1" ht="10.35" customHeight="1" x14ac:dyDescent="0.2">
      <c r="B79" s="28"/>
      <c r="M79" s="28"/>
    </row>
    <row r="80" spans="2:24" s="9" customFormat="1" ht="29.25" customHeight="1" x14ac:dyDescent="0.2">
      <c r="B80" s="100"/>
      <c r="C80" s="222" t="s">
        <v>103</v>
      </c>
      <c r="D80" s="223" t="s">
        <v>50</v>
      </c>
      <c r="E80" s="223" t="s">
        <v>46</v>
      </c>
      <c r="F80" s="223" t="s">
        <v>47</v>
      </c>
      <c r="G80" s="223" t="s">
        <v>104</v>
      </c>
      <c r="H80" s="223" t="s">
        <v>105</v>
      </c>
      <c r="I80" s="223" t="s">
        <v>106</v>
      </c>
      <c r="J80" s="223" t="s">
        <v>107</v>
      </c>
      <c r="K80" s="223" t="s">
        <v>99</v>
      </c>
      <c r="L80" s="101" t="s">
        <v>108</v>
      </c>
      <c r="M80" s="100"/>
      <c r="N80" s="52" t="s">
        <v>3</v>
      </c>
      <c r="O80" s="53" t="s">
        <v>35</v>
      </c>
      <c r="P80" s="53" t="s">
        <v>109</v>
      </c>
      <c r="Q80" s="53" t="s">
        <v>110</v>
      </c>
      <c r="R80" s="53" t="s">
        <v>111</v>
      </c>
      <c r="S80" s="53" t="s">
        <v>112</v>
      </c>
      <c r="T80" s="53" t="s">
        <v>113</v>
      </c>
      <c r="U80" s="53" t="s">
        <v>114</v>
      </c>
      <c r="V80" s="53" t="s">
        <v>115</v>
      </c>
      <c r="W80" s="53" t="s">
        <v>116</v>
      </c>
      <c r="X80" s="54" t="s">
        <v>117</v>
      </c>
    </row>
    <row r="81" spans="2:65" s="1" customFormat="1" ht="22.9" customHeight="1" x14ac:dyDescent="0.25">
      <c r="B81" s="28"/>
      <c r="C81" s="57" t="s">
        <v>118</v>
      </c>
      <c r="K81" s="224">
        <f>BK81</f>
        <v>0</v>
      </c>
      <c r="M81" s="28"/>
      <c r="N81" s="55"/>
      <c r="O81" s="46"/>
      <c r="P81" s="46"/>
      <c r="Q81" s="102">
        <f>SUM(Q82:Q86)</f>
        <v>0</v>
      </c>
      <c r="R81" s="102">
        <f>SUM(R82:R86)</f>
        <v>0</v>
      </c>
      <c r="S81" s="46"/>
      <c r="T81" s="103">
        <f>SUM(T82:T86)</f>
        <v>0</v>
      </c>
      <c r="U81" s="46"/>
      <c r="V81" s="103">
        <f>SUM(V82:V86)</f>
        <v>0</v>
      </c>
      <c r="W81" s="46"/>
      <c r="X81" s="104">
        <f>SUM(X82:X86)</f>
        <v>0</v>
      </c>
      <c r="AT81" s="13" t="s">
        <v>66</v>
      </c>
      <c r="AU81" s="13" t="s">
        <v>100</v>
      </c>
      <c r="BK81" s="105">
        <f>SUM(BK82:BK86)</f>
        <v>0</v>
      </c>
    </row>
    <row r="82" spans="2:65" s="1" customFormat="1" ht="24.2" customHeight="1" x14ac:dyDescent="0.2">
      <c r="B82" s="28"/>
      <c r="C82" s="225" t="s">
        <v>75</v>
      </c>
      <c r="D82" s="225" t="s">
        <v>123</v>
      </c>
      <c r="E82" s="226" t="s">
        <v>307</v>
      </c>
      <c r="F82" s="227" t="s">
        <v>308</v>
      </c>
      <c r="G82" s="228" t="s">
        <v>126</v>
      </c>
      <c r="H82" s="229">
        <v>1</v>
      </c>
      <c r="I82" s="115"/>
      <c r="J82" s="115"/>
      <c r="K82" s="230">
        <f>ROUND(P82*H82,2)</f>
        <v>0</v>
      </c>
      <c r="L82" s="114" t="s">
        <v>127</v>
      </c>
      <c r="M82" s="28"/>
      <c r="N82" s="116" t="s">
        <v>3</v>
      </c>
      <c r="O82" s="117" t="s">
        <v>36</v>
      </c>
      <c r="P82" s="118">
        <f>I82+J82</f>
        <v>0</v>
      </c>
      <c r="Q82" s="118">
        <f>ROUND(I82*H82,2)</f>
        <v>0</v>
      </c>
      <c r="R82" s="118">
        <f>ROUND(J82*H82,2)</f>
        <v>0</v>
      </c>
      <c r="T82" s="119">
        <f>S82*H82</f>
        <v>0</v>
      </c>
      <c r="U82" s="119">
        <v>0</v>
      </c>
      <c r="V82" s="119">
        <f>U82*H82</f>
        <v>0</v>
      </c>
      <c r="W82" s="119">
        <v>0</v>
      </c>
      <c r="X82" s="120">
        <f>W82*H82</f>
        <v>0</v>
      </c>
      <c r="AR82" s="121" t="s">
        <v>128</v>
      </c>
      <c r="AT82" s="121" t="s">
        <v>123</v>
      </c>
      <c r="AU82" s="121" t="s">
        <v>67</v>
      </c>
      <c r="AY82" s="13" t="s">
        <v>122</v>
      </c>
      <c r="BE82" s="122">
        <f>IF(O82="základní",K82,0)</f>
        <v>0</v>
      </c>
      <c r="BF82" s="122">
        <f>IF(O82="snížená",K82,0)</f>
        <v>0</v>
      </c>
      <c r="BG82" s="122">
        <f>IF(O82="zákl. přenesená",K82,0)</f>
        <v>0</v>
      </c>
      <c r="BH82" s="122">
        <f>IF(O82="sníž. přenesená",K82,0)</f>
        <v>0</v>
      </c>
      <c r="BI82" s="122">
        <f>IF(O82="nulová",K82,0)</f>
        <v>0</v>
      </c>
      <c r="BJ82" s="13" t="s">
        <v>75</v>
      </c>
      <c r="BK82" s="122">
        <f>ROUND(P82*H82,2)</f>
        <v>0</v>
      </c>
      <c r="BL82" s="13" t="s">
        <v>128</v>
      </c>
      <c r="BM82" s="121" t="s">
        <v>319</v>
      </c>
    </row>
    <row r="83" spans="2:65" s="1" customFormat="1" ht="24.2" customHeight="1" x14ac:dyDescent="0.2">
      <c r="B83" s="28"/>
      <c r="C83" s="225" t="s">
        <v>77</v>
      </c>
      <c r="D83" s="225" t="s">
        <v>123</v>
      </c>
      <c r="E83" s="226" t="s">
        <v>294</v>
      </c>
      <c r="F83" s="227" t="s">
        <v>295</v>
      </c>
      <c r="G83" s="228" t="s">
        <v>126</v>
      </c>
      <c r="H83" s="229">
        <v>1</v>
      </c>
      <c r="I83" s="115"/>
      <c r="J83" s="115"/>
      <c r="K83" s="230">
        <f>ROUND(P83*H83,2)</f>
        <v>0</v>
      </c>
      <c r="L83" s="114" t="s">
        <v>127</v>
      </c>
      <c r="M83" s="28"/>
      <c r="N83" s="116" t="s">
        <v>3</v>
      </c>
      <c r="O83" s="117" t="s">
        <v>36</v>
      </c>
      <c r="P83" s="118">
        <f>I83+J83</f>
        <v>0</v>
      </c>
      <c r="Q83" s="118">
        <f>ROUND(I83*H83,2)</f>
        <v>0</v>
      </c>
      <c r="R83" s="118">
        <f>ROUND(J83*H83,2)</f>
        <v>0</v>
      </c>
      <c r="T83" s="119">
        <f>S83*H83</f>
        <v>0</v>
      </c>
      <c r="U83" s="119">
        <v>0</v>
      </c>
      <c r="V83" s="119">
        <f>U83*H83</f>
        <v>0</v>
      </c>
      <c r="W83" s="119">
        <v>0</v>
      </c>
      <c r="X83" s="120">
        <f>W83*H83</f>
        <v>0</v>
      </c>
      <c r="AR83" s="121" t="s">
        <v>128</v>
      </c>
      <c r="AT83" s="121" t="s">
        <v>123</v>
      </c>
      <c r="AU83" s="121" t="s">
        <v>67</v>
      </c>
      <c r="AY83" s="13" t="s">
        <v>122</v>
      </c>
      <c r="BE83" s="122">
        <f>IF(O83="základní",K83,0)</f>
        <v>0</v>
      </c>
      <c r="BF83" s="122">
        <f>IF(O83="snížená",K83,0)</f>
        <v>0</v>
      </c>
      <c r="BG83" s="122">
        <f>IF(O83="zákl. přenesená",K83,0)</f>
        <v>0</v>
      </c>
      <c r="BH83" s="122">
        <f>IF(O83="sníž. přenesená",K83,0)</f>
        <v>0</v>
      </c>
      <c r="BI83" s="122">
        <f>IF(O83="nulová",K83,0)</f>
        <v>0</v>
      </c>
      <c r="BJ83" s="13" t="s">
        <v>75</v>
      </c>
      <c r="BK83" s="122">
        <f>ROUND(P83*H83,2)</f>
        <v>0</v>
      </c>
      <c r="BL83" s="13" t="s">
        <v>128</v>
      </c>
      <c r="BM83" s="121" t="s">
        <v>320</v>
      </c>
    </row>
    <row r="84" spans="2:65" s="1" customFormat="1" ht="24.2" customHeight="1" x14ac:dyDescent="0.2">
      <c r="B84" s="28"/>
      <c r="C84" s="225" t="s">
        <v>133</v>
      </c>
      <c r="D84" s="225" t="s">
        <v>123</v>
      </c>
      <c r="E84" s="226" t="s">
        <v>297</v>
      </c>
      <c r="F84" s="227" t="s">
        <v>298</v>
      </c>
      <c r="G84" s="228" t="s">
        <v>126</v>
      </c>
      <c r="H84" s="229">
        <v>1</v>
      </c>
      <c r="I84" s="115"/>
      <c r="J84" s="115"/>
      <c r="K84" s="230">
        <f>ROUND(P84*H84,2)</f>
        <v>0</v>
      </c>
      <c r="L84" s="114" t="s">
        <v>127</v>
      </c>
      <c r="M84" s="28"/>
      <c r="N84" s="116" t="s">
        <v>3</v>
      </c>
      <c r="O84" s="117" t="s">
        <v>36</v>
      </c>
      <c r="P84" s="118">
        <f>I84+J84</f>
        <v>0</v>
      </c>
      <c r="Q84" s="118">
        <f>ROUND(I84*H84,2)</f>
        <v>0</v>
      </c>
      <c r="R84" s="118">
        <f>ROUND(J84*H84,2)</f>
        <v>0</v>
      </c>
      <c r="T84" s="119">
        <f>S84*H84</f>
        <v>0</v>
      </c>
      <c r="U84" s="119">
        <v>0</v>
      </c>
      <c r="V84" s="119">
        <f>U84*H84</f>
        <v>0</v>
      </c>
      <c r="W84" s="119">
        <v>0</v>
      </c>
      <c r="X84" s="120">
        <f>W84*H84</f>
        <v>0</v>
      </c>
      <c r="AR84" s="121" t="s">
        <v>128</v>
      </c>
      <c r="AT84" s="121" t="s">
        <v>123</v>
      </c>
      <c r="AU84" s="121" t="s">
        <v>67</v>
      </c>
      <c r="AY84" s="13" t="s">
        <v>122</v>
      </c>
      <c r="BE84" s="122">
        <f>IF(O84="základní",K84,0)</f>
        <v>0</v>
      </c>
      <c r="BF84" s="122">
        <f>IF(O84="snížená",K84,0)</f>
        <v>0</v>
      </c>
      <c r="BG84" s="122">
        <f>IF(O84="zákl. přenesená",K84,0)</f>
        <v>0</v>
      </c>
      <c r="BH84" s="122">
        <f>IF(O84="sníž. přenesená",K84,0)</f>
        <v>0</v>
      </c>
      <c r="BI84" s="122">
        <f>IF(O84="nulová",K84,0)</f>
        <v>0</v>
      </c>
      <c r="BJ84" s="13" t="s">
        <v>75</v>
      </c>
      <c r="BK84" s="122">
        <f>ROUND(P84*H84,2)</f>
        <v>0</v>
      </c>
      <c r="BL84" s="13" t="s">
        <v>128</v>
      </c>
      <c r="BM84" s="121" t="s">
        <v>321</v>
      </c>
    </row>
    <row r="85" spans="2:65" s="1" customFormat="1" ht="49.15" customHeight="1" x14ac:dyDescent="0.2">
      <c r="B85" s="28"/>
      <c r="C85" s="225" t="s">
        <v>121</v>
      </c>
      <c r="D85" s="225" t="s">
        <v>123</v>
      </c>
      <c r="E85" s="226" t="s">
        <v>300</v>
      </c>
      <c r="F85" s="227" t="s">
        <v>301</v>
      </c>
      <c r="G85" s="228" t="s">
        <v>302</v>
      </c>
      <c r="H85" s="229">
        <v>0.15</v>
      </c>
      <c r="I85" s="115"/>
      <c r="J85" s="115"/>
      <c r="K85" s="230">
        <f>ROUND(P85*H85,2)</f>
        <v>0</v>
      </c>
      <c r="L85" s="114" t="s">
        <v>127</v>
      </c>
      <c r="M85" s="28"/>
      <c r="N85" s="116" t="s">
        <v>3</v>
      </c>
      <c r="O85" s="117" t="s">
        <v>36</v>
      </c>
      <c r="P85" s="118">
        <f>I85+J85</f>
        <v>0</v>
      </c>
      <c r="Q85" s="118">
        <f>ROUND(I85*H85,2)</f>
        <v>0</v>
      </c>
      <c r="R85" s="118">
        <f>ROUND(J85*H85,2)</f>
        <v>0</v>
      </c>
      <c r="T85" s="119">
        <f>S85*H85</f>
        <v>0</v>
      </c>
      <c r="U85" s="119">
        <v>0</v>
      </c>
      <c r="V85" s="119">
        <f>U85*H85</f>
        <v>0</v>
      </c>
      <c r="W85" s="119">
        <v>0</v>
      </c>
      <c r="X85" s="120">
        <f>W85*H85</f>
        <v>0</v>
      </c>
      <c r="AR85" s="121" t="s">
        <v>128</v>
      </c>
      <c r="AT85" s="121" t="s">
        <v>123</v>
      </c>
      <c r="AU85" s="121" t="s">
        <v>67</v>
      </c>
      <c r="AY85" s="13" t="s">
        <v>122</v>
      </c>
      <c r="BE85" s="122">
        <f>IF(O85="základní",K85,0)</f>
        <v>0</v>
      </c>
      <c r="BF85" s="122">
        <f>IF(O85="snížená",K85,0)</f>
        <v>0</v>
      </c>
      <c r="BG85" s="122">
        <f>IF(O85="zákl. přenesená",K85,0)</f>
        <v>0</v>
      </c>
      <c r="BH85" s="122">
        <f>IF(O85="sníž. přenesená",K85,0)</f>
        <v>0</v>
      </c>
      <c r="BI85" s="122">
        <f>IF(O85="nulová",K85,0)</f>
        <v>0</v>
      </c>
      <c r="BJ85" s="13" t="s">
        <v>75</v>
      </c>
      <c r="BK85" s="122">
        <f>ROUND(P85*H85,2)</f>
        <v>0</v>
      </c>
      <c r="BL85" s="13" t="s">
        <v>128</v>
      </c>
      <c r="BM85" s="121" t="s">
        <v>322</v>
      </c>
    </row>
    <row r="86" spans="2:65" s="1" customFormat="1" ht="24.2" customHeight="1" x14ac:dyDescent="0.2">
      <c r="B86" s="28"/>
      <c r="C86" s="231" t="s">
        <v>140</v>
      </c>
      <c r="D86" s="231" t="s">
        <v>190</v>
      </c>
      <c r="E86" s="232" t="s">
        <v>304</v>
      </c>
      <c r="F86" s="233" t="s">
        <v>305</v>
      </c>
      <c r="G86" s="234" t="s">
        <v>126</v>
      </c>
      <c r="H86" s="235">
        <v>1</v>
      </c>
      <c r="I86" s="124"/>
      <c r="J86" s="236"/>
      <c r="K86" s="237">
        <f>ROUND(P86*H86,2)</f>
        <v>0</v>
      </c>
      <c r="L86" s="123" t="s">
        <v>127</v>
      </c>
      <c r="M86" s="126"/>
      <c r="N86" s="134" t="s">
        <v>3</v>
      </c>
      <c r="O86" s="129" t="s">
        <v>36</v>
      </c>
      <c r="P86" s="130">
        <f>I86+J86</f>
        <v>0</v>
      </c>
      <c r="Q86" s="130">
        <f>ROUND(I86*H86,2)</f>
        <v>0</v>
      </c>
      <c r="R86" s="130">
        <f>ROUND(J86*H86,2)</f>
        <v>0</v>
      </c>
      <c r="S86" s="131"/>
      <c r="T86" s="132">
        <f>S86*H86</f>
        <v>0</v>
      </c>
      <c r="U86" s="132">
        <v>0</v>
      </c>
      <c r="V86" s="132">
        <f>U86*H86</f>
        <v>0</v>
      </c>
      <c r="W86" s="132">
        <v>0</v>
      </c>
      <c r="X86" s="133">
        <f>W86*H86</f>
        <v>0</v>
      </c>
      <c r="AR86" s="121" t="s">
        <v>128</v>
      </c>
      <c r="AT86" s="121" t="s">
        <v>190</v>
      </c>
      <c r="AU86" s="121" t="s">
        <v>67</v>
      </c>
      <c r="AY86" s="13" t="s">
        <v>122</v>
      </c>
      <c r="BE86" s="122">
        <f>IF(O86="základní",K86,0)</f>
        <v>0</v>
      </c>
      <c r="BF86" s="122">
        <f>IF(O86="snížená",K86,0)</f>
        <v>0</v>
      </c>
      <c r="BG86" s="122">
        <f>IF(O86="zákl. přenesená",K86,0)</f>
        <v>0</v>
      </c>
      <c r="BH86" s="122">
        <f>IF(O86="sníž. přenesená",K86,0)</f>
        <v>0</v>
      </c>
      <c r="BI86" s="122">
        <f>IF(O86="nulová",K86,0)</f>
        <v>0</v>
      </c>
      <c r="BJ86" s="13" t="s">
        <v>75</v>
      </c>
      <c r="BK86" s="122">
        <f>ROUND(P86*H86,2)</f>
        <v>0</v>
      </c>
      <c r="BL86" s="13" t="s">
        <v>128</v>
      </c>
      <c r="BM86" s="121" t="s">
        <v>323</v>
      </c>
    </row>
    <row r="87" spans="2:65" s="1" customFormat="1" ht="6.95" customHeight="1" x14ac:dyDescent="0.2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28"/>
    </row>
  </sheetData>
  <sheetProtection algorithmName="SHA-512" hashValue="gJm/ny2WkkDx17XlC7/A8kzmjWCVsBx4Q37fVaw/GJwnkJlEXF1ka+ppbYoBoy5e7SIvKzo1D7uEB+qlDqJxwQ==" saltValue="BVzcuADdYHGhy6k09DEhCA==" spinCount="100000" sheet="1" objects="1" scenarios="1"/>
  <autoFilter ref="C80:L86" xr:uid="{00000000-0009-0000-0000-000006000000}"/>
  <mergeCells count="9">
    <mergeCell ref="E52:H52"/>
    <mergeCell ref="E71:H71"/>
    <mergeCell ref="E73:H73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 x14ac:dyDescent="0.2"/>
  <cols>
    <col min="1" max="1" width="8.33203125" style="135" customWidth="1"/>
    <col min="2" max="2" width="1.6640625" style="135" customWidth="1"/>
    <col min="3" max="4" width="5" style="135" customWidth="1"/>
    <col min="5" max="5" width="11.6640625" style="135" customWidth="1"/>
    <col min="6" max="6" width="9.1640625" style="135" customWidth="1"/>
    <col min="7" max="7" width="5" style="135" customWidth="1"/>
    <col min="8" max="8" width="77.83203125" style="135" customWidth="1"/>
    <col min="9" max="10" width="20" style="135" customWidth="1"/>
    <col min="11" max="11" width="1.6640625" style="135" customWidth="1"/>
  </cols>
  <sheetData>
    <row r="1" spans="2:11" customFormat="1" ht="37.5" customHeight="1" x14ac:dyDescent="0.2"/>
    <row r="2" spans="2:11" customFormat="1" ht="7.5" customHeight="1" x14ac:dyDescent="0.2">
      <c r="B2" s="136"/>
      <c r="C2" s="137"/>
      <c r="D2" s="137"/>
      <c r="E2" s="137"/>
      <c r="F2" s="137"/>
      <c r="G2" s="137"/>
      <c r="H2" s="137"/>
      <c r="I2" s="137"/>
      <c r="J2" s="137"/>
      <c r="K2" s="138"/>
    </row>
    <row r="3" spans="2:11" s="11" customFormat="1" ht="45" customHeight="1" x14ac:dyDescent="0.2">
      <c r="B3" s="139"/>
      <c r="C3" s="286" t="s">
        <v>324</v>
      </c>
      <c r="D3" s="286"/>
      <c r="E3" s="286"/>
      <c r="F3" s="286"/>
      <c r="G3" s="286"/>
      <c r="H3" s="286"/>
      <c r="I3" s="286"/>
      <c r="J3" s="286"/>
      <c r="K3" s="140"/>
    </row>
    <row r="4" spans="2:11" customFormat="1" ht="25.5" customHeight="1" x14ac:dyDescent="0.3">
      <c r="B4" s="141"/>
      <c r="C4" s="291" t="s">
        <v>325</v>
      </c>
      <c r="D4" s="291"/>
      <c r="E4" s="291"/>
      <c r="F4" s="291"/>
      <c r="G4" s="291"/>
      <c r="H4" s="291"/>
      <c r="I4" s="291"/>
      <c r="J4" s="291"/>
      <c r="K4" s="142"/>
    </row>
    <row r="5" spans="2:11" customFormat="1" ht="5.25" customHeight="1" x14ac:dyDescent="0.2">
      <c r="B5" s="141"/>
      <c r="C5" s="143"/>
      <c r="D5" s="143"/>
      <c r="E5" s="143"/>
      <c r="F5" s="143"/>
      <c r="G5" s="143"/>
      <c r="H5" s="143"/>
      <c r="I5" s="143"/>
      <c r="J5" s="143"/>
      <c r="K5" s="142"/>
    </row>
    <row r="6" spans="2:11" customFormat="1" ht="15" customHeight="1" x14ac:dyDescent="0.2">
      <c r="B6" s="141"/>
      <c r="C6" s="290" t="s">
        <v>326</v>
      </c>
      <c r="D6" s="290"/>
      <c r="E6" s="290"/>
      <c r="F6" s="290"/>
      <c r="G6" s="290"/>
      <c r="H6" s="290"/>
      <c r="I6" s="290"/>
      <c r="J6" s="290"/>
      <c r="K6" s="142"/>
    </row>
    <row r="7" spans="2:11" customFormat="1" ht="15" customHeight="1" x14ac:dyDescent="0.2">
      <c r="B7" s="145"/>
      <c r="C7" s="290" t="s">
        <v>327</v>
      </c>
      <c r="D7" s="290"/>
      <c r="E7" s="290"/>
      <c r="F7" s="290"/>
      <c r="G7" s="290"/>
      <c r="H7" s="290"/>
      <c r="I7" s="290"/>
      <c r="J7" s="290"/>
      <c r="K7" s="142"/>
    </row>
    <row r="8" spans="2:11" customFormat="1" ht="12.75" customHeight="1" x14ac:dyDescent="0.2">
      <c r="B8" s="145"/>
      <c r="C8" s="144"/>
      <c r="D8" s="144"/>
      <c r="E8" s="144"/>
      <c r="F8" s="144"/>
      <c r="G8" s="144"/>
      <c r="H8" s="144"/>
      <c r="I8" s="144"/>
      <c r="J8" s="144"/>
      <c r="K8" s="142"/>
    </row>
    <row r="9" spans="2:11" customFormat="1" ht="15" customHeight="1" x14ac:dyDescent="0.2">
      <c r="B9" s="145"/>
      <c r="C9" s="290" t="s">
        <v>328</v>
      </c>
      <c r="D9" s="290"/>
      <c r="E9" s="290"/>
      <c r="F9" s="290"/>
      <c r="G9" s="290"/>
      <c r="H9" s="290"/>
      <c r="I9" s="290"/>
      <c r="J9" s="290"/>
      <c r="K9" s="142"/>
    </row>
    <row r="10" spans="2:11" customFormat="1" ht="15" customHeight="1" x14ac:dyDescent="0.2">
      <c r="B10" s="145"/>
      <c r="C10" s="144"/>
      <c r="D10" s="290" t="s">
        <v>329</v>
      </c>
      <c r="E10" s="290"/>
      <c r="F10" s="290"/>
      <c r="G10" s="290"/>
      <c r="H10" s="290"/>
      <c r="I10" s="290"/>
      <c r="J10" s="290"/>
      <c r="K10" s="142"/>
    </row>
    <row r="11" spans="2:11" customFormat="1" ht="15" customHeight="1" x14ac:dyDescent="0.2">
      <c r="B11" s="145"/>
      <c r="C11" s="146"/>
      <c r="D11" s="290" t="s">
        <v>330</v>
      </c>
      <c r="E11" s="290"/>
      <c r="F11" s="290"/>
      <c r="G11" s="290"/>
      <c r="H11" s="290"/>
      <c r="I11" s="290"/>
      <c r="J11" s="290"/>
      <c r="K11" s="142"/>
    </row>
    <row r="12" spans="2:11" customFormat="1" ht="15" customHeight="1" x14ac:dyDescent="0.2">
      <c r="B12" s="145"/>
      <c r="C12" s="146"/>
      <c r="D12" s="144"/>
      <c r="E12" s="144"/>
      <c r="F12" s="144"/>
      <c r="G12" s="144"/>
      <c r="H12" s="144"/>
      <c r="I12" s="144"/>
      <c r="J12" s="144"/>
      <c r="K12" s="142"/>
    </row>
    <row r="13" spans="2:11" customFormat="1" ht="15" customHeight="1" x14ac:dyDescent="0.2">
      <c r="B13" s="145"/>
      <c r="C13" s="146"/>
      <c r="D13" s="147" t="s">
        <v>331</v>
      </c>
      <c r="E13" s="144"/>
      <c r="F13" s="144"/>
      <c r="G13" s="144"/>
      <c r="H13" s="144"/>
      <c r="I13" s="144"/>
      <c r="J13" s="144"/>
      <c r="K13" s="142"/>
    </row>
    <row r="14" spans="2:11" customFormat="1" ht="12.75" customHeight="1" x14ac:dyDescent="0.2">
      <c r="B14" s="145"/>
      <c r="C14" s="146"/>
      <c r="D14" s="146"/>
      <c r="E14" s="146"/>
      <c r="F14" s="146"/>
      <c r="G14" s="146"/>
      <c r="H14" s="146"/>
      <c r="I14" s="146"/>
      <c r="J14" s="146"/>
      <c r="K14" s="142"/>
    </row>
    <row r="15" spans="2:11" customFormat="1" ht="15" customHeight="1" x14ac:dyDescent="0.2">
      <c r="B15" s="145"/>
      <c r="C15" s="146"/>
      <c r="D15" s="290" t="s">
        <v>332</v>
      </c>
      <c r="E15" s="290"/>
      <c r="F15" s="290"/>
      <c r="G15" s="290"/>
      <c r="H15" s="290"/>
      <c r="I15" s="290"/>
      <c r="J15" s="290"/>
      <c r="K15" s="142"/>
    </row>
    <row r="16" spans="2:11" customFormat="1" ht="15" customHeight="1" x14ac:dyDescent="0.2">
      <c r="B16" s="145"/>
      <c r="C16" s="146"/>
      <c r="D16" s="290" t="s">
        <v>333</v>
      </c>
      <c r="E16" s="290"/>
      <c r="F16" s="290"/>
      <c r="G16" s="290"/>
      <c r="H16" s="290"/>
      <c r="I16" s="290"/>
      <c r="J16" s="290"/>
      <c r="K16" s="142"/>
    </row>
    <row r="17" spans="2:11" customFormat="1" ht="15" customHeight="1" x14ac:dyDescent="0.2">
      <c r="B17" s="145"/>
      <c r="C17" s="146"/>
      <c r="D17" s="290" t="s">
        <v>334</v>
      </c>
      <c r="E17" s="290"/>
      <c r="F17" s="290"/>
      <c r="G17" s="290"/>
      <c r="H17" s="290"/>
      <c r="I17" s="290"/>
      <c r="J17" s="290"/>
      <c r="K17" s="142"/>
    </row>
    <row r="18" spans="2:11" customFormat="1" ht="15" customHeight="1" x14ac:dyDescent="0.2">
      <c r="B18" s="145"/>
      <c r="C18" s="146"/>
      <c r="D18" s="146"/>
      <c r="E18" s="148" t="s">
        <v>74</v>
      </c>
      <c r="F18" s="290" t="s">
        <v>335</v>
      </c>
      <c r="G18" s="290"/>
      <c r="H18" s="290"/>
      <c r="I18" s="290"/>
      <c r="J18" s="290"/>
      <c r="K18" s="142"/>
    </row>
    <row r="19" spans="2:11" customFormat="1" ht="15" customHeight="1" x14ac:dyDescent="0.2">
      <c r="B19" s="145"/>
      <c r="C19" s="146"/>
      <c r="D19" s="146"/>
      <c r="E19" s="148" t="s">
        <v>336</v>
      </c>
      <c r="F19" s="290" t="s">
        <v>337</v>
      </c>
      <c r="G19" s="290"/>
      <c r="H19" s="290"/>
      <c r="I19" s="290"/>
      <c r="J19" s="290"/>
      <c r="K19" s="142"/>
    </row>
    <row r="20" spans="2:11" customFormat="1" ht="15" customHeight="1" x14ac:dyDescent="0.2">
      <c r="B20" s="145"/>
      <c r="C20" s="146"/>
      <c r="D20" s="146"/>
      <c r="E20" s="148" t="s">
        <v>338</v>
      </c>
      <c r="F20" s="290" t="s">
        <v>339</v>
      </c>
      <c r="G20" s="290"/>
      <c r="H20" s="290"/>
      <c r="I20" s="290"/>
      <c r="J20" s="290"/>
      <c r="K20" s="142"/>
    </row>
    <row r="21" spans="2:11" customFormat="1" ht="15" customHeight="1" x14ac:dyDescent="0.2">
      <c r="B21" s="145"/>
      <c r="C21" s="146"/>
      <c r="D21" s="146"/>
      <c r="E21" s="148" t="s">
        <v>340</v>
      </c>
      <c r="F21" s="290" t="s">
        <v>341</v>
      </c>
      <c r="G21" s="290"/>
      <c r="H21" s="290"/>
      <c r="I21" s="290"/>
      <c r="J21" s="290"/>
      <c r="K21" s="142"/>
    </row>
    <row r="22" spans="2:11" customFormat="1" ht="15" customHeight="1" x14ac:dyDescent="0.2">
      <c r="B22" s="145"/>
      <c r="C22" s="146"/>
      <c r="D22" s="146"/>
      <c r="E22" s="148" t="s">
        <v>119</v>
      </c>
      <c r="F22" s="290" t="s">
        <v>120</v>
      </c>
      <c r="G22" s="290"/>
      <c r="H22" s="290"/>
      <c r="I22" s="290"/>
      <c r="J22" s="290"/>
      <c r="K22" s="142"/>
    </row>
    <row r="23" spans="2:11" customFormat="1" ht="15" customHeight="1" x14ac:dyDescent="0.2">
      <c r="B23" s="145"/>
      <c r="C23" s="146"/>
      <c r="D23" s="146"/>
      <c r="E23" s="148" t="s">
        <v>342</v>
      </c>
      <c r="F23" s="290" t="s">
        <v>343</v>
      </c>
      <c r="G23" s="290"/>
      <c r="H23" s="290"/>
      <c r="I23" s="290"/>
      <c r="J23" s="290"/>
      <c r="K23" s="142"/>
    </row>
    <row r="24" spans="2:11" customFormat="1" ht="12.75" customHeight="1" x14ac:dyDescent="0.2">
      <c r="B24" s="145"/>
      <c r="C24" s="146"/>
      <c r="D24" s="146"/>
      <c r="E24" s="146"/>
      <c r="F24" s="146"/>
      <c r="G24" s="146"/>
      <c r="H24" s="146"/>
      <c r="I24" s="146"/>
      <c r="J24" s="146"/>
      <c r="K24" s="142"/>
    </row>
    <row r="25" spans="2:11" customFormat="1" ht="15" customHeight="1" x14ac:dyDescent="0.2">
      <c r="B25" s="145"/>
      <c r="C25" s="290" t="s">
        <v>344</v>
      </c>
      <c r="D25" s="290"/>
      <c r="E25" s="290"/>
      <c r="F25" s="290"/>
      <c r="G25" s="290"/>
      <c r="H25" s="290"/>
      <c r="I25" s="290"/>
      <c r="J25" s="290"/>
      <c r="K25" s="142"/>
    </row>
    <row r="26" spans="2:11" customFormat="1" ht="15" customHeight="1" x14ac:dyDescent="0.2">
      <c r="B26" s="145"/>
      <c r="C26" s="290" t="s">
        <v>345</v>
      </c>
      <c r="D26" s="290"/>
      <c r="E26" s="290"/>
      <c r="F26" s="290"/>
      <c r="G26" s="290"/>
      <c r="H26" s="290"/>
      <c r="I26" s="290"/>
      <c r="J26" s="290"/>
      <c r="K26" s="142"/>
    </row>
    <row r="27" spans="2:11" customFormat="1" ht="15" customHeight="1" x14ac:dyDescent="0.2">
      <c r="B27" s="145"/>
      <c r="C27" s="144"/>
      <c r="D27" s="290" t="s">
        <v>346</v>
      </c>
      <c r="E27" s="290"/>
      <c r="F27" s="290"/>
      <c r="G27" s="290"/>
      <c r="H27" s="290"/>
      <c r="I27" s="290"/>
      <c r="J27" s="290"/>
      <c r="K27" s="142"/>
    </row>
    <row r="28" spans="2:11" customFormat="1" ht="15" customHeight="1" x14ac:dyDescent="0.2">
      <c r="B28" s="145"/>
      <c r="C28" s="146"/>
      <c r="D28" s="290" t="s">
        <v>347</v>
      </c>
      <c r="E28" s="290"/>
      <c r="F28" s="290"/>
      <c r="G28" s="290"/>
      <c r="H28" s="290"/>
      <c r="I28" s="290"/>
      <c r="J28" s="290"/>
      <c r="K28" s="142"/>
    </row>
    <row r="29" spans="2:11" customFormat="1" ht="12.75" customHeight="1" x14ac:dyDescent="0.2">
      <c r="B29" s="145"/>
      <c r="C29" s="146"/>
      <c r="D29" s="146"/>
      <c r="E29" s="146"/>
      <c r="F29" s="146"/>
      <c r="G29" s="146"/>
      <c r="H29" s="146"/>
      <c r="I29" s="146"/>
      <c r="J29" s="146"/>
      <c r="K29" s="142"/>
    </row>
    <row r="30" spans="2:11" customFormat="1" ht="15" customHeight="1" x14ac:dyDescent="0.2">
      <c r="B30" s="145"/>
      <c r="C30" s="146"/>
      <c r="D30" s="290" t="s">
        <v>348</v>
      </c>
      <c r="E30" s="290"/>
      <c r="F30" s="290"/>
      <c r="G30" s="290"/>
      <c r="H30" s="290"/>
      <c r="I30" s="290"/>
      <c r="J30" s="290"/>
      <c r="K30" s="142"/>
    </row>
    <row r="31" spans="2:11" customFormat="1" ht="15" customHeight="1" x14ac:dyDescent="0.2">
      <c r="B31" s="145"/>
      <c r="C31" s="146"/>
      <c r="D31" s="290" t="s">
        <v>349</v>
      </c>
      <c r="E31" s="290"/>
      <c r="F31" s="290"/>
      <c r="G31" s="290"/>
      <c r="H31" s="290"/>
      <c r="I31" s="290"/>
      <c r="J31" s="290"/>
      <c r="K31" s="142"/>
    </row>
    <row r="32" spans="2:11" customFormat="1" ht="12.75" customHeight="1" x14ac:dyDescent="0.2">
      <c r="B32" s="145"/>
      <c r="C32" s="146"/>
      <c r="D32" s="146"/>
      <c r="E32" s="146"/>
      <c r="F32" s="146"/>
      <c r="G32" s="146"/>
      <c r="H32" s="146"/>
      <c r="I32" s="146"/>
      <c r="J32" s="146"/>
      <c r="K32" s="142"/>
    </row>
    <row r="33" spans="2:11" customFormat="1" ht="15" customHeight="1" x14ac:dyDescent="0.2">
      <c r="B33" s="145"/>
      <c r="C33" s="146"/>
      <c r="D33" s="290" t="s">
        <v>350</v>
      </c>
      <c r="E33" s="290"/>
      <c r="F33" s="290"/>
      <c r="G33" s="290"/>
      <c r="H33" s="290"/>
      <c r="I33" s="290"/>
      <c r="J33" s="290"/>
      <c r="K33" s="142"/>
    </row>
    <row r="34" spans="2:11" customFormat="1" ht="15" customHeight="1" x14ac:dyDescent="0.2">
      <c r="B34" s="145"/>
      <c r="C34" s="146"/>
      <c r="D34" s="290" t="s">
        <v>351</v>
      </c>
      <c r="E34" s="290"/>
      <c r="F34" s="290"/>
      <c r="G34" s="290"/>
      <c r="H34" s="290"/>
      <c r="I34" s="290"/>
      <c r="J34" s="290"/>
      <c r="K34" s="142"/>
    </row>
    <row r="35" spans="2:11" customFormat="1" ht="15" customHeight="1" x14ac:dyDescent="0.2">
      <c r="B35" s="145"/>
      <c r="C35" s="146"/>
      <c r="D35" s="290" t="s">
        <v>352</v>
      </c>
      <c r="E35" s="290"/>
      <c r="F35" s="290"/>
      <c r="G35" s="290"/>
      <c r="H35" s="290"/>
      <c r="I35" s="290"/>
      <c r="J35" s="290"/>
      <c r="K35" s="142"/>
    </row>
    <row r="36" spans="2:11" customFormat="1" ht="15" customHeight="1" x14ac:dyDescent="0.2">
      <c r="B36" s="145"/>
      <c r="C36" s="146"/>
      <c r="D36" s="144"/>
      <c r="E36" s="147" t="s">
        <v>103</v>
      </c>
      <c r="F36" s="144"/>
      <c r="G36" s="290" t="s">
        <v>353</v>
      </c>
      <c r="H36" s="290"/>
      <c r="I36" s="290"/>
      <c r="J36" s="290"/>
      <c r="K36" s="142"/>
    </row>
    <row r="37" spans="2:11" customFormat="1" ht="30.75" customHeight="1" x14ac:dyDescent="0.2">
      <c r="B37" s="145"/>
      <c r="C37" s="146"/>
      <c r="D37" s="144"/>
      <c r="E37" s="147" t="s">
        <v>354</v>
      </c>
      <c r="F37" s="144"/>
      <c r="G37" s="290" t="s">
        <v>355</v>
      </c>
      <c r="H37" s="290"/>
      <c r="I37" s="290"/>
      <c r="J37" s="290"/>
      <c r="K37" s="142"/>
    </row>
    <row r="38" spans="2:11" customFormat="1" ht="15" customHeight="1" x14ac:dyDescent="0.2">
      <c r="B38" s="145"/>
      <c r="C38" s="146"/>
      <c r="D38" s="144"/>
      <c r="E38" s="147" t="s">
        <v>46</v>
      </c>
      <c r="F38" s="144"/>
      <c r="G38" s="290" t="s">
        <v>356</v>
      </c>
      <c r="H38" s="290"/>
      <c r="I38" s="290"/>
      <c r="J38" s="290"/>
      <c r="K38" s="142"/>
    </row>
    <row r="39" spans="2:11" customFormat="1" ht="15" customHeight="1" x14ac:dyDescent="0.2">
      <c r="B39" s="145"/>
      <c r="C39" s="146"/>
      <c r="D39" s="144"/>
      <c r="E39" s="147" t="s">
        <v>47</v>
      </c>
      <c r="F39" s="144"/>
      <c r="G39" s="290" t="s">
        <v>357</v>
      </c>
      <c r="H39" s="290"/>
      <c r="I39" s="290"/>
      <c r="J39" s="290"/>
      <c r="K39" s="142"/>
    </row>
    <row r="40" spans="2:11" customFormat="1" ht="15" customHeight="1" x14ac:dyDescent="0.2">
      <c r="B40" s="145"/>
      <c r="C40" s="146"/>
      <c r="D40" s="144"/>
      <c r="E40" s="147" t="s">
        <v>104</v>
      </c>
      <c r="F40" s="144"/>
      <c r="G40" s="290" t="s">
        <v>358</v>
      </c>
      <c r="H40" s="290"/>
      <c r="I40" s="290"/>
      <c r="J40" s="290"/>
      <c r="K40" s="142"/>
    </row>
    <row r="41" spans="2:11" customFormat="1" ht="15" customHeight="1" x14ac:dyDescent="0.2">
      <c r="B41" s="145"/>
      <c r="C41" s="146"/>
      <c r="D41" s="144"/>
      <c r="E41" s="147" t="s">
        <v>105</v>
      </c>
      <c r="F41" s="144"/>
      <c r="G41" s="290" t="s">
        <v>359</v>
      </c>
      <c r="H41" s="290"/>
      <c r="I41" s="290"/>
      <c r="J41" s="290"/>
      <c r="K41" s="142"/>
    </row>
    <row r="42" spans="2:11" customFormat="1" ht="15" customHeight="1" x14ac:dyDescent="0.2">
      <c r="B42" s="145"/>
      <c r="C42" s="146"/>
      <c r="D42" s="144"/>
      <c r="E42" s="147" t="s">
        <v>360</v>
      </c>
      <c r="F42" s="144"/>
      <c r="G42" s="290" t="s">
        <v>361</v>
      </c>
      <c r="H42" s="290"/>
      <c r="I42" s="290"/>
      <c r="J42" s="290"/>
      <c r="K42" s="142"/>
    </row>
    <row r="43" spans="2:11" customFormat="1" ht="15" customHeight="1" x14ac:dyDescent="0.2">
      <c r="B43" s="145"/>
      <c r="C43" s="146"/>
      <c r="D43" s="144"/>
      <c r="E43" s="147"/>
      <c r="F43" s="144"/>
      <c r="G43" s="290" t="s">
        <v>362</v>
      </c>
      <c r="H43" s="290"/>
      <c r="I43" s="290"/>
      <c r="J43" s="290"/>
      <c r="K43" s="142"/>
    </row>
    <row r="44" spans="2:11" customFormat="1" ht="15" customHeight="1" x14ac:dyDescent="0.2">
      <c r="B44" s="145"/>
      <c r="C44" s="146"/>
      <c r="D44" s="144"/>
      <c r="E44" s="147" t="s">
        <v>363</v>
      </c>
      <c r="F44" s="144"/>
      <c r="G44" s="290" t="s">
        <v>364</v>
      </c>
      <c r="H44" s="290"/>
      <c r="I44" s="290"/>
      <c r="J44" s="290"/>
      <c r="K44" s="142"/>
    </row>
    <row r="45" spans="2:11" customFormat="1" ht="15" customHeight="1" x14ac:dyDescent="0.2">
      <c r="B45" s="145"/>
      <c r="C45" s="146"/>
      <c r="D45" s="144"/>
      <c r="E45" s="147" t="s">
        <v>108</v>
      </c>
      <c r="F45" s="144"/>
      <c r="G45" s="290" t="s">
        <v>365</v>
      </c>
      <c r="H45" s="290"/>
      <c r="I45" s="290"/>
      <c r="J45" s="290"/>
      <c r="K45" s="142"/>
    </row>
    <row r="46" spans="2:11" customFormat="1" ht="12.75" customHeight="1" x14ac:dyDescent="0.2">
      <c r="B46" s="145"/>
      <c r="C46" s="146"/>
      <c r="D46" s="144"/>
      <c r="E46" s="144"/>
      <c r="F46" s="144"/>
      <c r="G46" s="144"/>
      <c r="H46" s="144"/>
      <c r="I46" s="144"/>
      <c r="J46" s="144"/>
      <c r="K46" s="142"/>
    </row>
    <row r="47" spans="2:11" customFormat="1" ht="15" customHeight="1" x14ac:dyDescent="0.2">
      <c r="B47" s="145"/>
      <c r="C47" s="146"/>
      <c r="D47" s="290" t="s">
        <v>366</v>
      </c>
      <c r="E47" s="290"/>
      <c r="F47" s="290"/>
      <c r="G47" s="290"/>
      <c r="H47" s="290"/>
      <c r="I47" s="290"/>
      <c r="J47" s="290"/>
      <c r="K47" s="142"/>
    </row>
    <row r="48" spans="2:11" customFormat="1" ht="15" customHeight="1" x14ac:dyDescent="0.2">
      <c r="B48" s="145"/>
      <c r="C48" s="146"/>
      <c r="D48" s="146"/>
      <c r="E48" s="290" t="s">
        <v>367</v>
      </c>
      <c r="F48" s="290"/>
      <c r="G48" s="290"/>
      <c r="H48" s="290"/>
      <c r="I48" s="290"/>
      <c r="J48" s="290"/>
      <c r="K48" s="142"/>
    </row>
    <row r="49" spans="2:11" customFormat="1" ht="15" customHeight="1" x14ac:dyDescent="0.2">
      <c r="B49" s="145"/>
      <c r="C49" s="146"/>
      <c r="D49" s="146"/>
      <c r="E49" s="290" t="s">
        <v>368</v>
      </c>
      <c r="F49" s="290"/>
      <c r="G49" s="290"/>
      <c r="H49" s="290"/>
      <c r="I49" s="290"/>
      <c r="J49" s="290"/>
      <c r="K49" s="142"/>
    </row>
    <row r="50" spans="2:11" customFormat="1" ht="15" customHeight="1" x14ac:dyDescent="0.2">
      <c r="B50" s="145"/>
      <c r="C50" s="146"/>
      <c r="D50" s="146"/>
      <c r="E50" s="290" t="s">
        <v>369</v>
      </c>
      <c r="F50" s="290"/>
      <c r="G50" s="290"/>
      <c r="H50" s="290"/>
      <c r="I50" s="290"/>
      <c r="J50" s="290"/>
      <c r="K50" s="142"/>
    </row>
    <row r="51" spans="2:11" customFormat="1" ht="15" customHeight="1" x14ac:dyDescent="0.2">
      <c r="B51" s="145"/>
      <c r="C51" s="146"/>
      <c r="D51" s="290" t="s">
        <v>370</v>
      </c>
      <c r="E51" s="290"/>
      <c r="F51" s="290"/>
      <c r="G51" s="290"/>
      <c r="H51" s="290"/>
      <c r="I51" s="290"/>
      <c r="J51" s="290"/>
      <c r="K51" s="142"/>
    </row>
    <row r="52" spans="2:11" customFormat="1" ht="25.5" customHeight="1" x14ac:dyDescent="0.3">
      <c r="B52" s="141"/>
      <c r="C52" s="291" t="s">
        <v>371</v>
      </c>
      <c r="D52" s="291"/>
      <c r="E52" s="291"/>
      <c r="F52" s="291"/>
      <c r="G52" s="291"/>
      <c r="H52" s="291"/>
      <c r="I52" s="291"/>
      <c r="J52" s="291"/>
      <c r="K52" s="142"/>
    </row>
    <row r="53" spans="2:11" customFormat="1" ht="5.25" customHeight="1" x14ac:dyDescent="0.2">
      <c r="B53" s="141"/>
      <c r="C53" s="143"/>
      <c r="D53" s="143"/>
      <c r="E53" s="143"/>
      <c r="F53" s="143"/>
      <c r="G53" s="143"/>
      <c r="H53" s="143"/>
      <c r="I53" s="143"/>
      <c r="J53" s="143"/>
      <c r="K53" s="142"/>
    </row>
    <row r="54" spans="2:11" customFormat="1" ht="15" customHeight="1" x14ac:dyDescent="0.2">
      <c r="B54" s="141"/>
      <c r="C54" s="290" t="s">
        <v>372</v>
      </c>
      <c r="D54" s="290"/>
      <c r="E54" s="290"/>
      <c r="F54" s="290"/>
      <c r="G54" s="290"/>
      <c r="H54" s="290"/>
      <c r="I54" s="290"/>
      <c r="J54" s="290"/>
      <c r="K54" s="142"/>
    </row>
    <row r="55" spans="2:11" customFormat="1" ht="15" customHeight="1" x14ac:dyDescent="0.2">
      <c r="B55" s="141"/>
      <c r="C55" s="290" t="s">
        <v>373</v>
      </c>
      <c r="D55" s="290"/>
      <c r="E55" s="290"/>
      <c r="F55" s="290"/>
      <c r="G55" s="290"/>
      <c r="H55" s="290"/>
      <c r="I55" s="290"/>
      <c r="J55" s="290"/>
      <c r="K55" s="142"/>
    </row>
    <row r="56" spans="2:11" customFormat="1" ht="12.75" customHeight="1" x14ac:dyDescent="0.2">
      <c r="B56" s="141"/>
      <c r="C56" s="144"/>
      <c r="D56" s="144"/>
      <c r="E56" s="144"/>
      <c r="F56" s="144"/>
      <c r="G56" s="144"/>
      <c r="H56" s="144"/>
      <c r="I56" s="144"/>
      <c r="J56" s="144"/>
      <c r="K56" s="142"/>
    </row>
    <row r="57" spans="2:11" customFormat="1" ht="15" customHeight="1" x14ac:dyDescent="0.2">
      <c r="B57" s="141"/>
      <c r="C57" s="290" t="s">
        <v>374</v>
      </c>
      <c r="D57" s="290"/>
      <c r="E57" s="290"/>
      <c r="F57" s="290"/>
      <c r="G57" s="290"/>
      <c r="H57" s="290"/>
      <c r="I57" s="290"/>
      <c r="J57" s="290"/>
      <c r="K57" s="142"/>
    </row>
    <row r="58" spans="2:11" customFormat="1" ht="15" customHeight="1" x14ac:dyDescent="0.2">
      <c r="B58" s="141"/>
      <c r="C58" s="146"/>
      <c r="D58" s="290" t="s">
        <v>375</v>
      </c>
      <c r="E58" s="290"/>
      <c r="F58" s="290"/>
      <c r="G58" s="290"/>
      <c r="H58" s="290"/>
      <c r="I58" s="290"/>
      <c r="J58" s="290"/>
      <c r="K58" s="142"/>
    </row>
    <row r="59" spans="2:11" customFormat="1" ht="15" customHeight="1" x14ac:dyDescent="0.2">
      <c r="B59" s="141"/>
      <c r="C59" s="146"/>
      <c r="D59" s="290" t="s">
        <v>376</v>
      </c>
      <c r="E59" s="290"/>
      <c r="F59" s="290"/>
      <c r="G59" s="290"/>
      <c r="H59" s="290"/>
      <c r="I59" s="290"/>
      <c r="J59" s="290"/>
      <c r="K59" s="142"/>
    </row>
    <row r="60" spans="2:11" customFormat="1" ht="15" customHeight="1" x14ac:dyDescent="0.2">
      <c r="B60" s="141"/>
      <c r="C60" s="146"/>
      <c r="D60" s="290" t="s">
        <v>377</v>
      </c>
      <c r="E60" s="290"/>
      <c r="F60" s="290"/>
      <c r="G60" s="290"/>
      <c r="H60" s="290"/>
      <c r="I60" s="290"/>
      <c r="J60" s="290"/>
      <c r="K60" s="142"/>
    </row>
    <row r="61" spans="2:11" customFormat="1" ht="15" customHeight="1" x14ac:dyDescent="0.2">
      <c r="B61" s="141"/>
      <c r="C61" s="146"/>
      <c r="D61" s="290" t="s">
        <v>378</v>
      </c>
      <c r="E61" s="290"/>
      <c r="F61" s="290"/>
      <c r="G61" s="290"/>
      <c r="H61" s="290"/>
      <c r="I61" s="290"/>
      <c r="J61" s="290"/>
      <c r="K61" s="142"/>
    </row>
    <row r="62" spans="2:11" customFormat="1" ht="15" customHeight="1" x14ac:dyDescent="0.2">
      <c r="B62" s="141"/>
      <c r="C62" s="146"/>
      <c r="D62" s="289" t="s">
        <v>379</v>
      </c>
      <c r="E62" s="289"/>
      <c r="F62" s="289"/>
      <c r="G62" s="289"/>
      <c r="H62" s="289"/>
      <c r="I62" s="289"/>
      <c r="J62" s="289"/>
      <c r="K62" s="142"/>
    </row>
    <row r="63" spans="2:11" customFormat="1" ht="15" customHeight="1" x14ac:dyDescent="0.2">
      <c r="B63" s="141"/>
      <c r="C63" s="146"/>
      <c r="D63" s="290" t="s">
        <v>380</v>
      </c>
      <c r="E63" s="290"/>
      <c r="F63" s="290"/>
      <c r="G63" s="290"/>
      <c r="H63" s="290"/>
      <c r="I63" s="290"/>
      <c r="J63" s="290"/>
      <c r="K63" s="142"/>
    </row>
    <row r="64" spans="2:11" customFormat="1" ht="12.75" customHeight="1" x14ac:dyDescent="0.2">
      <c r="B64" s="141"/>
      <c r="C64" s="146"/>
      <c r="D64" s="146"/>
      <c r="E64" s="149"/>
      <c r="F64" s="146"/>
      <c r="G64" s="146"/>
      <c r="H64" s="146"/>
      <c r="I64" s="146"/>
      <c r="J64" s="146"/>
      <c r="K64" s="142"/>
    </row>
    <row r="65" spans="2:11" customFormat="1" ht="15" customHeight="1" x14ac:dyDescent="0.2">
      <c r="B65" s="141"/>
      <c r="C65" s="146"/>
      <c r="D65" s="290" t="s">
        <v>381</v>
      </c>
      <c r="E65" s="290"/>
      <c r="F65" s="290"/>
      <c r="G65" s="290"/>
      <c r="H65" s="290"/>
      <c r="I65" s="290"/>
      <c r="J65" s="290"/>
      <c r="K65" s="142"/>
    </row>
    <row r="66" spans="2:11" customFormat="1" ht="15" customHeight="1" x14ac:dyDescent="0.2">
      <c r="B66" s="141"/>
      <c r="C66" s="146"/>
      <c r="D66" s="289" t="s">
        <v>382</v>
      </c>
      <c r="E66" s="289"/>
      <c r="F66" s="289"/>
      <c r="G66" s="289"/>
      <c r="H66" s="289"/>
      <c r="I66" s="289"/>
      <c r="J66" s="289"/>
      <c r="K66" s="142"/>
    </row>
    <row r="67" spans="2:11" customFormat="1" ht="15" customHeight="1" x14ac:dyDescent="0.2">
      <c r="B67" s="141"/>
      <c r="C67" s="146"/>
      <c r="D67" s="290" t="s">
        <v>383</v>
      </c>
      <c r="E67" s="290"/>
      <c r="F67" s="290"/>
      <c r="G67" s="290"/>
      <c r="H67" s="290"/>
      <c r="I67" s="290"/>
      <c r="J67" s="290"/>
      <c r="K67" s="142"/>
    </row>
    <row r="68" spans="2:11" customFormat="1" ht="15" customHeight="1" x14ac:dyDescent="0.2">
      <c r="B68" s="141"/>
      <c r="C68" s="146"/>
      <c r="D68" s="290" t="s">
        <v>384</v>
      </c>
      <c r="E68" s="290"/>
      <c r="F68" s="290"/>
      <c r="G68" s="290"/>
      <c r="H68" s="290"/>
      <c r="I68" s="290"/>
      <c r="J68" s="290"/>
      <c r="K68" s="142"/>
    </row>
    <row r="69" spans="2:11" customFormat="1" ht="15" customHeight="1" x14ac:dyDescent="0.2">
      <c r="B69" s="141"/>
      <c r="C69" s="146"/>
      <c r="D69" s="290" t="s">
        <v>385</v>
      </c>
      <c r="E69" s="290"/>
      <c r="F69" s="290"/>
      <c r="G69" s="290"/>
      <c r="H69" s="290"/>
      <c r="I69" s="290"/>
      <c r="J69" s="290"/>
      <c r="K69" s="142"/>
    </row>
    <row r="70" spans="2:11" customFormat="1" ht="15" customHeight="1" x14ac:dyDescent="0.2">
      <c r="B70" s="141"/>
      <c r="C70" s="146"/>
      <c r="D70" s="290" t="s">
        <v>386</v>
      </c>
      <c r="E70" s="290"/>
      <c r="F70" s="290"/>
      <c r="G70" s="290"/>
      <c r="H70" s="290"/>
      <c r="I70" s="290"/>
      <c r="J70" s="290"/>
      <c r="K70" s="142"/>
    </row>
    <row r="71" spans="2:11" customFormat="1" ht="12.75" customHeight="1" x14ac:dyDescent="0.2">
      <c r="B71" s="150"/>
      <c r="C71" s="151"/>
      <c r="D71" s="151"/>
      <c r="E71" s="151"/>
      <c r="F71" s="151"/>
      <c r="G71" s="151"/>
      <c r="H71" s="151"/>
      <c r="I71" s="151"/>
      <c r="J71" s="151"/>
      <c r="K71" s="152"/>
    </row>
    <row r="72" spans="2:11" customFormat="1" ht="18.75" customHeight="1" x14ac:dyDescent="0.2">
      <c r="B72" s="153"/>
      <c r="C72" s="153"/>
      <c r="D72" s="153"/>
      <c r="E72" s="153"/>
      <c r="F72" s="153"/>
      <c r="G72" s="153"/>
      <c r="H72" s="153"/>
      <c r="I72" s="153"/>
      <c r="J72" s="153"/>
      <c r="K72" s="154"/>
    </row>
    <row r="73" spans="2:11" customFormat="1" ht="18.75" customHeight="1" x14ac:dyDescent="0.2">
      <c r="B73" s="154"/>
      <c r="C73" s="154"/>
      <c r="D73" s="154"/>
      <c r="E73" s="154"/>
      <c r="F73" s="154"/>
      <c r="G73" s="154"/>
      <c r="H73" s="154"/>
      <c r="I73" s="154"/>
      <c r="J73" s="154"/>
      <c r="K73" s="154"/>
    </row>
    <row r="74" spans="2:11" customFormat="1" ht="7.5" customHeight="1" x14ac:dyDescent="0.2">
      <c r="B74" s="155"/>
      <c r="C74" s="156"/>
      <c r="D74" s="156"/>
      <c r="E74" s="156"/>
      <c r="F74" s="156"/>
      <c r="G74" s="156"/>
      <c r="H74" s="156"/>
      <c r="I74" s="156"/>
      <c r="J74" s="156"/>
      <c r="K74" s="157"/>
    </row>
    <row r="75" spans="2:11" customFormat="1" ht="45" customHeight="1" x14ac:dyDescent="0.2">
      <c r="B75" s="158"/>
      <c r="C75" s="288" t="s">
        <v>387</v>
      </c>
      <c r="D75" s="288"/>
      <c r="E75" s="288"/>
      <c r="F75" s="288"/>
      <c r="G75" s="288"/>
      <c r="H75" s="288"/>
      <c r="I75" s="288"/>
      <c r="J75" s="288"/>
      <c r="K75" s="159"/>
    </row>
    <row r="76" spans="2:11" customFormat="1" ht="17.25" customHeight="1" x14ac:dyDescent="0.2">
      <c r="B76" s="158"/>
      <c r="C76" s="160" t="s">
        <v>388</v>
      </c>
      <c r="D76" s="160"/>
      <c r="E76" s="160"/>
      <c r="F76" s="160" t="s">
        <v>389</v>
      </c>
      <c r="G76" s="161"/>
      <c r="H76" s="160" t="s">
        <v>47</v>
      </c>
      <c r="I76" s="160" t="s">
        <v>50</v>
      </c>
      <c r="J76" s="160" t="s">
        <v>390</v>
      </c>
      <c r="K76" s="159"/>
    </row>
    <row r="77" spans="2:11" customFormat="1" ht="17.25" customHeight="1" x14ac:dyDescent="0.2">
      <c r="B77" s="158"/>
      <c r="C77" s="162" t="s">
        <v>391</v>
      </c>
      <c r="D77" s="162"/>
      <c r="E77" s="162"/>
      <c r="F77" s="163" t="s">
        <v>392</v>
      </c>
      <c r="G77" s="164"/>
      <c r="H77" s="162"/>
      <c r="I77" s="162"/>
      <c r="J77" s="162" t="s">
        <v>393</v>
      </c>
      <c r="K77" s="159"/>
    </row>
    <row r="78" spans="2:11" customFormat="1" ht="5.25" customHeight="1" x14ac:dyDescent="0.2">
      <c r="B78" s="158"/>
      <c r="C78" s="165"/>
      <c r="D78" s="165"/>
      <c r="E78" s="165"/>
      <c r="F78" s="165"/>
      <c r="G78" s="166"/>
      <c r="H78" s="165"/>
      <c r="I78" s="165"/>
      <c r="J78" s="165"/>
      <c r="K78" s="159"/>
    </row>
    <row r="79" spans="2:11" customFormat="1" ht="15" customHeight="1" x14ac:dyDescent="0.2">
      <c r="B79" s="158"/>
      <c r="C79" s="147" t="s">
        <v>46</v>
      </c>
      <c r="D79" s="167"/>
      <c r="E79" s="167"/>
      <c r="F79" s="168" t="s">
        <v>394</v>
      </c>
      <c r="G79" s="169"/>
      <c r="H79" s="147" t="s">
        <v>395</v>
      </c>
      <c r="I79" s="147" t="s">
        <v>396</v>
      </c>
      <c r="J79" s="147">
        <v>20</v>
      </c>
      <c r="K79" s="159"/>
    </row>
    <row r="80" spans="2:11" customFormat="1" ht="15" customHeight="1" x14ac:dyDescent="0.2">
      <c r="B80" s="158"/>
      <c r="C80" s="147" t="s">
        <v>397</v>
      </c>
      <c r="D80" s="147"/>
      <c r="E80" s="147"/>
      <c r="F80" s="168" t="s">
        <v>394</v>
      </c>
      <c r="G80" s="169"/>
      <c r="H80" s="147" t="s">
        <v>398</v>
      </c>
      <c r="I80" s="147" t="s">
        <v>396</v>
      </c>
      <c r="J80" s="147">
        <v>120</v>
      </c>
      <c r="K80" s="159"/>
    </row>
    <row r="81" spans="2:11" customFormat="1" ht="15" customHeight="1" x14ac:dyDescent="0.2">
      <c r="B81" s="170"/>
      <c r="C81" s="147" t="s">
        <v>399</v>
      </c>
      <c r="D81" s="147"/>
      <c r="E81" s="147"/>
      <c r="F81" s="168" t="s">
        <v>400</v>
      </c>
      <c r="G81" s="169"/>
      <c r="H81" s="147" t="s">
        <v>401</v>
      </c>
      <c r="I81" s="147" t="s">
        <v>396</v>
      </c>
      <c r="J81" s="147">
        <v>50</v>
      </c>
      <c r="K81" s="159"/>
    </row>
    <row r="82" spans="2:11" customFormat="1" ht="15" customHeight="1" x14ac:dyDescent="0.2">
      <c r="B82" s="170"/>
      <c r="C82" s="147" t="s">
        <v>402</v>
      </c>
      <c r="D82" s="147"/>
      <c r="E82" s="147"/>
      <c r="F82" s="168" t="s">
        <v>394</v>
      </c>
      <c r="G82" s="169"/>
      <c r="H82" s="147" t="s">
        <v>403</v>
      </c>
      <c r="I82" s="147" t="s">
        <v>404</v>
      </c>
      <c r="J82" s="147"/>
      <c r="K82" s="159"/>
    </row>
    <row r="83" spans="2:11" customFormat="1" ht="15" customHeight="1" x14ac:dyDescent="0.2">
      <c r="B83" s="170"/>
      <c r="C83" s="147" t="s">
        <v>405</v>
      </c>
      <c r="D83" s="147"/>
      <c r="E83" s="147"/>
      <c r="F83" s="168" t="s">
        <v>400</v>
      </c>
      <c r="G83" s="147"/>
      <c r="H83" s="147" t="s">
        <v>406</v>
      </c>
      <c r="I83" s="147" t="s">
        <v>396</v>
      </c>
      <c r="J83" s="147">
        <v>15</v>
      </c>
      <c r="K83" s="159"/>
    </row>
    <row r="84" spans="2:11" customFormat="1" ht="15" customHeight="1" x14ac:dyDescent="0.2">
      <c r="B84" s="170"/>
      <c r="C84" s="147" t="s">
        <v>407</v>
      </c>
      <c r="D84" s="147"/>
      <c r="E84" s="147"/>
      <c r="F84" s="168" t="s">
        <v>400</v>
      </c>
      <c r="G84" s="147"/>
      <c r="H84" s="147" t="s">
        <v>408</v>
      </c>
      <c r="I84" s="147" t="s">
        <v>396</v>
      </c>
      <c r="J84" s="147">
        <v>15</v>
      </c>
      <c r="K84" s="159"/>
    </row>
    <row r="85" spans="2:11" customFormat="1" ht="15" customHeight="1" x14ac:dyDescent="0.2">
      <c r="B85" s="170"/>
      <c r="C85" s="147" t="s">
        <v>409</v>
      </c>
      <c r="D85" s="147"/>
      <c r="E85" s="147"/>
      <c r="F85" s="168" t="s">
        <v>400</v>
      </c>
      <c r="G85" s="147"/>
      <c r="H85" s="147" t="s">
        <v>410</v>
      </c>
      <c r="I85" s="147" t="s">
        <v>396</v>
      </c>
      <c r="J85" s="147">
        <v>20</v>
      </c>
      <c r="K85" s="159"/>
    </row>
    <row r="86" spans="2:11" customFormat="1" ht="15" customHeight="1" x14ac:dyDescent="0.2">
      <c r="B86" s="170"/>
      <c r="C86" s="147" t="s">
        <v>411</v>
      </c>
      <c r="D86" s="147"/>
      <c r="E86" s="147"/>
      <c r="F86" s="168" t="s">
        <v>400</v>
      </c>
      <c r="G86" s="147"/>
      <c r="H86" s="147" t="s">
        <v>412</v>
      </c>
      <c r="I86" s="147" t="s">
        <v>396</v>
      </c>
      <c r="J86" s="147">
        <v>20</v>
      </c>
      <c r="K86" s="159"/>
    </row>
    <row r="87" spans="2:11" customFormat="1" ht="15" customHeight="1" x14ac:dyDescent="0.2">
      <c r="B87" s="170"/>
      <c r="C87" s="147" t="s">
        <v>413</v>
      </c>
      <c r="D87" s="147"/>
      <c r="E87" s="147"/>
      <c r="F87" s="168" t="s">
        <v>400</v>
      </c>
      <c r="G87" s="169"/>
      <c r="H87" s="147" t="s">
        <v>414</v>
      </c>
      <c r="I87" s="147" t="s">
        <v>396</v>
      </c>
      <c r="J87" s="147">
        <v>50</v>
      </c>
      <c r="K87" s="159"/>
    </row>
    <row r="88" spans="2:11" customFormat="1" ht="15" customHeight="1" x14ac:dyDescent="0.2">
      <c r="B88" s="170"/>
      <c r="C88" s="147" t="s">
        <v>415</v>
      </c>
      <c r="D88" s="147"/>
      <c r="E88" s="147"/>
      <c r="F88" s="168" t="s">
        <v>400</v>
      </c>
      <c r="G88" s="169"/>
      <c r="H88" s="147" t="s">
        <v>416</v>
      </c>
      <c r="I88" s="147" t="s">
        <v>396</v>
      </c>
      <c r="J88" s="147">
        <v>20</v>
      </c>
      <c r="K88" s="159"/>
    </row>
    <row r="89" spans="2:11" customFormat="1" ht="15" customHeight="1" x14ac:dyDescent="0.2">
      <c r="B89" s="170"/>
      <c r="C89" s="147" t="s">
        <v>417</v>
      </c>
      <c r="D89" s="147"/>
      <c r="E89" s="147"/>
      <c r="F89" s="168" t="s">
        <v>400</v>
      </c>
      <c r="G89" s="169"/>
      <c r="H89" s="147" t="s">
        <v>418</v>
      </c>
      <c r="I89" s="147" t="s">
        <v>396</v>
      </c>
      <c r="J89" s="147">
        <v>20</v>
      </c>
      <c r="K89" s="159"/>
    </row>
    <row r="90" spans="2:11" customFormat="1" ht="15" customHeight="1" x14ac:dyDescent="0.2">
      <c r="B90" s="170"/>
      <c r="C90" s="147" t="s">
        <v>419</v>
      </c>
      <c r="D90" s="147"/>
      <c r="E90" s="147"/>
      <c r="F90" s="168" t="s">
        <v>400</v>
      </c>
      <c r="G90" s="169"/>
      <c r="H90" s="147" t="s">
        <v>420</v>
      </c>
      <c r="I90" s="147" t="s">
        <v>396</v>
      </c>
      <c r="J90" s="147">
        <v>50</v>
      </c>
      <c r="K90" s="159"/>
    </row>
    <row r="91" spans="2:11" customFormat="1" ht="15" customHeight="1" x14ac:dyDescent="0.2">
      <c r="B91" s="170"/>
      <c r="C91" s="147" t="s">
        <v>421</v>
      </c>
      <c r="D91" s="147"/>
      <c r="E91" s="147"/>
      <c r="F91" s="168" t="s">
        <v>400</v>
      </c>
      <c r="G91" s="169"/>
      <c r="H91" s="147" t="s">
        <v>421</v>
      </c>
      <c r="I91" s="147" t="s">
        <v>396</v>
      </c>
      <c r="J91" s="147">
        <v>50</v>
      </c>
      <c r="K91" s="159"/>
    </row>
    <row r="92" spans="2:11" customFormat="1" ht="15" customHeight="1" x14ac:dyDescent="0.2">
      <c r="B92" s="170"/>
      <c r="C92" s="147" t="s">
        <v>422</v>
      </c>
      <c r="D92" s="147"/>
      <c r="E92" s="147"/>
      <c r="F92" s="168" t="s">
        <v>400</v>
      </c>
      <c r="G92" s="169"/>
      <c r="H92" s="147" t="s">
        <v>423</v>
      </c>
      <c r="I92" s="147" t="s">
        <v>396</v>
      </c>
      <c r="J92" s="147">
        <v>255</v>
      </c>
      <c r="K92" s="159"/>
    </row>
    <row r="93" spans="2:11" customFormat="1" ht="15" customHeight="1" x14ac:dyDescent="0.2">
      <c r="B93" s="170"/>
      <c r="C93" s="147" t="s">
        <v>424</v>
      </c>
      <c r="D93" s="147"/>
      <c r="E93" s="147"/>
      <c r="F93" s="168" t="s">
        <v>394</v>
      </c>
      <c r="G93" s="169"/>
      <c r="H93" s="147" t="s">
        <v>425</v>
      </c>
      <c r="I93" s="147" t="s">
        <v>426</v>
      </c>
      <c r="J93" s="147"/>
      <c r="K93" s="159"/>
    </row>
    <row r="94" spans="2:11" customFormat="1" ht="15" customHeight="1" x14ac:dyDescent="0.2">
      <c r="B94" s="170"/>
      <c r="C94" s="147" t="s">
        <v>427</v>
      </c>
      <c r="D94" s="147"/>
      <c r="E94" s="147"/>
      <c r="F94" s="168" t="s">
        <v>394</v>
      </c>
      <c r="G94" s="169"/>
      <c r="H94" s="147" t="s">
        <v>428</v>
      </c>
      <c r="I94" s="147" t="s">
        <v>429</v>
      </c>
      <c r="J94" s="147"/>
      <c r="K94" s="159"/>
    </row>
    <row r="95" spans="2:11" customFormat="1" ht="15" customHeight="1" x14ac:dyDescent="0.2">
      <c r="B95" s="170"/>
      <c r="C95" s="147" t="s">
        <v>430</v>
      </c>
      <c r="D95" s="147"/>
      <c r="E95" s="147"/>
      <c r="F95" s="168" t="s">
        <v>394</v>
      </c>
      <c r="G95" s="169"/>
      <c r="H95" s="147" t="s">
        <v>430</v>
      </c>
      <c r="I95" s="147" t="s">
        <v>429</v>
      </c>
      <c r="J95" s="147"/>
      <c r="K95" s="159"/>
    </row>
    <row r="96" spans="2:11" customFormat="1" ht="15" customHeight="1" x14ac:dyDescent="0.2">
      <c r="B96" s="170"/>
      <c r="C96" s="147" t="s">
        <v>31</v>
      </c>
      <c r="D96" s="147"/>
      <c r="E96" s="147"/>
      <c r="F96" s="168" t="s">
        <v>394</v>
      </c>
      <c r="G96" s="169"/>
      <c r="H96" s="147" t="s">
        <v>431</v>
      </c>
      <c r="I96" s="147" t="s">
        <v>429</v>
      </c>
      <c r="J96" s="147"/>
      <c r="K96" s="159"/>
    </row>
    <row r="97" spans="2:11" customFormat="1" ht="15" customHeight="1" x14ac:dyDescent="0.2">
      <c r="B97" s="170"/>
      <c r="C97" s="147" t="s">
        <v>41</v>
      </c>
      <c r="D97" s="147"/>
      <c r="E97" s="147"/>
      <c r="F97" s="168" t="s">
        <v>394</v>
      </c>
      <c r="G97" s="169"/>
      <c r="H97" s="147" t="s">
        <v>432</v>
      </c>
      <c r="I97" s="147" t="s">
        <v>429</v>
      </c>
      <c r="J97" s="147"/>
      <c r="K97" s="159"/>
    </row>
    <row r="98" spans="2:11" customFormat="1" ht="15" customHeight="1" x14ac:dyDescent="0.2">
      <c r="B98" s="171"/>
      <c r="C98" s="172"/>
      <c r="D98" s="172"/>
      <c r="E98" s="172"/>
      <c r="F98" s="172"/>
      <c r="G98" s="172"/>
      <c r="H98" s="172"/>
      <c r="I98" s="172"/>
      <c r="J98" s="172"/>
      <c r="K98" s="173"/>
    </row>
    <row r="99" spans="2:11" customFormat="1" ht="18.75" customHeight="1" x14ac:dyDescent="0.2">
      <c r="B99" s="174"/>
      <c r="C99" s="175"/>
      <c r="D99" s="175"/>
      <c r="E99" s="175"/>
      <c r="F99" s="175"/>
      <c r="G99" s="175"/>
      <c r="H99" s="175"/>
      <c r="I99" s="175"/>
      <c r="J99" s="175"/>
      <c r="K99" s="174"/>
    </row>
    <row r="100" spans="2:11" customFormat="1" ht="18.75" customHeight="1" x14ac:dyDescent="0.2"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</row>
    <row r="101" spans="2:11" customFormat="1" ht="7.5" customHeight="1" x14ac:dyDescent="0.2">
      <c r="B101" s="155"/>
      <c r="C101" s="156"/>
      <c r="D101" s="156"/>
      <c r="E101" s="156"/>
      <c r="F101" s="156"/>
      <c r="G101" s="156"/>
      <c r="H101" s="156"/>
      <c r="I101" s="156"/>
      <c r="J101" s="156"/>
      <c r="K101" s="157"/>
    </row>
    <row r="102" spans="2:11" customFormat="1" ht="45" customHeight="1" x14ac:dyDescent="0.2">
      <c r="B102" s="158"/>
      <c r="C102" s="288" t="s">
        <v>433</v>
      </c>
      <c r="D102" s="288"/>
      <c r="E102" s="288"/>
      <c r="F102" s="288"/>
      <c r="G102" s="288"/>
      <c r="H102" s="288"/>
      <c r="I102" s="288"/>
      <c r="J102" s="288"/>
      <c r="K102" s="159"/>
    </row>
    <row r="103" spans="2:11" customFormat="1" ht="17.25" customHeight="1" x14ac:dyDescent="0.2">
      <c r="B103" s="158"/>
      <c r="C103" s="160" t="s">
        <v>388</v>
      </c>
      <c r="D103" s="160"/>
      <c r="E103" s="160"/>
      <c r="F103" s="160" t="s">
        <v>389</v>
      </c>
      <c r="G103" s="161"/>
      <c r="H103" s="160" t="s">
        <v>47</v>
      </c>
      <c r="I103" s="160" t="s">
        <v>50</v>
      </c>
      <c r="J103" s="160" t="s">
        <v>390</v>
      </c>
      <c r="K103" s="159"/>
    </row>
    <row r="104" spans="2:11" customFormat="1" ht="17.25" customHeight="1" x14ac:dyDescent="0.2">
      <c r="B104" s="158"/>
      <c r="C104" s="162" t="s">
        <v>391</v>
      </c>
      <c r="D104" s="162"/>
      <c r="E104" s="162"/>
      <c r="F104" s="163" t="s">
        <v>392</v>
      </c>
      <c r="G104" s="164"/>
      <c r="H104" s="162"/>
      <c r="I104" s="162"/>
      <c r="J104" s="162" t="s">
        <v>393</v>
      </c>
      <c r="K104" s="159"/>
    </row>
    <row r="105" spans="2:11" customFormat="1" ht="5.25" customHeight="1" x14ac:dyDescent="0.2">
      <c r="B105" s="158"/>
      <c r="C105" s="160"/>
      <c r="D105" s="160"/>
      <c r="E105" s="160"/>
      <c r="F105" s="160"/>
      <c r="G105" s="176"/>
      <c r="H105" s="160"/>
      <c r="I105" s="160"/>
      <c r="J105" s="160"/>
      <c r="K105" s="159"/>
    </row>
    <row r="106" spans="2:11" customFormat="1" ht="15" customHeight="1" x14ac:dyDescent="0.2">
      <c r="B106" s="158"/>
      <c r="C106" s="147" t="s">
        <v>46</v>
      </c>
      <c r="D106" s="167"/>
      <c r="E106" s="167"/>
      <c r="F106" s="168" t="s">
        <v>394</v>
      </c>
      <c r="G106" s="147"/>
      <c r="H106" s="147" t="s">
        <v>434</v>
      </c>
      <c r="I106" s="147" t="s">
        <v>396</v>
      </c>
      <c r="J106" s="147">
        <v>20</v>
      </c>
      <c r="K106" s="159"/>
    </row>
    <row r="107" spans="2:11" customFormat="1" ht="15" customHeight="1" x14ac:dyDescent="0.2">
      <c r="B107" s="158"/>
      <c r="C107" s="147" t="s">
        <v>397</v>
      </c>
      <c r="D107" s="147"/>
      <c r="E107" s="147"/>
      <c r="F107" s="168" t="s">
        <v>394</v>
      </c>
      <c r="G107" s="147"/>
      <c r="H107" s="147" t="s">
        <v>434</v>
      </c>
      <c r="I107" s="147" t="s">
        <v>396</v>
      </c>
      <c r="J107" s="147">
        <v>120</v>
      </c>
      <c r="K107" s="159"/>
    </row>
    <row r="108" spans="2:11" customFormat="1" ht="15" customHeight="1" x14ac:dyDescent="0.2">
      <c r="B108" s="170"/>
      <c r="C108" s="147" t="s">
        <v>399</v>
      </c>
      <c r="D108" s="147"/>
      <c r="E108" s="147"/>
      <c r="F108" s="168" t="s">
        <v>400</v>
      </c>
      <c r="G108" s="147"/>
      <c r="H108" s="147" t="s">
        <v>434</v>
      </c>
      <c r="I108" s="147" t="s">
        <v>396</v>
      </c>
      <c r="J108" s="147">
        <v>50</v>
      </c>
      <c r="K108" s="159"/>
    </row>
    <row r="109" spans="2:11" customFormat="1" ht="15" customHeight="1" x14ac:dyDescent="0.2">
      <c r="B109" s="170"/>
      <c r="C109" s="147" t="s">
        <v>402</v>
      </c>
      <c r="D109" s="147"/>
      <c r="E109" s="147"/>
      <c r="F109" s="168" t="s">
        <v>394</v>
      </c>
      <c r="G109" s="147"/>
      <c r="H109" s="147" t="s">
        <v>434</v>
      </c>
      <c r="I109" s="147" t="s">
        <v>404</v>
      </c>
      <c r="J109" s="147"/>
      <c r="K109" s="159"/>
    </row>
    <row r="110" spans="2:11" customFormat="1" ht="15" customHeight="1" x14ac:dyDescent="0.2">
      <c r="B110" s="170"/>
      <c r="C110" s="147" t="s">
        <v>413</v>
      </c>
      <c r="D110" s="147"/>
      <c r="E110" s="147"/>
      <c r="F110" s="168" t="s">
        <v>400</v>
      </c>
      <c r="G110" s="147"/>
      <c r="H110" s="147" t="s">
        <v>434</v>
      </c>
      <c r="I110" s="147" t="s">
        <v>396</v>
      </c>
      <c r="J110" s="147">
        <v>50</v>
      </c>
      <c r="K110" s="159"/>
    </row>
    <row r="111" spans="2:11" customFormat="1" ht="15" customHeight="1" x14ac:dyDescent="0.2">
      <c r="B111" s="170"/>
      <c r="C111" s="147" t="s">
        <v>421</v>
      </c>
      <c r="D111" s="147"/>
      <c r="E111" s="147"/>
      <c r="F111" s="168" t="s">
        <v>400</v>
      </c>
      <c r="G111" s="147"/>
      <c r="H111" s="147" t="s">
        <v>434</v>
      </c>
      <c r="I111" s="147" t="s">
        <v>396</v>
      </c>
      <c r="J111" s="147">
        <v>50</v>
      </c>
      <c r="K111" s="159"/>
    </row>
    <row r="112" spans="2:11" customFormat="1" ht="15" customHeight="1" x14ac:dyDescent="0.2">
      <c r="B112" s="170"/>
      <c r="C112" s="147" t="s">
        <v>419</v>
      </c>
      <c r="D112" s="147"/>
      <c r="E112" s="147"/>
      <c r="F112" s="168" t="s">
        <v>400</v>
      </c>
      <c r="G112" s="147"/>
      <c r="H112" s="147" t="s">
        <v>434</v>
      </c>
      <c r="I112" s="147" t="s">
        <v>396</v>
      </c>
      <c r="J112" s="147">
        <v>50</v>
      </c>
      <c r="K112" s="159"/>
    </row>
    <row r="113" spans="2:11" customFormat="1" ht="15" customHeight="1" x14ac:dyDescent="0.2">
      <c r="B113" s="170"/>
      <c r="C113" s="147" t="s">
        <v>46</v>
      </c>
      <c r="D113" s="147"/>
      <c r="E113" s="147"/>
      <c r="F113" s="168" t="s">
        <v>394</v>
      </c>
      <c r="G113" s="147"/>
      <c r="H113" s="147" t="s">
        <v>435</v>
      </c>
      <c r="I113" s="147" t="s">
        <v>396</v>
      </c>
      <c r="J113" s="147">
        <v>20</v>
      </c>
      <c r="K113" s="159"/>
    </row>
    <row r="114" spans="2:11" customFormat="1" ht="15" customHeight="1" x14ac:dyDescent="0.2">
      <c r="B114" s="170"/>
      <c r="C114" s="147" t="s">
        <v>436</v>
      </c>
      <c r="D114" s="147"/>
      <c r="E114" s="147"/>
      <c r="F114" s="168" t="s">
        <v>394</v>
      </c>
      <c r="G114" s="147"/>
      <c r="H114" s="147" t="s">
        <v>437</v>
      </c>
      <c r="I114" s="147" t="s">
        <v>396</v>
      </c>
      <c r="J114" s="147">
        <v>120</v>
      </c>
      <c r="K114" s="159"/>
    </row>
    <row r="115" spans="2:11" customFormat="1" ht="15" customHeight="1" x14ac:dyDescent="0.2">
      <c r="B115" s="170"/>
      <c r="C115" s="147" t="s">
        <v>31</v>
      </c>
      <c r="D115" s="147"/>
      <c r="E115" s="147"/>
      <c r="F115" s="168" t="s">
        <v>394</v>
      </c>
      <c r="G115" s="147"/>
      <c r="H115" s="147" t="s">
        <v>438</v>
      </c>
      <c r="I115" s="147" t="s">
        <v>429</v>
      </c>
      <c r="J115" s="147"/>
      <c r="K115" s="159"/>
    </row>
    <row r="116" spans="2:11" customFormat="1" ht="15" customHeight="1" x14ac:dyDescent="0.2">
      <c r="B116" s="170"/>
      <c r="C116" s="147" t="s">
        <v>41</v>
      </c>
      <c r="D116" s="147"/>
      <c r="E116" s="147"/>
      <c r="F116" s="168" t="s">
        <v>394</v>
      </c>
      <c r="G116" s="147"/>
      <c r="H116" s="147" t="s">
        <v>439</v>
      </c>
      <c r="I116" s="147" t="s">
        <v>429</v>
      </c>
      <c r="J116" s="147"/>
      <c r="K116" s="159"/>
    </row>
    <row r="117" spans="2:11" customFormat="1" ht="15" customHeight="1" x14ac:dyDescent="0.2">
      <c r="B117" s="170"/>
      <c r="C117" s="147" t="s">
        <v>50</v>
      </c>
      <c r="D117" s="147"/>
      <c r="E117" s="147"/>
      <c r="F117" s="168" t="s">
        <v>394</v>
      </c>
      <c r="G117" s="147"/>
      <c r="H117" s="147" t="s">
        <v>440</v>
      </c>
      <c r="I117" s="147" t="s">
        <v>441</v>
      </c>
      <c r="J117" s="147"/>
      <c r="K117" s="159"/>
    </row>
    <row r="118" spans="2:11" customFormat="1" ht="15" customHeight="1" x14ac:dyDescent="0.2">
      <c r="B118" s="171"/>
      <c r="C118" s="177"/>
      <c r="D118" s="177"/>
      <c r="E118" s="177"/>
      <c r="F118" s="177"/>
      <c r="G118" s="177"/>
      <c r="H118" s="177"/>
      <c r="I118" s="177"/>
      <c r="J118" s="177"/>
      <c r="K118" s="173"/>
    </row>
    <row r="119" spans="2:11" customFormat="1" ht="18.75" customHeight="1" x14ac:dyDescent="0.2">
      <c r="B119" s="178"/>
      <c r="C119" s="179"/>
      <c r="D119" s="179"/>
      <c r="E119" s="179"/>
      <c r="F119" s="180"/>
      <c r="G119" s="179"/>
      <c r="H119" s="179"/>
      <c r="I119" s="179"/>
      <c r="J119" s="179"/>
      <c r="K119" s="178"/>
    </row>
    <row r="120" spans="2:11" customFormat="1" ht="18.75" customHeight="1" x14ac:dyDescent="0.2"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</row>
    <row r="121" spans="2:11" customFormat="1" ht="7.5" customHeight="1" x14ac:dyDescent="0.2">
      <c r="B121" s="181"/>
      <c r="C121" s="182"/>
      <c r="D121" s="182"/>
      <c r="E121" s="182"/>
      <c r="F121" s="182"/>
      <c r="G121" s="182"/>
      <c r="H121" s="182"/>
      <c r="I121" s="182"/>
      <c r="J121" s="182"/>
      <c r="K121" s="183"/>
    </row>
    <row r="122" spans="2:11" customFormat="1" ht="45" customHeight="1" x14ac:dyDescent="0.2">
      <c r="B122" s="184"/>
      <c r="C122" s="286" t="s">
        <v>442</v>
      </c>
      <c r="D122" s="286"/>
      <c r="E122" s="286"/>
      <c r="F122" s="286"/>
      <c r="G122" s="286"/>
      <c r="H122" s="286"/>
      <c r="I122" s="286"/>
      <c r="J122" s="286"/>
      <c r="K122" s="185"/>
    </row>
    <row r="123" spans="2:11" customFormat="1" ht="17.25" customHeight="1" x14ac:dyDescent="0.2">
      <c r="B123" s="186"/>
      <c r="C123" s="160" t="s">
        <v>388</v>
      </c>
      <c r="D123" s="160"/>
      <c r="E123" s="160"/>
      <c r="F123" s="160" t="s">
        <v>389</v>
      </c>
      <c r="G123" s="161"/>
      <c r="H123" s="160" t="s">
        <v>47</v>
      </c>
      <c r="I123" s="160" t="s">
        <v>50</v>
      </c>
      <c r="J123" s="160" t="s">
        <v>390</v>
      </c>
      <c r="K123" s="187"/>
    </row>
    <row r="124" spans="2:11" customFormat="1" ht="17.25" customHeight="1" x14ac:dyDescent="0.2">
      <c r="B124" s="186"/>
      <c r="C124" s="162" t="s">
        <v>391</v>
      </c>
      <c r="D124" s="162"/>
      <c r="E124" s="162"/>
      <c r="F124" s="163" t="s">
        <v>392</v>
      </c>
      <c r="G124" s="164"/>
      <c r="H124" s="162"/>
      <c r="I124" s="162"/>
      <c r="J124" s="162" t="s">
        <v>393</v>
      </c>
      <c r="K124" s="187"/>
    </row>
    <row r="125" spans="2:11" customFormat="1" ht="5.25" customHeight="1" x14ac:dyDescent="0.2">
      <c r="B125" s="188"/>
      <c r="C125" s="165"/>
      <c r="D125" s="165"/>
      <c r="E125" s="165"/>
      <c r="F125" s="165"/>
      <c r="G125" s="189"/>
      <c r="H125" s="165"/>
      <c r="I125" s="165"/>
      <c r="J125" s="165"/>
      <c r="K125" s="190"/>
    </row>
    <row r="126" spans="2:11" customFormat="1" ht="15" customHeight="1" x14ac:dyDescent="0.2">
      <c r="B126" s="188"/>
      <c r="C126" s="147" t="s">
        <v>397</v>
      </c>
      <c r="D126" s="167"/>
      <c r="E126" s="167"/>
      <c r="F126" s="168" t="s">
        <v>394</v>
      </c>
      <c r="G126" s="147"/>
      <c r="H126" s="147" t="s">
        <v>434</v>
      </c>
      <c r="I126" s="147" t="s">
        <v>396</v>
      </c>
      <c r="J126" s="147">
        <v>120</v>
      </c>
      <c r="K126" s="191"/>
    </row>
    <row r="127" spans="2:11" customFormat="1" ht="15" customHeight="1" x14ac:dyDescent="0.2">
      <c r="B127" s="188"/>
      <c r="C127" s="147" t="s">
        <v>443</v>
      </c>
      <c r="D127" s="147"/>
      <c r="E127" s="147"/>
      <c r="F127" s="168" t="s">
        <v>394</v>
      </c>
      <c r="G127" s="147"/>
      <c r="H127" s="147" t="s">
        <v>444</v>
      </c>
      <c r="I127" s="147" t="s">
        <v>396</v>
      </c>
      <c r="J127" s="147" t="s">
        <v>445</v>
      </c>
      <c r="K127" s="191"/>
    </row>
    <row r="128" spans="2:11" customFormat="1" ht="15" customHeight="1" x14ac:dyDescent="0.2">
      <c r="B128" s="188"/>
      <c r="C128" s="147" t="s">
        <v>342</v>
      </c>
      <c r="D128" s="147"/>
      <c r="E128" s="147"/>
      <c r="F128" s="168" t="s">
        <v>394</v>
      </c>
      <c r="G128" s="147"/>
      <c r="H128" s="147" t="s">
        <v>446</v>
      </c>
      <c r="I128" s="147" t="s">
        <v>396</v>
      </c>
      <c r="J128" s="147" t="s">
        <v>445</v>
      </c>
      <c r="K128" s="191"/>
    </row>
    <row r="129" spans="2:11" customFormat="1" ht="15" customHeight="1" x14ac:dyDescent="0.2">
      <c r="B129" s="188"/>
      <c r="C129" s="147" t="s">
        <v>405</v>
      </c>
      <c r="D129" s="147"/>
      <c r="E129" s="147"/>
      <c r="F129" s="168" t="s">
        <v>400</v>
      </c>
      <c r="G129" s="147"/>
      <c r="H129" s="147" t="s">
        <v>406</v>
      </c>
      <c r="I129" s="147" t="s">
        <v>396</v>
      </c>
      <c r="J129" s="147">
        <v>15</v>
      </c>
      <c r="K129" s="191"/>
    </row>
    <row r="130" spans="2:11" customFormat="1" ht="15" customHeight="1" x14ac:dyDescent="0.2">
      <c r="B130" s="188"/>
      <c r="C130" s="147" t="s">
        <v>407</v>
      </c>
      <c r="D130" s="147"/>
      <c r="E130" s="147"/>
      <c r="F130" s="168" t="s">
        <v>400</v>
      </c>
      <c r="G130" s="147"/>
      <c r="H130" s="147" t="s">
        <v>408</v>
      </c>
      <c r="I130" s="147" t="s">
        <v>396</v>
      </c>
      <c r="J130" s="147">
        <v>15</v>
      </c>
      <c r="K130" s="191"/>
    </row>
    <row r="131" spans="2:11" customFormat="1" ht="15" customHeight="1" x14ac:dyDescent="0.2">
      <c r="B131" s="188"/>
      <c r="C131" s="147" t="s">
        <v>409</v>
      </c>
      <c r="D131" s="147"/>
      <c r="E131" s="147"/>
      <c r="F131" s="168" t="s">
        <v>400</v>
      </c>
      <c r="G131" s="147"/>
      <c r="H131" s="147" t="s">
        <v>410</v>
      </c>
      <c r="I131" s="147" t="s">
        <v>396</v>
      </c>
      <c r="J131" s="147">
        <v>20</v>
      </c>
      <c r="K131" s="191"/>
    </row>
    <row r="132" spans="2:11" customFormat="1" ht="15" customHeight="1" x14ac:dyDescent="0.2">
      <c r="B132" s="188"/>
      <c r="C132" s="147" t="s">
        <v>411</v>
      </c>
      <c r="D132" s="147"/>
      <c r="E132" s="147"/>
      <c r="F132" s="168" t="s">
        <v>400</v>
      </c>
      <c r="G132" s="147"/>
      <c r="H132" s="147" t="s">
        <v>412</v>
      </c>
      <c r="I132" s="147" t="s">
        <v>396</v>
      </c>
      <c r="J132" s="147">
        <v>20</v>
      </c>
      <c r="K132" s="191"/>
    </row>
    <row r="133" spans="2:11" customFormat="1" ht="15" customHeight="1" x14ac:dyDescent="0.2">
      <c r="B133" s="188"/>
      <c r="C133" s="147" t="s">
        <v>399</v>
      </c>
      <c r="D133" s="147"/>
      <c r="E133" s="147"/>
      <c r="F133" s="168" t="s">
        <v>400</v>
      </c>
      <c r="G133" s="147"/>
      <c r="H133" s="147" t="s">
        <v>434</v>
      </c>
      <c r="I133" s="147" t="s">
        <v>396</v>
      </c>
      <c r="J133" s="147">
        <v>50</v>
      </c>
      <c r="K133" s="191"/>
    </row>
    <row r="134" spans="2:11" customFormat="1" ht="15" customHeight="1" x14ac:dyDescent="0.2">
      <c r="B134" s="188"/>
      <c r="C134" s="147" t="s">
        <v>413</v>
      </c>
      <c r="D134" s="147"/>
      <c r="E134" s="147"/>
      <c r="F134" s="168" t="s">
        <v>400</v>
      </c>
      <c r="G134" s="147"/>
      <c r="H134" s="147" t="s">
        <v>434</v>
      </c>
      <c r="I134" s="147" t="s">
        <v>396</v>
      </c>
      <c r="J134" s="147">
        <v>50</v>
      </c>
      <c r="K134" s="191"/>
    </row>
    <row r="135" spans="2:11" customFormat="1" ht="15" customHeight="1" x14ac:dyDescent="0.2">
      <c r="B135" s="188"/>
      <c r="C135" s="147" t="s">
        <v>419</v>
      </c>
      <c r="D135" s="147"/>
      <c r="E135" s="147"/>
      <c r="F135" s="168" t="s">
        <v>400</v>
      </c>
      <c r="G135" s="147"/>
      <c r="H135" s="147" t="s">
        <v>434</v>
      </c>
      <c r="I135" s="147" t="s">
        <v>396</v>
      </c>
      <c r="J135" s="147">
        <v>50</v>
      </c>
      <c r="K135" s="191"/>
    </row>
    <row r="136" spans="2:11" customFormat="1" ht="15" customHeight="1" x14ac:dyDescent="0.2">
      <c r="B136" s="188"/>
      <c r="C136" s="147" t="s">
        <v>421</v>
      </c>
      <c r="D136" s="147"/>
      <c r="E136" s="147"/>
      <c r="F136" s="168" t="s">
        <v>400</v>
      </c>
      <c r="G136" s="147"/>
      <c r="H136" s="147" t="s">
        <v>434</v>
      </c>
      <c r="I136" s="147" t="s">
        <v>396</v>
      </c>
      <c r="J136" s="147">
        <v>50</v>
      </c>
      <c r="K136" s="191"/>
    </row>
    <row r="137" spans="2:11" customFormat="1" ht="15" customHeight="1" x14ac:dyDescent="0.2">
      <c r="B137" s="188"/>
      <c r="C137" s="147" t="s">
        <v>422</v>
      </c>
      <c r="D137" s="147"/>
      <c r="E137" s="147"/>
      <c r="F137" s="168" t="s">
        <v>400</v>
      </c>
      <c r="G137" s="147"/>
      <c r="H137" s="147" t="s">
        <v>447</v>
      </c>
      <c r="I137" s="147" t="s">
        <v>396</v>
      </c>
      <c r="J137" s="147">
        <v>255</v>
      </c>
      <c r="K137" s="191"/>
    </row>
    <row r="138" spans="2:11" customFormat="1" ht="15" customHeight="1" x14ac:dyDescent="0.2">
      <c r="B138" s="188"/>
      <c r="C138" s="147" t="s">
        <v>424</v>
      </c>
      <c r="D138" s="147"/>
      <c r="E138" s="147"/>
      <c r="F138" s="168" t="s">
        <v>394</v>
      </c>
      <c r="G138" s="147"/>
      <c r="H138" s="147" t="s">
        <v>448</v>
      </c>
      <c r="I138" s="147" t="s">
        <v>426</v>
      </c>
      <c r="J138" s="147"/>
      <c r="K138" s="191"/>
    </row>
    <row r="139" spans="2:11" customFormat="1" ht="15" customHeight="1" x14ac:dyDescent="0.2">
      <c r="B139" s="188"/>
      <c r="C139" s="147" t="s">
        <v>427</v>
      </c>
      <c r="D139" s="147"/>
      <c r="E139" s="147"/>
      <c r="F139" s="168" t="s">
        <v>394</v>
      </c>
      <c r="G139" s="147"/>
      <c r="H139" s="147" t="s">
        <v>449</v>
      </c>
      <c r="I139" s="147" t="s">
        <v>429</v>
      </c>
      <c r="J139" s="147"/>
      <c r="K139" s="191"/>
    </row>
    <row r="140" spans="2:11" customFormat="1" ht="15" customHeight="1" x14ac:dyDescent="0.2">
      <c r="B140" s="188"/>
      <c r="C140" s="147" t="s">
        <v>430</v>
      </c>
      <c r="D140" s="147"/>
      <c r="E140" s="147"/>
      <c r="F140" s="168" t="s">
        <v>394</v>
      </c>
      <c r="G140" s="147"/>
      <c r="H140" s="147" t="s">
        <v>430</v>
      </c>
      <c r="I140" s="147" t="s">
        <v>429</v>
      </c>
      <c r="J140" s="147"/>
      <c r="K140" s="191"/>
    </row>
    <row r="141" spans="2:11" customFormat="1" ht="15" customHeight="1" x14ac:dyDescent="0.2">
      <c r="B141" s="188"/>
      <c r="C141" s="147" t="s">
        <v>31</v>
      </c>
      <c r="D141" s="147"/>
      <c r="E141" s="147"/>
      <c r="F141" s="168" t="s">
        <v>394</v>
      </c>
      <c r="G141" s="147"/>
      <c r="H141" s="147" t="s">
        <v>450</v>
      </c>
      <c r="I141" s="147" t="s">
        <v>429</v>
      </c>
      <c r="J141" s="147"/>
      <c r="K141" s="191"/>
    </row>
    <row r="142" spans="2:11" customFormat="1" ht="15" customHeight="1" x14ac:dyDescent="0.2">
      <c r="B142" s="188"/>
      <c r="C142" s="147" t="s">
        <v>451</v>
      </c>
      <c r="D142" s="147"/>
      <c r="E142" s="147"/>
      <c r="F142" s="168" t="s">
        <v>394</v>
      </c>
      <c r="G142" s="147"/>
      <c r="H142" s="147" t="s">
        <v>452</v>
      </c>
      <c r="I142" s="147" t="s">
        <v>429</v>
      </c>
      <c r="J142" s="147"/>
      <c r="K142" s="191"/>
    </row>
    <row r="143" spans="2:11" customFormat="1" ht="15" customHeight="1" x14ac:dyDescent="0.2">
      <c r="B143" s="192"/>
      <c r="C143" s="193"/>
      <c r="D143" s="193"/>
      <c r="E143" s="193"/>
      <c r="F143" s="193"/>
      <c r="G143" s="193"/>
      <c r="H143" s="193"/>
      <c r="I143" s="193"/>
      <c r="J143" s="193"/>
      <c r="K143" s="194"/>
    </row>
    <row r="144" spans="2:11" customFormat="1" ht="18.75" customHeight="1" x14ac:dyDescent="0.2">
      <c r="B144" s="179"/>
      <c r="C144" s="179"/>
      <c r="D144" s="179"/>
      <c r="E144" s="179"/>
      <c r="F144" s="180"/>
      <c r="G144" s="179"/>
      <c r="H144" s="179"/>
      <c r="I144" s="179"/>
      <c r="J144" s="179"/>
      <c r="K144" s="179"/>
    </row>
    <row r="145" spans="2:11" customFormat="1" ht="18.75" customHeight="1" x14ac:dyDescent="0.2"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</row>
    <row r="146" spans="2:11" customFormat="1" ht="7.5" customHeight="1" x14ac:dyDescent="0.2">
      <c r="B146" s="155"/>
      <c r="C146" s="156"/>
      <c r="D146" s="156"/>
      <c r="E146" s="156"/>
      <c r="F146" s="156"/>
      <c r="G146" s="156"/>
      <c r="H146" s="156"/>
      <c r="I146" s="156"/>
      <c r="J146" s="156"/>
      <c r="K146" s="157"/>
    </row>
    <row r="147" spans="2:11" customFormat="1" ht="45" customHeight="1" x14ac:dyDescent="0.2">
      <c r="B147" s="158"/>
      <c r="C147" s="288" t="s">
        <v>453</v>
      </c>
      <c r="D147" s="288"/>
      <c r="E147" s="288"/>
      <c r="F147" s="288"/>
      <c r="G147" s="288"/>
      <c r="H147" s="288"/>
      <c r="I147" s="288"/>
      <c r="J147" s="288"/>
      <c r="K147" s="159"/>
    </row>
    <row r="148" spans="2:11" customFormat="1" ht="17.25" customHeight="1" x14ac:dyDescent="0.2">
      <c r="B148" s="158"/>
      <c r="C148" s="160" t="s">
        <v>388</v>
      </c>
      <c r="D148" s="160"/>
      <c r="E148" s="160"/>
      <c r="F148" s="160" t="s">
        <v>389</v>
      </c>
      <c r="G148" s="161"/>
      <c r="H148" s="160" t="s">
        <v>47</v>
      </c>
      <c r="I148" s="160" t="s">
        <v>50</v>
      </c>
      <c r="J148" s="160" t="s">
        <v>390</v>
      </c>
      <c r="K148" s="159"/>
    </row>
    <row r="149" spans="2:11" customFormat="1" ht="17.25" customHeight="1" x14ac:dyDescent="0.2">
      <c r="B149" s="158"/>
      <c r="C149" s="162" t="s">
        <v>391</v>
      </c>
      <c r="D149" s="162"/>
      <c r="E149" s="162"/>
      <c r="F149" s="163" t="s">
        <v>392</v>
      </c>
      <c r="G149" s="164"/>
      <c r="H149" s="162"/>
      <c r="I149" s="162"/>
      <c r="J149" s="162" t="s">
        <v>393</v>
      </c>
      <c r="K149" s="159"/>
    </row>
    <row r="150" spans="2:11" customFormat="1" ht="5.25" customHeight="1" x14ac:dyDescent="0.2">
      <c r="B150" s="170"/>
      <c r="C150" s="165"/>
      <c r="D150" s="165"/>
      <c r="E150" s="165"/>
      <c r="F150" s="165"/>
      <c r="G150" s="166"/>
      <c r="H150" s="165"/>
      <c r="I150" s="165"/>
      <c r="J150" s="165"/>
      <c r="K150" s="191"/>
    </row>
    <row r="151" spans="2:11" customFormat="1" ht="15" customHeight="1" x14ac:dyDescent="0.2">
      <c r="B151" s="170"/>
      <c r="C151" s="195" t="s">
        <v>397</v>
      </c>
      <c r="D151" s="147"/>
      <c r="E151" s="147"/>
      <c r="F151" s="196" t="s">
        <v>394</v>
      </c>
      <c r="G151" s="147"/>
      <c r="H151" s="195" t="s">
        <v>434</v>
      </c>
      <c r="I151" s="195" t="s">
        <v>396</v>
      </c>
      <c r="J151" s="195">
        <v>120</v>
      </c>
      <c r="K151" s="191"/>
    </row>
    <row r="152" spans="2:11" customFormat="1" ht="15" customHeight="1" x14ac:dyDescent="0.2">
      <c r="B152" s="170"/>
      <c r="C152" s="195" t="s">
        <v>443</v>
      </c>
      <c r="D152" s="147"/>
      <c r="E152" s="147"/>
      <c r="F152" s="196" t="s">
        <v>394</v>
      </c>
      <c r="G152" s="147"/>
      <c r="H152" s="195" t="s">
        <v>454</v>
      </c>
      <c r="I152" s="195" t="s">
        <v>396</v>
      </c>
      <c r="J152" s="195" t="s">
        <v>445</v>
      </c>
      <c r="K152" s="191"/>
    </row>
    <row r="153" spans="2:11" customFormat="1" ht="15" customHeight="1" x14ac:dyDescent="0.2">
      <c r="B153" s="170"/>
      <c r="C153" s="195" t="s">
        <v>342</v>
      </c>
      <c r="D153" s="147"/>
      <c r="E153" s="147"/>
      <c r="F153" s="196" t="s">
        <v>394</v>
      </c>
      <c r="G153" s="147"/>
      <c r="H153" s="195" t="s">
        <v>455</v>
      </c>
      <c r="I153" s="195" t="s">
        <v>396</v>
      </c>
      <c r="J153" s="195" t="s">
        <v>445</v>
      </c>
      <c r="K153" s="191"/>
    </row>
    <row r="154" spans="2:11" customFormat="1" ht="15" customHeight="1" x14ac:dyDescent="0.2">
      <c r="B154" s="170"/>
      <c r="C154" s="195" t="s">
        <v>399</v>
      </c>
      <c r="D154" s="147"/>
      <c r="E154" s="147"/>
      <c r="F154" s="196" t="s">
        <v>400</v>
      </c>
      <c r="G154" s="147"/>
      <c r="H154" s="195" t="s">
        <v>434</v>
      </c>
      <c r="I154" s="195" t="s">
        <v>396</v>
      </c>
      <c r="J154" s="195">
        <v>50</v>
      </c>
      <c r="K154" s="191"/>
    </row>
    <row r="155" spans="2:11" customFormat="1" ht="15" customHeight="1" x14ac:dyDescent="0.2">
      <c r="B155" s="170"/>
      <c r="C155" s="195" t="s">
        <v>402</v>
      </c>
      <c r="D155" s="147"/>
      <c r="E155" s="147"/>
      <c r="F155" s="196" t="s">
        <v>394</v>
      </c>
      <c r="G155" s="147"/>
      <c r="H155" s="195" t="s">
        <v>434</v>
      </c>
      <c r="I155" s="195" t="s">
        <v>404</v>
      </c>
      <c r="J155" s="195"/>
      <c r="K155" s="191"/>
    </row>
    <row r="156" spans="2:11" customFormat="1" ht="15" customHeight="1" x14ac:dyDescent="0.2">
      <c r="B156" s="170"/>
      <c r="C156" s="195" t="s">
        <v>413</v>
      </c>
      <c r="D156" s="147"/>
      <c r="E156" s="147"/>
      <c r="F156" s="196" t="s">
        <v>400</v>
      </c>
      <c r="G156" s="147"/>
      <c r="H156" s="195" t="s">
        <v>434</v>
      </c>
      <c r="I156" s="195" t="s">
        <v>396</v>
      </c>
      <c r="J156" s="195">
        <v>50</v>
      </c>
      <c r="K156" s="191"/>
    </row>
    <row r="157" spans="2:11" customFormat="1" ht="15" customHeight="1" x14ac:dyDescent="0.2">
      <c r="B157" s="170"/>
      <c r="C157" s="195" t="s">
        <v>421</v>
      </c>
      <c r="D157" s="147"/>
      <c r="E157" s="147"/>
      <c r="F157" s="196" t="s">
        <v>400</v>
      </c>
      <c r="G157" s="147"/>
      <c r="H157" s="195" t="s">
        <v>434</v>
      </c>
      <c r="I157" s="195" t="s">
        <v>396</v>
      </c>
      <c r="J157" s="195">
        <v>50</v>
      </c>
      <c r="K157" s="191"/>
    </row>
    <row r="158" spans="2:11" customFormat="1" ht="15" customHeight="1" x14ac:dyDescent="0.2">
      <c r="B158" s="170"/>
      <c r="C158" s="195" t="s">
        <v>419</v>
      </c>
      <c r="D158" s="147"/>
      <c r="E158" s="147"/>
      <c r="F158" s="196" t="s">
        <v>400</v>
      </c>
      <c r="G158" s="147"/>
      <c r="H158" s="195" t="s">
        <v>434</v>
      </c>
      <c r="I158" s="195" t="s">
        <v>396</v>
      </c>
      <c r="J158" s="195">
        <v>50</v>
      </c>
      <c r="K158" s="191"/>
    </row>
    <row r="159" spans="2:11" customFormat="1" ht="15" customHeight="1" x14ac:dyDescent="0.2">
      <c r="B159" s="170"/>
      <c r="C159" s="195" t="s">
        <v>96</v>
      </c>
      <c r="D159" s="147"/>
      <c r="E159" s="147"/>
      <c r="F159" s="196" t="s">
        <v>394</v>
      </c>
      <c r="G159" s="147"/>
      <c r="H159" s="195" t="s">
        <v>456</v>
      </c>
      <c r="I159" s="195" t="s">
        <v>396</v>
      </c>
      <c r="J159" s="195" t="s">
        <v>457</v>
      </c>
      <c r="K159" s="191"/>
    </row>
    <row r="160" spans="2:11" customFormat="1" ht="15" customHeight="1" x14ac:dyDescent="0.2">
      <c r="B160" s="170"/>
      <c r="C160" s="195" t="s">
        <v>458</v>
      </c>
      <c r="D160" s="147"/>
      <c r="E160" s="147"/>
      <c r="F160" s="196" t="s">
        <v>394</v>
      </c>
      <c r="G160" s="147"/>
      <c r="H160" s="195" t="s">
        <v>459</v>
      </c>
      <c r="I160" s="195" t="s">
        <v>429</v>
      </c>
      <c r="J160" s="195"/>
      <c r="K160" s="191"/>
    </row>
    <row r="161" spans="2:11" customFormat="1" ht="15" customHeight="1" x14ac:dyDescent="0.2">
      <c r="B161" s="197"/>
      <c r="C161" s="177"/>
      <c r="D161" s="177"/>
      <c r="E161" s="177"/>
      <c r="F161" s="177"/>
      <c r="G161" s="177"/>
      <c r="H161" s="177"/>
      <c r="I161" s="177"/>
      <c r="J161" s="177"/>
      <c r="K161" s="198"/>
    </row>
    <row r="162" spans="2:11" customFormat="1" ht="18.75" customHeight="1" x14ac:dyDescent="0.2">
      <c r="B162" s="179"/>
      <c r="C162" s="189"/>
      <c r="D162" s="189"/>
      <c r="E162" s="189"/>
      <c r="F162" s="199"/>
      <c r="G162" s="189"/>
      <c r="H162" s="189"/>
      <c r="I162" s="189"/>
      <c r="J162" s="189"/>
      <c r="K162" s="179"/>
    </row>
    <row r="163" spans="2:11" customFormat="1" ht="18.75" customHeight="1" x14ac:dyDescent="0.2"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</row>
    <row r="164" spans="2:11" customFormat="1" ht="7.5" customHeight="1" x14ac:dyDescent="0.2">
      <c r="B164" s="136"/>
      <c r="C164" s="137"/>
      <c r="D164" s="137"/>
      <c r="E164" s="137"/>
      <c r="F164" s="137"/>
      <c r="G164" s="137"/>
      <c r="H164" s="137"/>
      <c r="I164" s="137"/>
      <c r="J164" s="137"/>
      <c r="K164" s="138"/>
    </row>
    <row r="165" spans="2:11" customFormat="1" ht="45" customHeight="1" x14ac:dyDescent="0.2">
      <c r="B165" s="139"/>
      <c r="C165" s="286" t="s">
        <v>460</v>
      </c>
      <c r="D165" s="286"/>
      <c r="E165" s="286"/>
      <c r="F165" s="286"/>
      <c r="G165" s="286"/>
      <c r="H165" s="286"/>
      <c r="I165" s="286"/>
      <c r="J165" s="286"/>
      <c r="K165" s="140"/>
    </row>
    <row r="166" spans="2:11" customFormat="1" ht="17.25" customHeight="1" x14ac:dyDescent="0.2">
      <c r="B166" s="139"/>
      <c r="C166" s="160" t="s">
        <v>388</v>
      </c>
      <c r="D166" s="160"/>
      <c r="E166" s="160"/>
      <c r="F166" s="160" t="s">
        <v>389</v>
      </c>
      <c r="G166" s="200"/>
      <c r="H166" s="201" t="s">
        <v>47</v>
      </c>
      <c r="I166" s="201" t="s">
        <v>50</v>
      </c>
      <c r="J166" s="160" t="s">
        <v>390</v>
      </c>
      <c r="K166" s="140"/>
    </row>
    <row r="167" spans="2:11" customFormat="1" ht="17.25" customHeight="1" x14ac:dyDescent="0.2">
      <c r="B167" s="141"/>
      <c r="C167" s="162" t="s">
        <v>391</v>
      </c>
      <c r="D167" s="162"/>
      <c r="E167" s="162"/>
      <c r="F167" s="163" t="s">
        <v>392</v>
      </c>
      <c r="G167" s="202"/>
      <c r="H167" s="203"/>
      <c r="I167" s="203"/>
      <c r="J167" s="162" t="s">
        <v>393</v>
      </c>
      <c r="K167" s="142"/>
    </row>
    <row r="168" spans="2:11" customFormat="1" ht="5.25" customHeight="1" x14ac:dyDescent="0.2">
      <c r="B168" s="170"/>
      <c r="C168" s="165"/>
      <c r="D168" s="165"/>
      <c r="E168" s="165"/>
      <c r="F168" s="165"/>
      <c r="G168" s="166"/>
      <c r="H168" s="165"/>
      <c r="I168" s="165"/>
      <c r="J168" s="165"/>
      <c r="K168" s="191"/>
    </row>
    <row r="169" spans="2:11" customFormat="1" ht="15" customHeight="1" x14ac:dyDescent="0.2">
      <c r="B169" s="170"/>
      <c r="C169" s="147" t="s">
        <v>397</v>
      </c>
      <c r="D169" s="147"/>
      <c r="E169" s="147"/>
      <c r="F169" s="168" t="s">
        <v>394</v>
      </c>
      <c r="G169" s="147"/>
      <c r="H169" s="147" t="s">
        <v>434</v>
      </c>
      <c r="I169" s="147" t="s">
        <v>396</v>
      </c>
      <c r="J169" s="147">
        <v>120</v>
      </c>
      <c r="K169" s="191"/>
    </row>
    <row r="170" spans="2:11" customFormat="1" ht="15" customHeight="1" x14ac:dyDescent="0.2">
      <c r="B170" s="170"/>
      <c r="C170" s="147" t="s">
        <v>443</v>
      </c>
      <c r="D170" s="147"/>
      <c r="E170" s="147"/>
      <c r="F170" s="168" t="s">
        <v>394</v>
      </c>
      <c r="G170" s="147"/>
      <c r="H170" s="147" t="s">
        <v>444</v>
      </c>
      <c r="I170" s="147" t="s">
        <v>396</v>
      </c>
      <c r="J170" s="147" t="s">
        <v>445</v>
      </c>
      <c r="K170" s="191"/>
    </row>
    <row r="171" spans="2:11" customFormat="1" ht="15" customHeight="1" x14ac:dyDescent="0.2">
      <c r="B171" s="170"/>
      <c r="C171" s="147" t="s">
        <v>342</v>
      </c>
      <c r="D171" s="147"/>
      <c r="E171" s="147"/>
      <c r="F171" s="168" t="s">
        <v>394</v>
      </c>
      <c r="G171" s="147"/>
      <c r="H171" s="147" t="s">
        <v>461</v>
      </c>
      <c r="I171" s="147" t="s">
        <v>396</v>
      </c>
      <c r="J171" s="147" t="s">
        <v>445</v>
      </c>
      <c r="K171" s="191"/>
    </row>
    <row r="172" spans="2:11" customFormat="1" ht="15" customHeight="1" x14ac:dyDescent="0.2">
      <c r="B172" s="170"/>
      <c r="C172" s="147" t="s">
        <v>399</v>
      </c>
      <c r="D172" s="147"/>
      <c r="E172" s="147"/>
      <c r="F172" s="168" t="s">
        <v>400</v>
      </c>
      <c r="G172" s="147"/>
      <c r="H172" s="147" t="s">
        <v>461</v>
      </c>
      <c r="I172" s="147" t="s">
        <v>396</v>
      </c>
      <c r="J172" s="147">
        <v>50</v>
      </c>
      <c r="K172" s="191"/>
    </row>
    <row r="173" spans="2:11" customFormat="1" ht="15" customHeight="1" x14ac:dyDescent="0.2">
      <c r="B173" s="170"/>
      <c r="C173" s="147" t="s">
        <v>402</v>
      </c>
      <c r="D173" s="147"/>
      <c r="E173" s="147"/>
      <c r="F173" s="168" t="s">
        <v>394</v>
      </c>
      <c r="G173" s="147"/>
      <c r="H173" s="147" t="s">
        <v>461</v>
      </c>
      <c r="I173" s="147" t="s">
        <v>404</v>
      </c>
      <c r="J173" s="147"/>
      <c r="K173" s="191"/>
    </row>
    <row r="174" spans="2:11" customFormat="1" ht="15" customHeight="1" x14ac:dyDescent="0.2">
      <c r="B174" s="170"/>
      <c r="C174" s="147" t="s">
        <v>413</v>
      </c>
      <c r="D174" s="147"/>
      <c r="E174" s="147"/>
      <c r="F174" s="168" t="s">
        <v>400</v>
      </c>
      <c r="G174" s="147"/>
      <c r="H174" s="147" t="s">
        <v>461</v>
      </c>
      <c r="I174" s="147" t="s">
        <v>396</v>
      </c>
      <c r="J174" s="147">
        <v>50</v>
      </c>
      <c r="K174" s="191"/>
    </row>
    <row r="175" spans="2:11" customFormat="1" ht="15" customHeight="1" x14ac:dyDescent="0.2">
      <c r="B175" s="170"/>
      <c r="C175" s="147" t="s">
        <v>421</v>
      </c>
      <c r="D175" s="147"/>
      <c r="E175" s="147"/>
      <c r="F175" s="168" t="s">
        <v>400</v>
      </c>
      <c r="G175" s="147"/>
      <c r="H175" s="147" t="s">
        <v>461</v>
      </c>
      <c r="I175" s="147" t="s">
        <v>396</v>
      </c>
      <c r="J175" s="147">
        <v>50</v>
      </c>
      <c r="K175" s="191"/>
    </row>
    <row r="176" spans="2:11" customFormat="1" ht="15" customHeight="1" x14ac:dyDescent="0.2">
      <c r="B176" s="170"/>
      <c r="C176" s="147" t="s">
        <v>419</v>
      </c>
      <c r="D176" s="147"/>
      <c r="E176" s="147"/>
      <c r="F176" s="168" t="s">
        <v>400</v>
      </c>
      <c r="G176" s="147"/>
      <c r="H176" s="147" t="s">
        <v>461</v>
      </c>
      <c r="I176" s="147" t="s">
        <v>396</v>
      </c>
      <c r="J176" s="147">
        <v>50</v>
      </c>
      <c r="K176" s="191"/>
    </row>
    <row r="177" spans="2:11" customFormat="1" ht="15" customHeight="1" x14ac:dyDescent="0.2">
      <c r="B177" s="170"/>
      <c r="C177" s="147" t="s">
        <v>103</v>
      </c>
      <c r="D177" s="147"/>
      <c r="E177" s="147"/>
      <c r="F177" s="168" t="s">
        <v>394</v>
      </c>
      <c r="G177" s="147"/>
      <c r="H177" s="147" t="s">
        <v>462</v>
      </c>
      <c r="I177" s="147" t="s">
        <v>463</v>
      </c>
      <c r="J177" s="147"/>
      <c r="K177" s="191"/>
    </row>
    <row r="178" spans="2:11" customFormat="1" ht="15" customHeight="1" x14ac:dyDescent="0.2">
      <c r="B178" s="170"/>
      <c r="C178" s="147" t="s">
        <v>50</v>
      </c>
      <c r="D178" s="147"/>
      <c r="E178" s="147"/>
      <c r="F178" s="168" t="s">
        <v>394</v>
      </c>
      <c r="G178" s="147"/>
      <c r="H178" s="147" t="s">
        <v>464</v>
      </c>
      <c r="I178" s="147" t="s">
        <v>465</v>
      </c>
      <c r="J178" s="147">
        <v>1</v>
      </c>
      <c r="K178" s="191"/>
    </row>
    <row r="179" spans="2:11" customFormat="1" ht="15" customHeight="1" x14ac:dyDescent="0.2">
      <c r="B179" s="170"/>
      <c r="C179" s="147" t="s">
        <v>46</v>
      </c>
      <c r="D179" s="147"/>
      <c r="E179" s="147"/>
      <c r="F179" s="168" t="s">
        <v>394</v>
      </c>
      <c r="G179" s="147"/>
      <c r="H179" s="147" t="s">
        <v>466</v>
      </c>
      <c r="I179" s="147" t="s">
        <v>396</v>
      </c>
      <c r="J179" s="147">
        <v>20</v>
      </c>
      <c r="K179" s="191"/>
    </row>
    <row r="180" spans="2:11" customFormat="1" ht="15" customHeight="1" x14ac:dyDescent="0.2">
      <c r="B180" s="170"/>
      <c r="C180" s="147" t="s">
        <v>47</v>
      </c>
      <c r="D180" s="147"/>
      <c r="E180" s="147"/>
      <c r="F180" s="168" t="s">
        <v>394</v>
      </c>
      <c r="G180" s="147"/>
      <c r="H180" s="147" t="s">
        <v>467</v>
      </c>
      <c r="I180" s="147" t="s">
        <v>396</v>
      </c>
      <c r="J180" s="147">
        <v>255</v>
      </c>
      <c r="K180" s="191"/>
    </row>
    <row r="181" spans="2:11" customFormat="1" ht="15" customHeight="1" x14ac:dyDescent="0.2">
      <c r="B181" s="170"/>
      <c r="C181" s="147" t="s">
        <v>104</v>
      </c>
      <c r="D181" s="147"/>
      <c r="E181" s="147"/>
      <c r="F181" s="168" t="s">
        <v>394</v>
      </c>
      <c r="G181" s="147"/>
      <c r="H181" s="147" t="s">
        <v>358</v>
      </c>
      <c r="I181" s="147" t="s">
        <v>396</v>
      </c>
      <c r="J181" s="147">
        <v>10</v>
      </c>
      <c r="K181" s="191"/>
    </row>
    <row r="182" spans="2:11" customFormat="1" ht="15" customHeight="1" x14ac:dyDescent="0.2">
      <c r="B182" s="170"/>
      <c r="C182" s="147" t="s">
        <v>105</v>
      </c>
      <c r="D182" s="147"/>
      <c r="E182" s="147"/>
      <c r="F182" s="168" t="s">
        <v>394</v>
      </c>
      <c r="G182" s="147"/>
      <c r="H182" s="147" t="s">
        <v>468</v>
      </c>
      <c r="I182" s="147" t="s">
        <v>429</v>
      </c>
      <c r="J182" s="147"/>
      <c r="K182" s="191"/>
    </row>
    <row r="183" spans="2:11" customFormat="1" ht="15" customHeight="1" x14ac:dyDescent="0.2">
      <c r="B183" s="170"/>
      <c r="C183" s="147" t="s">
        <v>469</v>
      </c>
      <c r="D183" s="147"/>
      <c r="E183" s="147"/>
      <c r="F183" s="168" t="s">
        <v>394</v>
      </c>
      <c r="G183" s="147"/>
      <c r="H183" s="147" t="s">
        <v>470</v>
      </c>
      <c r="I183" s="147" t="s">
        <v>429</v>
      </c>
      <c r="J183" s="147"/>
      <c r="K183" s="191"/>
    </row>
    <row r="184" spans="2:11" customFormat="1" ht="15" customHeight="1" x14ac:dyDescent="0.2">
      <c r="B184" s="170"/>
      <c r="C184" s="147" t="s">
        <v>458</v>
      </c>
      <c r="D184" s="147"/>
      <c r="E184" s="147"/>
      <c r="F184" s="168" t="s">
        <v>394</v>
      </c>
      <c r="G184" s="147"/>
      <c r="H184" s="147" t="s">
        <v>471</v>
      </c>
      <c r="I184" s="147" t="s">
        <v>429</v>
      </c>
      <c r="J184" s="147"/>
      <c r="K184" s="191"/>
    </row>
    <row r="185" spans="2:11" customFormat="1" ht="15" customHeight="1" x14ac:dyDescent="0.2">
      <c r="B185" s="170"/>
      <c r="C185" s="147" t="s">
        <v>108</v>
      </c>
      <c r="D185" s="147"/>
      <c r="E185" s="147"/>
      <c r="F185" s="168" t="s">
        <v>400</v>
      </c>
      <c r="G185" s="147"/>
      <c r="H185" s="147" t="s">
        <v>472</v>
      </c>
      <c r="I185" s="147" t="s">
        <v>396</v>
      </c>
      <c r="J185" s="147">
        <v>50</v>
      </c>
      <c r="K185" s="191"/>
    </row>
    <row r="186" spans="2:11" customFormat="1" ht="15" customHeight="1" x14ac:dyDescent="0.2">
      <c r="B186" s="170"/>
      <c r="C186" s="147" t="s">
        <v>473</v>
      </c>
      <c r="D186" s="147"/>
      <c r="E186" s="147"/>
      <c r="F186" s="168" t="s">
        <v>400</v>
      </c>
      <c r="G186" s="147"/>
      <c r="H186" s="147" t="s">
        <v>474</v>
      </c>
      <c r="I186" s="147" t="s">
        <v>475</v>
      </c>
      <c r="J186" s="147"/>
      <c r="K186" s="191"/>
    </row>
    <row r="187" spans="2:11" customFormat="1" ht="15" customHeight="1" x14ac:dyDescent="0.2">
      <c r="B187" s="170"/>
      <c r="C187" s="147" t="s">
        <v>476</v>
      </c>
      <c r="D187" s="147"/>
      <c r="E187" s="147"/>
      <c r="F187" s="168" t="s">
        <v>400</v>
      </c>
      <c r="G187" s="147"/>
      <c r="H187" s="147" t="s">
        <v>477</v>
      </c>
      <c r="I187" s="147" t="s">
        <v>475</v>
      </c>
      <c r="J187" s="147"/>
      <c r="K187" s="191"/>
    </row>
    <row r="188" spans="2:11" customFormat="1" ht="15" customHeight="1" x14ac:dyDescent="0.2">
      <c r="B188" s="170"/>
      <c r="C188" s="147" t="s">
        <v>478</v>
      </c>
      <c r="D188" s="147"/>
      <c r="E188" s="147"/>
      <c r="F188" s="168" t="s">
        <v>400</v>
      </c>
      <c r="G188" s="147"/>
      <c r="H188" s="147" t="s">
        <v>479</v>
      </c>
      <c r="I188" s="147" t="s">
        <v>475</v>
      </c>
      <c r="J188" s="147"/>
      <c r="K188" s="191"/>
    </row>
    <row r="189" spans="2:11" customFormat="1" ht="15" customHeight="1" x14ac:dyDescent="0.2">
      <c r="B189" s="170"/>
      <c r="C189" s="204" t="s">
        <v>480</v>
      </c>
      <c r="D189" s="147"/>
      <c r="E189" s="147"/>
      <c r="F189" s="168" t="s">
        <v>400</v>
      </c>
      <c r="G189" s="147"/>
      <c r="H189" s="147" t="s">
        <v>481</v>
      </c>
      <c r="I189" s="147" t="s">
        <v>482</v>
      </c>
      <c r="J189" s="205" t="s">
        <v>483</v>
      </c>
      <c r="K189" s="191"/>
    </row>
    <row r="190" spans="2:11" customFormat="1" ht="15" customHeight="1" x14ac:dyDescent="0.2">
      <c r="B190" s="206"/>
      <c r="C190" s="207" t="s">
        <v>484</v>
      </c>
      <c r="D190" s="208"/>
      <c r="E190" s="208"/>
      <c r="F190" s="209" t="s">
        <v>400</v>
      </c>
      <c r="G190" s="208"/>
      <c r="H190" s="208" t="s">
        <v>485</v>
      </c>
      <c r="I190" s="208" t="s">
        <v>482</v>
      </c>
      <c r="J190" s="210" t="s">
        <v>483</v>
      </c>
      <c r="K190" s="211"/>
    </row>
    <row r="191" spans="2:11" customFormat="1" ht="15" customHeight="1" x14ac:dyDescent="0.2">
      <c r="B191" s="170"/>
      <c r="C191" s="204" t="s">
        <v>35</v>
      </c>
      <c r="D191" s="147"/>
      <c r="E191" s="147"/>
      <c r="F191" s="168" t="s">
        <v>394</v>
      </c>
      <c r="G191" s="147"/>
      <c r="H191" s="144" t="s">
        <v>486</v>
      </c>
      <c r="I191" s="147" t="s">
        <v>487</v>
      </c>
      <c r="J191" s="147"/>
      <c r="K191" s="191"/>
    </row>
    <row r="192" spans="2:11" customFormat="1" ht="15" customHeight="1" x14ac:dyDescent="0.2">
      <c r="B192" s="170"/>
      <c r="C192" s="204" t="s">
        <v>488</v>
      </c>
      <c r="D192" s="147"/>
      <c r="E192" s="147"/>
      <c r="F192" s="168" t="s">
        <v>394</v>
      </c>
      <c r="G192" s="147"/>
      <c r="H192" s="147" t="s">
        <v>489</v>
      </c>
      <c r="I192" s="147" t="s">
        <v>429</v>
      </c>
      <c r="J192" s="147"/>
      <c r="K192" s="191"/>
    </row>
    <row r="193" spans="2:11" customFormat="1" ht="15" customHeight="1" x14ac:dyDescent="0.2">
      <c r="B193" s="170"/>
      <c r="C193" s="204" t="s">
        <v>490</v>
      </c>
      <c r="D193" s="147"/>
      <c r="E193" s="147"/>
      <c r="F193" s="168" t="s">
        <v>394</v>
      </c>
      <c r="G193" s="147"/>
      <c r="H193" s="147" t="s">
        <v>491</v>
      </c>
      <c r="I193" s="147" t="s">
        <v>429</v>
      </c>
      <c r="J193" s="147"/>
      <c r="K193" s="191"/>
    </row>
    <row r="194" spans="2:11" customFormat="1" ht="15" customHeight="1" x14ac:dyDescent="0.2">
      <c r="B194" s="170"/>
      <c r="C194" s="204" t="s">
        <v>492</v>
      </c>
      <c r="D194" s="147"/>
      <c r="E194" s="147"/>
      <c r="F194" s="168" t="s">
        <v>400</v>
      </c>
      <c r="G194" s="147"/>
      <c r="H194" s="147" t="s">
        <v>493</v>
      </c>
      <c r="I194" s="147" t="s">
        <v>429</v>
      </c>
      <c r="J194" s="147"/>
      <c r="K194" s="191"/>
    </row>
    <row r="195" spans="2:11" customFormat="1" ht="15" customHeight="1" x14ac:dyDescent="0.2">
      <c r="B195" s="197"/>
      <c r="C195" s="212"/>
      <c r="D195" s="177"/>
      <c r="E195" s="177"/>
      <c r="F195" s="177"/>
      <c r="G195" s="177"/>
      <c r="H195" s="177"/>
      <c r="I195" s="177"/>
      <c r="J195" s="177"/>
      <c r="K195" s="198"/>
    </row>
    <row r="196" spans="2:11" customFormat="1" ht="18.75" customHeight="1" x14ac:dyDescent="0.2">
      <c r="B196" s="179"/>
      <c r="C196" s="189"/>
      <c r="D196" s="189"/>
      <c r="E196" s="189"/>
      <c r="F196" s="199"/>
      <c r="G196" s="189"/>
      <c r="H196" s="189"/>
      <c r="I196" s="189"/>
      <c r="J196" s="189"/>
      <c r="K196" s="179"/>
    </row>
    <row r="197" spans="2:11" customFormat="1" ht="18.75" customHeight="1" x14ac:dyDescent="0.2">
      <c r="B197" s="179"/>
      <c r="C197" s="189"/>
      <c r="D197" s="189"/>
      <c r="E197" s="189"/>
      <c r="F197" s="199"/>
      <c r="G197" s="189"/>
      <c r="H197" s="189"/>
      <c r="I197" s="189"/>
      <c r="J197" s="189"/>
      <c r="K197" s="179"/>
    </row>
    <row r="198" spans="2:11" customFormat="1" ht="18.75" customHeight="1" x14ac:dyDescent="0.2"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</row>
    <row r="199" spans="2:11" customFormat="1" ht="13.5" x14ac:dyDescent="0.2">
      <c r="B199" s="136"/>
      <c r="C199" s="137"/>
      <c r="D199" s="137"/>
      <c r="E199" s="137"/>
      <c r="F199" s="137"/>
      <c r="G199" s="137"/>
      <c r="H199" s="137"/>
      <c r="I199" s="137"/>
      <c r="J199" s="137"/>
      <c r="K199" s="138"/>
    </row>
    <row r="200" spans="2:11" customFormat="1" ht="21" x14ac:dyDescent="0.2">
      <c r="B200" s="139"/>
      <c r="C200" s="286" t="s">
        <v>494</v>
      </c>
      <c r="D200" s="286"/>
      <c r="E200" s="286"/>
      <c r="F200" s="286"/>
      <c r="G200" s="286"/>
      <c r="H200" s="286"/>
      <c r="I200" s="286"/>
      <c r="J200" s="286"/>
      <c r="K200" s="140"/>
    </row>
    <row r="201" spans="2:11" customFormat="1" ht="25.5" customHeight="1" x14ac:dyDescent="0.3">
      <c r="B201" s="139"/>
      <c r="C201" s="213" t="s">
        <v>495</v>
      </c>
      <c r="D201" s="213"/>
      <c r="E201" s="213"/>
      <c r="F201" s="213" t="s">
        <v>496</v>
      </c>
      <c r="G201" s="214"/>
      <c r="H201" s="287" t="s">
        <v>497</v>
      </c>
      <c r="I201" s="287"/>
      <c r="J201" s="287"/>
      <c r="K201" s="140"/>
    </row>
    <row r="202" spans="2:11" customFormat="1" ht="5.25" customHeight="1" x14ac:dyDescent="0.2">
      <c r="B202" s="170"/>
      <c r="C202" s="165"/>
      <c r="D202" s="165"/>
      <c r="E202" s="165"/>
      <c r="F202" s="165"/>
      <c r="G202" s="189"/>
      <c r="H202" s="165"/>
      <c r="I202" s="165"/>
      <c r="J202" s="165"/>
      <c r="K202" s="191"/>
    </row>
    <row r="203" spans="2:11" customFormat="1" ht="15" customHeight="1" x14ac:dyDescent="0.2">
      <c r="B203" s="170"/>
      <c r="C203" s="147" t="s">
        <v>487</v>
      </c>
      <c r="D203" s="147"/>
      <c r="E203" s="147"/>
      <c r="F203" s="168" t="s">
        <v>36</v>
      </c>
      <c r="G203" s="147"/>
      <c r="H203" s="285" t="s">
        <v>498</v>
      </c>
      <c r="I203" s="285"/>
      <c r="J203" s="285"/>
      <c r="K203" s="191"/>
    </row>
    <row r="204" spans="2:11" customFormat="1" ht="15" customHeight="1" x14ac:dyDescent="0.2">
      <c r="B204" s="170"/>
      <c r="C204" s="147"/>
      <c r="D204" s="147"/>
      <c r="E204" s="147"/>
      <c r="F204" s="168" t="s">
        <v>37</v>
      </c>
      <c r="G204" s="147"/>
      <c r="H204" s="285" t="s">
        <v>499</v>
      </c>
      <c r="I204" s="285"/>
      <c r="J204" s="285"/>
      <c r="K204" s="191"/>
    </row>
    <row r="205" spans="2:11" customFormat="1" ht="15" customHeight="1" x14ac:dyDescent="0.2">
      <c r="B205" s="170"/>
      <c r="C205" s="147"/>
      <c r="D205" s="147"/>
      <c r="E205" s="147"/>
      <c r="F205" s="168" t="s">
        <v>40</v>
      </c>
      <c r="G205" s="147"/>
      <c r="H205" s="285" t="s">
        <v>500</v>
      </c>
      <c r="I205" s="285"/>
      <c r="J205" s="285"/>
      <c r="K205" s="191"/>
    </row>
    <row r="206" spans="2:11" customFormat="1" ht="15" customHeight="1" x14ac:dyDescent="0.2">
      <c r="B206" s="170"/>
      <c r="C206" s="147"/>
      <c r="D206" s="147"/>
      <c r="E206" s="147"/>
      <c r="F206" s="168" t="s">
        <v>38</v>
      </c>
      <c r="G206" s="147"/>
      <c r="H206" s="285" t="s">
        <v>501</v>
      </c>
      <c r="I206" s="285"/>
      <c r="J206" s="285"/>
      <c r="K206" s="191"/>
    </row>
    <row r="207" spans="2:11" customFormat="1" ht="15" customHeight="1" x14ac:dyDescent="0.2">
      <c r="B207" s="170"/>
      <c r="C207" s="147"/>
      <c r="D207" s="147"/>
      <c r="E207" s="147"/>
      <c r="F207" s="168" t="s">
        <v>39</v>
      </c>
      <c r="G207" s="147"/>
      <c r="H207" s="285" t="s">
        <v>502</v>
      </c>
      <c r="I207" s="285"/>
      <c r="J207" s="285"/>
      <c r="K207" s="191"/>
    </row>
    <row r="208" spans="2:11" customFormat="1" ht="15" customHeight="1" x14ac:dyDescent="0.2">
      <c r="B208" s="170"/>
      <c r="C208" s="147"/>
      <c r="D208" s="147"/>
      <c r="E208" s="147"/>
      <c r="F208" s="168"/>
      <c r="G208" s="147"/>
      <c r="H208" s="147"/>
      <c r="I208" s="147"/>
      <c r="J208" s="147"/>
      <c r="K208" s="191"/>
    </row>
    <row r="209" spans="2:11" customFormat="1" ht="15" customHeight="1" x14ac:dyDescent="0.2">
      <c r="B209" s="170"/>
      <c r="C209" s="147" t="s">
        <v>441</v>
      </c>
      <c r="D209" s="147"/>
      <c r="E209" s="147"/>
      <c r="F209" s="168" t="s">
        <v>74</v>
      </c>
      <c r="G209" s="147"/>
      <c r="H209" s="285" t="s">
        <v>503</v>
      </c>
      <c r="I209" s="285"/>
      <c r="J209" s="285"/>
      <c r="K209" s="191"/>
    </row>
    <row r="210" spans="2:11" customFormat="1" ht="15" customHeight="1" x14ac:dyDescent="0.2">
      <c r="B210" s="170"/>
      <c r="C210" s="147"/>
      <c r="D210" s="147"/>
      <c r="E210" s="147"/>
      <c r="F210" s="168" t="s">
        <v>338</v>
      </c>
      <c r="G210" s="147"/>
      <c r="H210" s="285" t="s">
        <v>339</v>
      </c>
      <c r="I210" s="285"/>
      <c r="J210" s="285"/>
      <c r="K210" s="191"/>
    </row>
    <row r="211" spans="2:11" customFormat="1" ht="15" customHeight="1" x14ac:dyDescent="0.2">
      <c r="B211" s="170"/>
      <c r="C211" s="147"/>
      <c r="D211" s="147"/>
      <c r="E211" s="147"/>
      <c r="F211" s="168" t="s">
        <v>336</v>
      </c>
      <c r="G211" s="147"/>
      <c r="H211" s="285" t="s">
        <v>504</v>
      </c>
      <c r="I211" s="285"/>
      <c r="J211" s="285"/>
      <c r="K211" s="191"/>
    </row>
    <row r="212" spans="2:11" customFormat="1" ht="15" customHeight="1" x14ac:dyDescent="0.2">
      <c r="B212" s="215"/>
      <c r="C212" s="147"/>
      <c r="D212" s="147"/>
      <c r="E212" s="147"/>
      <c r="F212" s="168" t="s">
        <v>340</v>
      </c>
      <c r="G212" s="204"/>
      <c r="H212" s="284" t="s">
        <v>341</v>
      </c>
      <c r="I212" s="284"/>
      <c r="J212" s="284"/>
      <c r="K212" s="216"/>
    </row>
    <row r="213" spans="2:11" customFormat="1" ht="15" customHeight="1" x14ac:dyDescent="0.2">
      <c r="B213" s="215"/>
      <c r="C213" s="147"/>
      <c r="D213" s="147"/>
      <c r="E213" s="147"/>
      <c r="F213" s="168" t="s">
        <v>119</v>
      </c>
      <c r="G213" s="204"/>
      <c r="H213" s="284" t="s">
        <v>505</v>
      </c>
      <c r="I213" s="284"/>
      <c r="J213" s="284"/>
      <c r="K213" s="216"/>
    </row>
    <row r="214" spans="2:11" customFormat="1" ht="15" customHeight="1" x14ac:dyDescent="0.2">
      <c r="B214" s="215"/>
      <c r="C214" s="147"/>
      <c r="D214" s="147"/>
      <c r="E214" s="147"/>
      <c r="F214" s="168"/>
      <c r="G214" s="204"/>
      <c r="H214" s="195"/>
      <c r="I214" s="195"/>
      <c r="J214" s="195"/>
      <c r="K214" s="216"/>
    </row>
    <row r="215" spans="2:11" customFormat="1" ht="15" customHeight="1" x14ac:dyDescent="0.2">
      <c r="B215" s="215"/>
      <c r="C215" s="147" t="s">
        <v>465</v>
      </c>
      <c r="D215" s="147"/>
      <c r="E215" s="147"/>
      <c r="F215" s="168">
        <v>1</v>
      </c>
      <c r="G215" s="204"/>
      <c r="H215" s="284" t="s">
        <v>506</v>
      </c>
      <c r="I215" s="284"/>
      <c r="J215" s="284"/>
      <c r="K215" s="216"/>
    </row>
    <row r="216" spans="2:11" customFormat="1" ht="15" customHeight="1" x14ac:dyDescent="0.2">
      <c r="B216" s="215"/>
      <c r="C216" s="147"/>
      <c r="D216" s="147"/>
      <c r="E216" s="147"/>
      <c r="F216" s="168">
        <v>2</v>
      </c>
      <c r="G216" s="204"/>
      <c r="H216" s="284" t="s">
        <v>507</v>
      </c>
      <c r="I216" s="284"/>
      <c r="J216" s="284"/>
      <c r="K216" s="216"/>
    </row>
    <row r="217" spans="2:11" customFormat="1" ht="15" customHeight="1" x14ac:dyDescent="0.2">
      <c r="B217" s="215"/>
      <c r="C217" s="147"/>
      <c r="D217" s="147"/>
      <c r="E217" s="147"/>
      <c r="F217" s="168">
        <v>3</v>
      </c>
      <c r="G217" s="204"/>
      <c r="H217" s="284" t="s">
        <v>508</v>
      </c>
      <c r="I217" s="284"/>
      <c r="J217" s="284"/>
      <c r="K217" s="216"/>
    </row>
    <row r="218" spans="2:11" customFormat="1" ht="15" customHeight="1" x14ac:dyDescent="0.2">
      <c r="B218" s="215"/>
      <c r="C218" s="147"/>
      <c r="D218" s="147"/>
      <c r="E218" s="147"/>
      <c r="F218" s="168">
        <v>4</v>
      </c>
      <c r="G218" s="204"/>
      <c r="H218" s="284" t="s">
        <v>509</v>
      </c>
      <c r="I218" s="284"/>
      <c r="J218" s="284"/>
      <c r="K218" s="216"/>
    </row>
    <row r="219" spans="2:11" customFormat="1" ht="12.75" customHeight="1" x14ac:dyDescent="0.2">
      <c r="B219" s="217"/>
      <c r="C219" s="218"/>
      <c r="D219" s="218"/>
      <c r="E219" s="218"/>
      <c r="F219" s="218"/>
      <c r="G219" s="218"/>
      <c r="H219" s="218"/>
      <c r="I219" s="218"/>
      <c r="J219" s="218"/>
      <c r="K219" s="219"/>
    </row>
  </sheetData>
  <sheetProtection algorithmName="SHA-512" hashValue="sGPaOM/L8trOjjHvTT3DMhIsJL80M5iFojRRo5R5Mdyx1q8z2hgRwAXSBpJX+xoDAHz5byPiKk0dAMEmy11wLw==" saltValue="T21RC7+7L8O1A2XwEG77RA==" spinCount="100000" sheet="1"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001 - žst. Vyšší Brod</vt:lpstr>
      <vt:lpstr>001 - VRN - žst. Vyšší Brod</vt:lpstr>
      <vt:lpstr>002 - žst. Loučovice</vt:lpstr>
      <vt:lpstr>002 - VRN - žst. Loučovice</vt:lpstr>
      <vt:lpstr>003 - žst. Lipno nad Vltavou</vt:lpstr>
      <vt:lpstr>003 - VRN - žst. Lipno na...</vt:lpstr>
      <vt:lpstr>Pokyny pro vyplnění</vt:lpstr>
      <vt:lpstr>'001 - VRN - žst. Vyšší Brod'!Názvy_tisku</vt:lpstr>
      <vt:lpstr>'001 - žst. Vyšší Brod'!Názvy_tisku</vt:lpstr>
      <vt:lpstr>'002 - VRN - žst. Loučovice'!Názvy_tisku</vt:lpstr>
      <vt:lpstr>'002 - žst. Loučovice'!Názvy_tisku</vt:lpstr>
      <vt:lpstr>'003 - VRN - žst. Lipno na...'!Názvy_tisku</vt:lpstr>
      <vt:lpstr>'003 - žst. Lipno nad Vltavou'!Názvy_tisku</vt:lpstr>
      <vt:lpstr>'Rekapitulace stavby'!Názvy_tisku</vt:lpstr>
      <vt:lpstr>'001 - VRN - žst. Vyšší Brod'!Oblast_tisku</vt:lpstr>
      <vt:lpstr>'001 - žst. Vyšší Brod'!Oblast_tisku</vt:lpstr>
      <vt:lpstr>'002 - VRN - žst. Loučovice'!Oblast_tisku</vt:lpstr>
      <vt:lpstr>'002 - žst. Loučovice'!Oblast_tisku</vt:lpstr>
      <vt:lpstr>'003 - VRN - žst. Lipno na...'!Oblast_tisku</vt:lpstr>
      <vt:lpstr>'003 - žst. Lipno nad Vltavou'!Oblast_tisku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Auerműller Jiří, Ing.</cp:lastModifiedBy>
  <dcterms:created xsi:type="dcterms:W3CDTF">2025-01-27T08:39:25Z</dcterms:created>
  <dcterms:modified xsi:type="dcterms:W3CDTF">2025-02-05T07:47:15Z</dcterms:modified>
</cp:coreProperties>
</file>